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XLA36\share\バックアップデータ\2100 税務統計\★税務統計作成\R6税務統計\6_オープンデータ\アップするファイル\06_第六　参考計数等\"/>
    </mc:Choice>
  </mc:AlternateContent>
  <xr:revisionPtr revIDLastSave="0" documentId="13_ncr:1_{3312F7CC-AA28-49F9-AD8C-94ACFB4CA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Sheet1!$A$1:$AY$101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83" i="1" l="1"/>
  <c r="AR28" i="1"/>
  <c r="AU28" i="1"/>
  <c r="AO84" i="1"/>
  <c r="AO83" i="1"/>
  <c r="AL83" i="1"/>
  <c r="AC78" i="1"/>
  <c r="AI78" i="1"/>
  <c r="Z78" i="1"/>
  <c r="AC24" i="1"/>
  <c r="Y24" i="1"/>
  <c r="AI24" i="1"/>
  <c r="AI19" i="1"/>
  <c r="AC19" i="1"/>
  <c r="Y19" i="1"/>
  <c r="AX19" i="1"/>
  <c r="AX20" i="1"/>
  <c r="AU20" i="1"/>
  <c r="AR19" i="1"/>
  <c r="AO20" i="1"/>
  <c r="AO19" i="1"/>
  <c r="AO79" i="1"/>
  <c r="AR66" i="1"/>
  <c r="AR70" i="1"/>
  <c r="AR71" i="1"/>
  <c r="AR74" i="1"/>
  <c r="AR79" i="1"/>
  <c r="AR80" i="1"/>
  <c r="AR81" i="1"/>
  <c r="AR82" i="1"/>
  <c r="AI79" i="1"/>
  <c r="AF72" i="1"/>
  <c r="AI72" i="1"/>
  <c r="AI71" i="1"/>
  <c r="AC67" i="1"/>
  <c r="AF68" i="1"/>
  <c r="AC68" i="1"/>
  <c r="AI68" i="1"/>
  <c r="AF66" i="1"/>
  <c r="AC65" i="1"/>
  <c r="AI65" i="1"/>
  <c r="W78" i="1"/>
  <c r="AF74" i="1"/>
  <c r="AC79" i="1"/>
  <c r="AC73" i="1"/>
  <c r="AR29" i="1"/>
  <c r="AU26" i="1"/>
  <c r="AR23" i="1"/>
  <c r="AU21" i="1"/>
  <c r="AR21" i="1"/>
  <c r="AU19" i="1"/>
  <c r="AX29" i="1"/>
  <c r="AX28" i="1"/>
  <c r="AX23" i="1"/>
  <c r="AF25" i="1"/>
  <c r="AF22" i="1"/>
  <c r="AF21" i="1"/>
  <c r="AF20" i="1"/>
  <c r="AI29" i="1"/>
  <c r="AI25" i="1"/>
  <c r="AI22" i="1"/>
  <c r="AI21" i="1"/>
  <c r="AI20" i="1"/>
  <c r="AI23" i="1"/>
  <c r="Y27" i="1"/>
  <c r="W19" i="1"/>
  <c r="AX83" i="1"/>
  <c r="AL84" i="1"/>
  <c r="AI82" i="1"/>
  <c r="AI81" i="1"/>
  <c r="T83" i="1"/>
  <c r="H83" i="1"/>
  <c r="H84" i="1"/>
  <c r="AF82" i="1"/>
  <c r="AC82" i="1"/>
  <c r="AC81" i="1"/>
  <c r="Z82" i="1"/>
  <c r="Z81" i="1"/>
  <c r="W82" i="1"/>
  <c r="W81" i="1"/>
  <c r="W80" i="1"/>
  <c r="W79" i="1"/>
  <c r="AU86" i="1"/>
  <c r="AR86" i="1"/>
  <c r="T86" i="1"/>
  <c r="AX86" i="1" s="1"/>
  <c r="AO29" i="1"/>
  <c r="AL29" i="1"/>
  <c r="AC29" i="1"/>
  <c r="Y29" i="1"/>
  <c r="W29" i="1"/>
  <c r="Q29" i="1"/>
  <c r="AU29" i="1" s="1"/>
  <c r="Z68" i="1"/>
  <c r="AR64" i="1"/>
  <c r="AO63" i="1"/>
  <c r="AC66" i="1"/>
  <c r="W68" i="1"/>
  <c r="W64" i="1"/>
  <c r="AO18" i="1"/>
  <c r="AF29" i="1" l="1"/>
  <c r="AU74" i="1"/>
  <c r="AR84" i="1"/>
  <c r="AR73" i="1"/>
  <c r="AO81" i="1"/>
  <c r="AC74" i="1"/>
  <c r="AC27" i="1"/>
  <c r="AO82" i="1"/>
  <c r="AF80" i="1"/>
  <c r="AC80" i="1"/>
  <c r="Z80" i="1"/>
  <c r="Z79" i="1"/>
  <c r="T82" i="1"/>
  <c r="AX82" i="1" s="1"/>
  <c r="T81" i="1"/>
  <c r="AU84" i="1"/>
  <c r="T84" i="1"/>
  <c r="AX84" i="1" s="1"/>
  <c r="AL28" i="1"/>
  <c r="AI28" i="1"/>
  <c r="AC28" i="1"/>
  <c r="Y28" i="1"/>
  <c r="W28" i="1"/>
  <c r="W27" i="1"/>
  <c r="AO28" i="1"/>
  <c r="Q28" i="1"/>
  <c r="T77" i="1"/>
  <c r="AU82" i="1"/>
  <c r="H81" i="1" l="1"/>
  <c r="AL81" i="1" s="1"/>
  <c r="AX81" i="1"/>
  <c r="AF28" i="1"/>
  <c r="T80" i="1"/>
  <c r="T79" i="1"/>
  <c r="T78" i="1"/>
  <c r="T76" i="1"/>
  <c r="T75" i="1"/>
  <c r="T74" i="1"/>
  <c r="T73" i="1"/>
  <c r="AI73" i="1" s="1"/>
  <c r="H82" i="1"/>
  <c r="AL82" i="1" s="1"/>
  <c r="AU80" i="1"/>
  <c r="AU66" i="1"/>
  <c r="AO74" i="1"/>
  <c r="AO71" i="1"/>
  <c r="AU70" i="1"/>
  <c r="AO70" i="1"/>
  <c r="AO68" i="1"/>
  <c r="AO67" i="1"/>
  <c r="AU64" i="1"/>
  <c r="AR61" i="1"/>
  <c r="AU68" i="1"/>
  <c r="AR67" i="1"/>
  <c r="AO69" i="1"/>
  <c r="AL61" i="1"/>
  <c r="Z74" i="1"/>
  <c r="Z73" i="1"/>
  <c r="Z71" i="1"/>
  <c r="AC75" i="1"/>
  <c r="AC69" i="1"/>
  <c r="AR26" i="1"/>
  <c r="AO23" i="1"/>
  <c r="AC22" i="1"/>
  <c r="Y22" i="1"/>
  <c r="AC21" i="1"/>
  <c r="AC20" i="1"/>
  <c r="Y21" i="1"/>
  <c r="Y20" i="1"/>
  <c r="Y17" i="1"/>
  <c r="AI17" i="1"/>
  <c r="W17" i="1"/>
  <c r="AI74" i="1" l="1"/>
  <c r="AX74" i="1"/>
  <c r="AX79" i="1"/>
  <c r="AX80" i="1"/>
  <c r="AI80" i="1"/>
  <c r="AO80" i="1"/>
  <c r="AI77" i="1"/>
  <c r="AC77" i="1"/>
  <c r="AF78" i="1"/>
  <c r="Z77" i="1"/>
  <c r="H79" i="1"/>
  <c r="AF19" i="1"/>
  <c r="AI27" i="1"/>
  <c r="AX26" i="1"/>
  <c r="AO26" i="1"/>
  <c r="AL26" i="1"/>
  <c r="AI26" i="1"/>
  <c r="AC26" i="1"/>
  <c r="Y26" i="1"/>
  <c r="W26" i="1"/>
  <c r="Q26" i="1"/>
  <c r="AL79" i="1" l="1"/>
  <c r="H80" i="1"/>
  <c r="AF26" i="1"/>
  <c r="AC64" i="1"/>
  <c r="AL80" i="1" l="1"/>
  <c r="AC59" i="1"/>
  <c r="Z59" i="1"/>
  <c r="AC72" i="1"/>
  <c r="AC71" i="1"/>
  <c r="AC63" i="1"/>
  <c r="AC62" i="1"/>
  <c r="AU78" i="1"/>
  <c r="AR77" i="1"/>
  <c r="AR78" i="1"/>
  <c r="AO77" i="1"/>
  <c r="AO78" i="1"/>
  <c r="AI75" i="1"/>
  <c r="AI76" i="1"/>
  <c r="AF76" i="1"/>
  <c r="AC76" i="1"/>
  <c r="Z75" i="1"/>
  <c r="Z76" i="1"/>
  <c r="H77" i="1"/>
  <c r="W77" i="1" s="1"/>
  <c r="AX78" i="1"/>
  <c r="AX27" i="1"/>
  <c r="AR27" i="1"/>
  <c r="AO27" i="1"/>
  <c r="AL27" i="1"/>
  <c r="Q27" i="1"/>
  <c r="AF27" i="1" s="1"/>
  <c r="H75" i="1"/>
  <c r="W75" i="1" s="1"/>
  <c r="AF17" i="1"/>
  <c r="W15" i="1"/>
  <c r="AR15" i="1"/>
  <c r="AL15" i="1"/>
  <c r="AC57" i="1"/>
  <c r="AC70" i="1"/>
  <c r="AC61" i="1"/>
  <c r="AC60" i="1"/>
  <c r="AC58" i="1"/>
  <c r="Z72" i="1"/>
  <c r="Z70" i="1"/>
  <c r="Z69" i="1"/>
  <c r="Z67" i="1"/>
  <c r="Z64" i="1"/>
  <c r="Z63" i="1"/>
  <c r="Z62" i="1"/>
  <c r="Z61" i="1"/>
  <c r="Z60" i="1"/>
  <c r="Z58" i="1"/>
  <c r="Z57" i="1"/>
  <c r="W67" i="1"/>
  <c r="W66" i="1"/>
  <c r="W65" i="1"/>
  <c r="W62" i="1"/>
  <c r="W61" i="1"/>
  <c r="W60" i="1"/>
  <c r="W59" i="1"/>
  <c r="W58" i="1"/>
  <c r="W57" i="1"/>
  <c r="AI18" i="1"/>
  <c r="AI16" i="1"/>
  <c r="AI15" i="1"/>
  <c r="AF18" i="1"/>
  <c r="AF16" i="1"/>
  <c r="AF15" i="1"/>
  <c r="AC16" i="1"/>
  <c r="H74" i="1"/>
  <c r="W74" i="1" s="1"/>
  <c r="H76" i="1"/>
  <c r="W76" i="1" s="1"/>
  <c r="AX75" i="1"/>
  <c r="AR75" i="1"/>
  <c r="AO76" i="1"/>
  <c r="AO75" i="1"/>
  <c r="Q25" i="1"/>
  <c r="Q24" i="1"/>
  <c r="AF24" i="1" s="1"/>
  <c r="Q23" i="1"/>
  <c r="Q22" i="1"/>
  <c r="AU76" i="1"/>
  <c r="AR76" i="1"/>
  <c r="AX76" i="1"/>
  <c r="AX24" i="1"/>
  <c r="AR24" i="1"/>
  <c r="AO24" i="1"/>
  <c r="AL24" i="1"/>
  <c r="W24" i="1"/>
  <c r="AX73" i="1"/>
  <c r="Z65" i="1"/>
  <c r="AF64" i="1"/>
  <c r="AO73" i="1"/>
  <c r="H73" i="1"/>
  <c r="W73" i="1" s="1"/>
  <c r="H78" i="1"/>
  <c r="AX25" i="1"/>
  <c r="AR25" i="1"/>
  <c r="AO25" i="1"/>
  <c r="AL25" i="1"/>
  <c r="AC25" i="1"/>
  <c r="Y25" i="1"/>
  <c r="W25" i="1"/>
  <c r="AC18" i="1"/>
  <c r="AI14" i="1"/>
  <c r="AC14" i="1"/>
  <c r="AO72" i="1"/>
  <c r="AC53" i="1"/>
  <c r="T71" i="1"/>
  <c r="Z66" i="1"/>
  <c r="Z56" i="1"/>
  <c r="W53" i="1"/>
  <c r="Z54" i="1"/>
  <c r="AX22" i="1"/>
  <c r="AC23" i="1"/>
  <c r="W18" i="1"/>
  <c r="W13" i="1"/>
  <c r="AU72" i="1"/>
  <c r="AR72" i="1"/>
  <c r="AF70" i="1"/>
  <c r="AL23" i="1"/>
  <c r="Y23" i="1"/>
  <c r="W23" i="1"/>
  <c r="AL22" i="1"/>
  <c r="W22" i="1"/>
  <c r="AC51" i="1"/>
  <c r="AR69" i="1"/>
  <c r="AO21" i="1"/>
  <c r="AU12" i="1"/>
  <c r="AR13" i="1"/>
  <c r="AI12" i="1"/>
  <c r="T70" i="1"/>
  <c r="T69" i="1"/>
  <c r="AI69" i="1" s="1"/>
  <c r="T67" i="1"/>
  <c r="AX67" i="1" s="1"/>
  <c r="T65" i="1"/>
  <c r="AL65" i="1"/>
  <c r="T72" i="1"/>
  <c r="AR22" i="1"/>
  <c r="AO22" i="1"/>
  <c r="AR68" i="1"/>
  <c r="Z49" i="1"/>
  <c r="AI13" i="1"/>
  <c r="AF11" i="1"/>
  <c r="AL68" i="1"/>
  <c r="AL67" i="1"/>
  <c r="T68" i="1"/>
  <c r="AO66" i="1"/>
  <c r="AL66" i="1"/>
  <c r="T66" i="1"/>
  <c r="AX66" i="1" s="1"/>
  <c r="AR65" i="1"/>
  <c r="AO65" i="1"/>
  <c r="AO64" i="1"/>
  <c r="AL64" i="1"/>
  <c r="T64" i="1"/>
  <c r="AI64" i="1" s="1"/>
  <c r="AR63" i="1"/>
  <c r="AL63" i="1"/>
  <c r="W63" i="1"/>
  <c r="T63" i="1"/>
  <c r="AU62" i="1"/>
  <c r="AR62" i="1"/>
  <c r="AO62" i="1"/>
  <c r="AL62" i="1"/>
  <c r="AF62" i="1"/>
  <c r="T62" i="1"/>
  <c r="AI62" i="1" s="1"/>
  <c r="AO61" i="1"/>
  <c r="T61" i="1"/>
  <c r="AI61" i="1" s="1"/>
  <c r="AU60" i="1"/>
  <c r="AR60" i="1"/>
  <c r="AO60" i="1"/>
  <c r="AL60" i="1"/>
  <c r="AF60" i="1"/>
  <c r="T60" i="1"/>
  <c r="AI60" i="1" s="1"/>
  <c r="AR59" i="1"/>
  <c r="AO59" i="1"/>
  <c r="AL59" i="1"/>
  <c r="T59" i="1"/>
  <c r="AI59" i="1" s="1"/>
  <c r="AU58" i="1"/>
  <c r="AR58" i="1"/>
  <c r="AO58" i="1"/>
  <c r="AL58" i="1"/>
  <c r="AF58" i="1"/>
  <c r="T58" i="1"/>
  <c r="AI58" i="1" s="1"/>
  <c r="AR57" i="1"/>
  <c r="AO57" i="1"/>
  <c r="AL57" i="1"/>
  <c r="T57" i="1"/>
  <c r="AX57" i="1" s="1"/>
  <c r="AU56" i="1"/>
  <c r="AR56" i="1"/>
  <c r="AO56" i="1"/>
  <c r="AL56" i="1"/>
  <c r="AF56" i="1"/>
  <c r="AC56" i="1"/>
  <c r="W56" i="1"/>
  <c r="T56" i="1"/>
  <c r="AI56" i="1" s="1"/>
  <c r="AR55" i="1"/>
  <c r="AO55" i="1"/>
  <c r="AL55" i="1"/>
  <c r="AC55" i="1"/>
  <c r="Z55" i="1"/>
  <c r="W55" i="1"/>
  <c r="T55" i="1"/>
  <c r="AI55" i="1" s="1"/>
  <c r="AU54" i="1"/>
  <c r="AR54" i="1"/>
  <c r="AO54" i="1"/>
  <c r="AL54" i="1"/>
  <c r="AF54" i="1"/>
  <c r="AC54" i="1"/>
  <c r="W54" i="1"/>
  <c r="T54" i="1"/>
  <c r="AI54" i="1" s="1"/>
  <c r="AR53" i="1"/>
  <c r="AO53" i="1"/>
  <c r="AL53" i="1"/>
  <c r="Z53" i="1"/>
  <c r="T53" i="1"/>
  <c r="AI53" i="1" s="1"/>
  <c r="AU52" i="1"/>
  <c r="AR52" i="1"/>
  <c r="AO52" i="1"/>
  <c r="AL52" i="1"/>
  <c r="AF52" i="1"/>
  <c r="AC52" i="1"/>
  <c r="Z52" i="1"/>
  <c r="W52" i="1"/>
  <c r="T52" i="1"/>
  <c r="AI52" i="1" s="1"/>
  <c r="AR51" i="1"/>
  <c r="AO51" i="1"/>
  <c r="AL51" i="1"/>
  <c r="Z51" i="1"/>
  <c r="W51" i="1"/>
  <c r="T51" i="1"/>
  <c r="AI51" i="1" s="1"/>
  <c r="AU50" i="1"/>
  <c r="AR50" i="1"/>
  <c r="AO50" i="1"/>
  <c r="AL50" i="1"/>
  <c r="AF50" i="1"/>
  <c r="AC50" i="1"/>
  <c r="Z50" i="1"/>
  <c r="W50" i="1"/>
  <c r="T50" i="1"/>
  <c r="AX50" i="1" s="1"/>
  <c r="AR49" i="1"/>
  <c r="AO49" i="1"/>
  <c r="AL49" i="1"/>
  <c r="AC49" i="1"/>
  <c r="W49" i="1"/>
  <c r="T49" i="1"/>
  <c r="AX49" i="1" s="1"/>
  <c r="AU48" i="1"/>
  <c r="AR48" i="1"/>
  <c r="AO48" i="1"/>
  <c r="AL48" i="1"/>
  <c r="AF48" i="1"/>
  <c r="AC48" i="1"/>
  <c r="Z48" i="1"/>
  <c r="W48" i="1"/>
  <c r="T48" i="1"/>
  <c r="AX48" i="1" s="1"/>
  <c r="AR47" i="1"/>
  <c r="AO47" i="1"/>
  <c r="AL47" i="1"/>
  <c r="AC47" i="1"/>
  <c r="Z47" i="1"/>
  <c r="W47" i="1"/>
  <c r="T47" i="1"/>
  <c r="AI47" i="1" s="1"/>
  <c r="AR20" i="1"/>
  <c r="AL20" i="1"/>
  <c r="AL19" i="1"/>
  <c r="AX18" i="1"/>
  <c r="AU18" i="1"/>
  <c r="AR18" i="1"/>
  <c r="AL18" i="1"/>
  <c r="AX17" i="1"/>
  <c r="AU17" i="1"/>
  <c r="AR17" i="1"/>
  <c r="AO17" i="1"/>
  <c r="AL17" i="1"/>
  <c r="AC17" i="1"/>
  <c r="AX16" i="1"/>
  <c r="AU16" i="1"/>
  <c r="AR16" i="1"/>
  <c r="AO16" i="1"/>
  <c r="AL16" i="1"/>
  <c r="AX15" i="1"/>
  <c r="AU15" i="1"/>
  <c r="AO15" i="1"/>
  <c r="AC15" i="1"/>
  <c r="AX14" i="1"/>
  <c r="AU14" i="1"/>
  <c r="AR14" i="1"/>
  <c r="AO14" i="1"/>
  <c r="AL14" i="1"/>
  <c r="AF14" i="1"/>
  <c r="AX13" i="1"/>
  <c r="AU13" i="1"/>
  <c r="AO13" i="1"/>
  <c r="AL13" i="1"/>
  <c r="AF13" i="1"/>
  <c r="AC13" i="1"/>
  <c r="AX12" i="1"/>
  <c r="AR12" i="1"/>
  <c r="AO12" i="1"/>
  <c r="AL12" i="1"/>
  <c r="AF12" i="1"/>
  <c r="AC12" i="1"/>
  <c r="AX11" i="1"/>
  <c r="AU11" i="1"/>
  <c r="AR11" i="1"/>
  <c r="AO11" i="1"/>
  <c r="AL11" i="1"/>
  <c r="AI11" i="1"/>
  <c r="AC11" i="1"/>
  <c r="AX10" i="1"/>
  <c r="AU10" i="1"/>
  <c r="AR10" i="1"/>
  <c r="AO10" i="1"/>
  <c r="AL10" i="1"/>
  <c r="AI10" i="1"/>
  <c r="AF10" i="1"/>
  <c r="AC10" i="1"/>
  <c r="W10" i="1"/>
  <c r="Y10" i="1"/>
  <c r="W11" i="1"/>
  <c r="Y11" i="1"/>
  <c r="W12" i="1"/>
  <c r="Y12" i="1"/>
  <c r="Y13" i="1"/>
  <c r="W14" i="1"/>
  <c r="Y14" i="1"/>
  <c r="Y15" i="1"/>
  <c r="W16" i="1"/>
  <c r="Y16" i="1"/>
  <c r="Y18" i="1"/>
  <c r="W20" i="1"/>
  <c r="Q20" i="1"/>
  <c r="AL21" i="1"/>
  <c r="W21" i="1"/>
  <c r="Q21" i="1"/>
  <c r="AX21" i="1"/>
  <c r="AI9" i="1"/>
  <c r="AF9" i="1"/>
  <c r="AR43" i="1"/>
  <c r="AU46" i="1"/>
  <c r="AU44" i="1"/>
  <c r="AR46" i="1"/>
  <c r="AR45" i="1"/>
  <c r="AR44" i="1"/>
  <c r="AO46" i="1"/>
  <c r="AO45" i="1"/>
  <c r="AO44" i="1"/>
  <c r="AO43" i="1"/>
  <c r="AF44" i="1"/>
  <c r="AF46" i="1"/>
  <c r="AC46" i="1"/>
  <c r="AC45" i="1"/>
  <c r="AC44" i="1"/>
  <c r="AC43" i="1"/>
  <c r="Z46" i="1"/>
  <c r="Z45" i="1"/>
  <c r="Z44" i="1"/>
  <c r="Z43" i="1"/>
  <c r="AU9" i="1"/>
  <c r="AU8" i="1"/>
  <c r="AR9" i="1"/>
  <c r="AR8" i="1"/>
  <c r="AO9" i="1"/>
  <c r="AO8" i="1"/>
  <c r="T46" i="1"/>
  <c r="H46" i="1" s="1"/>
  <c r="T45" i="1"/>
  <c r="AX45" i="1" s="1"/>
  <c r="T44" i="1"/>
  <c r="AX44" i="1" s="1"/>
  <c r="T43" i="1"/>
  <c r="AI43" i="1" s="1"/>
  <c r="AX43" i="1"/>
  <c r="Y8" i="1"/>
  <c r="Y9" i="1"/>
  <c r="AX9" i="1"/>
  <c r="AC9" i="1"/>
  <c r="H9" i="1"/>
  <c r="W9" i="1" s="1"/>
  <c r="AX8" i="1"/>
  <c r="AI8" i="1"/>
  <c r="AC8" i="1"/>
  <c r="H8" i="1"/>
  <c r="AL8" i="1" s="1"/>
  <c r="AF8" i="1"/>
  <c r="AX47" i="1"/>
  <c r="AX56" i="1"/>
  <c r="AX58" i="1"/>
  <c r="AX77" i="1"/>
  <c r="H44" i="1" l="1"/>
  <c r="AL44" i="1" s="1"/>
  <c r="AI45" i="1"/>
  <c r="H45" i="1"/>
  <c r="W45" i="1" s="1"/>
  <c r="AI44" i="1"/>
  <c r="W8" i="1"/>
  <c r="W44" i="1"/>
  <c r="AU25" i="1"/>
  <c r="H72" i="1"/>
  <c r="AI48" i="1"/>
  <c r="AX68" i="1"/>
  <c r="H71" i="1"/>
  <c r="AL71" i="1" s="1"/>
  <c r="AX71" i="1"/>
  <c r="AI50" i="1"/>
  <c r="AX70" i="1"/>
  <c r="AI70" i="1"/>
  <c r="AX53" i="1"/>
  <c r="AX55" i="1"/>
  <c r="AX61" i="1"/>
  <c r="H69" i="1"/>
  <c r="W69" i="1" s="1"/>
  <c r="AX52" i="1"/>
  <c r="AX64" i="1"/>
  <c r="AI49" i="1"/>
  <c r="AL74" i="1"/>
  <c r="AL45" i="1"/>
  <c r="H43" i="1"/>
  <c r="AU27" i="1"/>
  <c r="H70" i="1"/>
  <c r="W46" i="1"/>
  <c r="AL46" i="1"/>
  <c r="AL72" i="1"/>
  <c r="W72" i="1"/>
  <c r="AI57" i="1"/>
  <c r="AX59" i="1"/>
  <c r="AL77" i="1"/>
  <c r="AX51" i="1"/>
  <c r="AX62" i="1"/>
  <c r="AX69" i="1"/>
  <c r="AL78" i="1"/>
  <c r="AI66" i="1"/>
  <c r="AI67" i="1"/>
  <c r="AU23" i="1"/>
  <c r="AF23" i="1"/>
  <c r="AX65" i="1"/>
  <c r="AL73" i="1"/>
  <c r="AL9" i="1"/>
  <c r="AU24" i="1"/>
  <c r="AL76" i="1"/>
  <c r="AI46" i="1"/>
  <c r="AX54" i="1"/>
  <c r="AI63" i="1"/>
  <c r="AX63" i="1"/>
  <c r="AX72" i="1"/>
  <c r="AU22" i="1"/>
  <c r="AL75" i="1"/>
  <c r="AX46" i="1"/>
  <c r="AX60" i="1"/>
  <c r="W71" i="1" l="1"/>
  <c r="AL69" i="1"/>
  <c r="W70" i="1"/>
  <c r="AL70" i="1"/>
  <c r="W43" i="1"/>
  <c r="AL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青森県</author>
    <author>FJ-USER</author>
    <author>Windows ユーザー</author>
    <author>201op</author>
    <author>ODAWARA</author>
  </authors>
  <commentList>
    <comment ref="AB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端数調整あり</t>
        </r>
      </text>
    </comment>
    <comment ref="AQ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端数調整あり</t>
        </r>
      </text>
    </comment>
    <comment ref="Q7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合計－都道府県税</t>
        </r>
      </text>
    </comment>
    <comment ref="Y17" authorId="2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Y19" authorId="3" shapeId="0" xr:uid="{FC21805B-D361-466D-9764-BA5805B1F120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O19" authorId="3" shapeId="0" xr:uid="{1115A15F-983B-4839-BA47-A6329AB1E71F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F20" authorId="3" shapeId="0" xr:uid="{A5775EB7-8F8A-4789-8D43-AD986FE3C4BB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20" authorId="3" shapeId="0" xr:uid="{A8AC65A7-7D04-4157-A057-AFDC32B4F91B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O20" authorId="3" shapeId="0" xr:uid="{8002719F-4808-4279-9694-32431CF72383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F21" authorId="3" shapeId="0" xr:uid="{3B86A377-B1BA-43EC-98A4-CDC7BA219D43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21" authorId="3" shapeId="0" xr:uid="{6DD6DD96-0879-4113-AD03-F086B88DA010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U21" authorId="3" shapeId="0" xr:uid="{E68518D5-5F92-4DA0-96AD-6603E6CAE38A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F22" authorId="3" shapeId="0" xr:uid="{4D056674-ABD6-40BF-AC0C-D3AFDC503382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22" authorId="3" shapeId="0" xr:uid="{A59FB150-78E5-4F37-AD3E-79BCF7CE875C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23" authorId="3" shapeId="0" xr:uid="{00E02856-C073-4CA6-B541-3358043FDC77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X23" authorId="3" shapeId="0" xr:uid="{50027C9D-A602-4490-997F-17C8D8233FAF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Y24" authorId="3" shapeId="0" xr:uid="{6218F30F-D1FE-42D3-B0C1-59087EB20815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C24" authorId="3" shapeId="0" xr:uid="{A3267B72-2814-47B6-BE6A-39B83FCD9C55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F25" authorId="3" shapeId="0" xr:uid="{D85FEC92-87EC-45AE-8F3D-EEF30F3B7C53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25" authorId="3" shapeId="0" xr:uid="{A02595AC-8B98-4395-A0A7-EF8C5189D723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U26" authorId="3" shapeId="0" xr:uid="{A4383002-A27E-42A1-AE0B-CB34F5FFADFE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28" authorId="3" shapeId="0" xr:uid="{20131CE7-51D9-4731-9993-A6C7224D1FD4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X28" authorId="3" shapeId="0" xr:uid="{6EA9E812-1A5D-4853-9E2C-69483B626B6E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29" authorId="3" shapeId="0" xr:uid="{5BD9695C-0E94-4957-AB76-884F9BCCE49B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29" authorId="3" shapeId="0" xr:uid="{F517A1C6-201A-4D2E-8237-14142CA5C922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X29" authorId="3" shapeId="0" xr:uid="{1518BBA8-E8BB-4EDF-9FD6-B33DC2E42CEF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B40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端数調整あり</t>
        </r>
      </text>
    </comment>
    <comment ref="AQ41" authorId="1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端数を調整している年度があるので注意！</t>
        </r>
      </text>
    </comment>
    <comment ref="AW41" authorId="4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端数を調整している年度があるので注意！</t>
        </r>
      </text>
    </comment>
    <comment ref="AC57" authorId="2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C59" authorId="2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59" authorId="2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61" authorId="2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O63" authorId="3" shapeId="0" xr:uid="{3868135F-E7A6-43F0-AE3B-07C67A5D9539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64" authorId="3" shapeId="0" xr:uid="{060DD42B-8E85-4B95-8CD4-F5AEFB7E940C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F66" authorId="3" shapeId="0" xr:uid="{287C506D-6741-4607-AE2E-0248D0713820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66" authorId="3" shapeId="0" xr:uid="{D407F28F-28F2-4064-AEBA-156A0085C3F8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C68" authorId="3" shapeId="0" xr:uid="{C2238ABC-3CCE-4971-894E-2C94B63779B7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68" authorId="3" shapeId="0" xr:uid="{8BC6B409-2934-42C8-A690-FA10AF1DBCED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X68" authorId="3" shapeId="0" xr:uid="{ACCC909A-73AB-4EFD-AC0E-B6F9C18C1C0C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70" authorId="3" shapeId="0" xr:uid="{3D7732DD-175B-4EBE-B89B-01E35A2F7809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X70" authorId="3" shapeId="0" xr:uid="{41EF020D-5161-4BFC-9E3B-93CF9C7C6721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71" authorId="3" shapeId="0" xr:uid="{1330C9E0-FDF4-42A5-A459-23E118A65D2F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71" authorId="3" shapeId="0" xr:uid="{7C42DEA3-F6A3-478F-9F5E-85E661CD6929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X71" authorId="3" shapeId="0" xr:uid="{C03BE059-464B-4BF2-9676-5F3174281AD5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72" authorId="3" shapeId="0" xr:uid="{281CF812-73E7-4D4F-8250-880A723C7F75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74" authorId="3" shapeId="0" xr:uid="{BB211448-0EA6-4B74-8D1D-949E46985ED3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X74" authorId="3" shapeId="0" xr:uid="{982EE4BA-120D-4E43-9209-CBC16E1E7380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Z78" authorId="3" shapeId="0" xr:uid="{89BD13C3-59C7-4068-ABA0-61BCCF64CF9B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I79" authorId="3" shapeId="0" xr:uid="{19AF7E08-B366-4315-8E51-DFBB68F1293B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O79" authorId="3" shapeId="0" xr:uid="{9B56AFF0-606C-4CB4-9D1B-C8235DC6C011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79" authorId="3" shapeId="0" xr:uid="{326B634E-DF5D-4627-8C49-4F42269DA981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80" authorId="3" shapeId="0" xr:uid="{CAB7DE0C-E11B-47E5-A33C-0B9D5CF101D2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X81" authorId="3" shapeId="0" xr:uid="{6EA2DBBB-5B70-4588-806D-6EC3FE5B1DE1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82" authorId="3" shapeId="0" xr:uid="{AE3C20E2-7867-4730-B98E-7413D44EAD67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  <comment ref="AR83" authorId="3" shapeId="0" xr:uid="{07FA06D4-EABD-42CF-A025-9135F085BA81}">
      <text>
        <r>
          <rPr>
            <b/>
            <sz val="9"/>
            <color indexed="81"/>
            <rFont val="MS P ゴシック"/>
            <family val="3"/>
            <charset val="128"/>
          </rPr>
          <t>調整あり</t>
        </r>
      </text>
    </comment>
  </commentList>
</comments>
</file>

<file path=xl/sharedStrings.xml><?xml version="1.0" encoding="utf-8"?>
<sst xmlns="http://schemas.openxmlformats.org/spreadsheetml/2006/main" count="702" uniqueCount="82">
  <si>
    <t>都道府県税</t>
    <rPh sb="0" eb="4">
      <t>トドウフケン</t>
    </rPh>
    <rPh sb="4" eb="5">
      <t>ゼイ</t>
    </rPh>
    <phoneticPr fontId="2"/>
  </si>
  <si>
    <t>市町村税</t>
    <rPh sb="0" eb="3">
      <t>シチョウソン</t>
    </rPh>
    <rPh sb="3" eb="4">
      <t>ゼイ</t>
    </rPh>
    <phoneticPr fontId="2"/>
  </si>
  <si>
    <t>計</t>
    <rPh sb="0" eb="1">
      <t>ケイ</t>
    </rPh>
    <phoneticPr fontId="2"/>
  </si>
  <si>
    <t>一　人　当　た　り　負　担　額</t>
    <rPh sb="4" eb="5">
      <t>ア</t>
    </rPh>
    <phoneticPr fontId="2"/>
  </si>
  <si>
    <t>千人</t>
    <rPh sb="0" eb="2">
      <t>センニン</t>
    </rPh>
    <phoneticPr fontId="2"/>
  </si>
  <si>
    <t>億円</t>
    <rPh sb="0" eb="2">
      <t>オクエン</t>
    </rPh>
    <phoneticPr fontId="2"/>
  </si>
  <si>
    <t>円</t>
    <rPh sb="0" eb="1">
      <t>エン</t>
    </rPh>
    <phoneticPr fontId="2"/>
  </si>
  <si>
    <t>％</t>
    <phoneticPr fontId="2"/>
  </si>
  <si>
    <t>地　　　方　　　税</t>
    <phoneticPr fontId="2"/>
  </si>
  <si>
    <t>租　　　税　　　負　　　担　　　額</t>
    <phoneticPr fontId="2"/>
  </si>
  <si>
    <t>総　　額</t>
    <phoneticPr fontId="2"/>
  </si>
  <si>
    <t>国　　税</t>
    <phoneticPr fontId="2"/>
  </si>
  <si>
    <t>区　　分</t>
    <phoneticPr fontId="2"/>
  </si>
  <si>
    <t>租　　　税　　　負　　　担　　　率</t>
    <phoneticPr fontId="2"/>
  </si>
  <si>
    <t>12</t>
    <phoneticPr fontId="2"/>
  </si>
  <si>
    <t>県　　税</t>
    <phoneticPr fontId="2"/>
  </si>
  <si>
    <t>地　　方　　税</t>
    <phoneticPr fontId="2"/>
  </si>
  <si>
    <t>　　　　　２　租税負担額（国税）…仙台国税局作成資料</t>
    <rPh sb="7" eb="9">
      <t>ソゼイ</t>
    </rPh>
    <rPh sb="9" eb="12">
      <t>フタンガク</t>
    </rPh>
    <rPh sb="13" eb="15">
      <t>コクゼイ</t>
    </rPh>
    <rPh sb="17" eb="19">
      <t>センダイ</t>
    </rPh>
    <rPh sb="19" eb="21">
      <t>コクゼイ</t>
    </rPh>
    <rPh sb="21" eb="22">
      <t>キョク</t>
    </rPh>
    <rPh sb="22" eb="24">
      <t>サクセイ</t>
    </rPh>
    <rPh sb="24" eb="26">
      <t>シリョウ</t>
    </rPh>
    <phoneticPr fontId="2"/>
  </si>
  <si>
    <t>　　　　　４　地 方 税…決算額である。</t>
    <rPh sb="13" eb="16">
      <t>ケッサンガク</t>
    </rPh>
    <phoneticPr fontId="2"/>
  </si>
  <si>
    <t>調整内容</t>
    <rPh sb="0" eb="2">
      <t>チョウセイ</t>
    </rPh>
    <rPh sb="2" eb="4">
      <t>ナイヨウ</t>
    </rPh>
    <phoneticPr fontId="2"/>
  </si>
  <si>
    <t>総　額</t>
    <phoneticPr fontId="2"/>
  </si>
  <si>
    <t>国　税</t>
    <phoneticPr fontId="2"/>
  </si>
  <si>
    <t>県　税</t>
    <phoneticPr fontId="2"/>
  </si>
  <si>
    <t>)</t>
    <phoneticPr fontId="2"/>
  </si>
  <si>
    <t>(</t>
    <phoneticPr fontId="2"/>
  </si>
  <si>
    <t>人　　　　口</t>
    <phoneticPr fontId="2"/>
  </si>
  <si>
    <t>国 民 所 得</t>
    <phoneticPr fontId="2"/>
  </si>
  <si>
    <t>県 民 所 得</t>
    <phoneticPr fontId="2"/>
  </si>
  <si>
    <t>市町村税</t>
    <phoneticPr fontId="2"/>
  </si>
  <si>
    <t>総　　　額</t>
    <phoneticPr fontId="2"/>
  </si>
  <si>
    <t>国　　　税</t>
    <phoneticPr fontId="2"/>
  </si>
  <si>
    <t>総　　　額</t>
    <phoneticPr fontId="2"/>
  </si>
  <si>
    <t>国　　　税</t>
    <phoneticPr fontId="2"/>
  </si>
  <si>
    <t>(1)　全　　　国</t>
    <phoneticPr fontId="2"/>
  </si>
  <si>
    <t>(2)　青　森　県</t>
    <phoneticPr fontId="2"/>
  </si>
  <si>
    <t>方消費税として租税負担額に計上した。</t>
    <rPh sb="0" eb="1">
      <t>ホウ</t>
    </rPh>
    <rPh sb="1" eb="3">
      <t>ショウヒ</t>
    </rPh>
    <rPh sb="3" eb="4">
      <t>ゼイ</t>
    </rPh>
    <rPh sb="7" eb="9">
      <t>ソゼイ</t>
    </rPh>
    <rPh sb="9" eb="12">
      <t>フタンガク</t>
    </rPh>
    <rPh sb="13" eb="15">
      <t>ケイジョウ</t>
    </rPh>
    <phoneticPr fontId="2"/>
  </si>
  <si>
    <t>(……</t>
  </si>
  <si>
    <t>)</t>
  </si>
  <si>
    <t>……</t>
  </si>
  <si>
    <t>(</t>
  </si>
  <si>
    <t>……</t>
    <phoneticPr fontId="2"/>
  </si>
  <si>
    <t>百万円</t>
    <rPh sb="0" eb="2">
      <t>ヒャクマン</t>
    </rPh>
    <rPh sb="2" eb="3">
      <t>エン</t>
    </rPh>
    <phoneticPr fontId="2"/>
  </si>
  <si>
    <t>　　　　　５　カッコ内数値について</t>
    <rPh sb="10" eb="11">
      <t>ナイ</t>
    </rPh>
    <rPh sb="11" eb="13">
      <t>スウチ</t>
    </rPh>
    <phoneticPr fontId="2"/>
  </si>
  <si>
    <t>　　　　　　　できないためカッコ内を空欄とした。</t>
    <rPh sb="16" eb="17">
      <t>ナイ</t>
    </rPh>
    <rPh sb="18" eb="20">
      <t>クウラン</t>
    </rPh>
    <phoneticPr fontId="2"/>
  </si>
  <si>
    <t>13</t>
    <phoneticPr fontId="2"/>
  </si>
  <si>
    <t>　　　　　２　租税負担額（都道府県税）…地方行財政調査会「地方行財政調査資料（都道府県版）」</t>
    <rPh sb="7" eb="9">
      <t>ソゼイ</t>
    </rPh>
    <rPh sb="9" eb="12">
      <t>フタンガク</t>
    </rPh>
    <rPh sb="13" eb="17">
      <t>トドウフケン</t>
    </rPh>
    <rPh sb="17" eb="18">
      <t>ゼイ</t>
    </rPh>
    <rPh sb="20" eb="22">
      <t>チホウ</t>
    </rPh>
    <rPh sb="22" eb="23">
      <t>イ</t>
    </rPh>
    <rPh sb="23" eb="25">
      <t>ザイセイ</t>
    </rPh>
    <rPh sb="25" eb="28">
      <t>チョウサカイ</t>
    </rPh>
    <rPh sb="29" eb="31">
      <t>チホウ</t>
    </rPh>
    <rPh sb="31" eb="34">
      <t>ギョウザイセイ</t>
    </rPh>
    <rPh sb="34" eb="36">
      <t>チョウサ</t>
    </rPh>
    <rPh sb="36" eb="38">
      <t>シリョウ</t>
    </rPh>
    <rPh sb="39" eb="43">
      <t>トドウフケン</t>
    </rPh>
    <rPh sb="43" eb="44">
      <t>バン</t>
    </rPh>
    <phoneticPr fontId="2"/>
  </si>
  <si>
    <t>（注）　　１　人　　口…住民基本台帳における翌年8月1日現在の人口である。</t>
    <rPh sb="1" eb="2">
      <t>チュウ</t>
    </rPh>
    <rPh sb="22" eb="24">
      <t>ヨクトシ</t>
    </rPh>
    <rPh sb="25" eb="26">
      <t>ガツ</t>
    </rPh>
    <rPh sb="27" eb="28">
      <t>ニチ</t>
    </rPh>
    <rPh sb="28" eb="30">
      <t>ゲンザイ</t>
    </rPh>
    <rPh sb="31" eb="33">
      <t>ジンコウ</t>
    </rPh>
    <phoneticPr fontId="2"/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</si>
  <si>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</si>
  <si>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</si>
  <si>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</si>
  <si>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</si>
  <si>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</si>
  <si>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</si>
  <si>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</si>
  <si>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</si>
  <si>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</si>
  <si>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</si>
  <si>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  <phoneticPr fontId="2"/>
  </si>
  <si>
    <t>28</t>
    <phoneticPr fontId="2"/>
  </si>
  <si>
    <t>29</t>
    <phoneticPr fontId="2"/>
  </si>
  <si>
    <t>30</t>
    <phoneticPr fontId="2"/>
  </si>
  <si>
    <t>元</t>
    <rPh sb="0" eb="1">
      <t>ガン</t>
    </rPh>
    <phoneticPr fontId="2"/>
  </si>
  <si>
    <t>２</t>
    <phoneticPr fontId="2"/>
  </si>
  <si>
    <t>３</t>
    <phoneticPr fontId="2"/>
  </si>
  <si>
    <t>４</t>
    <phoneticPr fontId="2"/>
  </si>
  <si>
    <t>(……</t>
    <phoneticPr fontId="2"/>
  </si>
  <si>
    <t>５</t>
    <phoneticPr fontId="2"/>
  </si>
  <si>
    <t>（資料）　１　県民所得…青森県総合政策部統計分析課「青森県県民経済計算」</t>
    <rPh sb="1" eb="3">
      <t>シリョウ</t>
    </rPh>
    <rPh sb="7" eb="9">
      <t>ケンミン</t>
    </rPh>
    <rPh sb="9" eb="11">
      <t>ショトク</t>
    </rPh>
    <rPh sb="12" eb="15">
      <t>アオモリケン</t>
    </rPh>
    <rPh sb="15" eb="17">
      <t>ソウゴウ</t>
    </rPh>
    <rPh sb="17" eb="19">
      <t>セイサク</t>
    </rPh>
    <rPh sb="19" eb="20">
      <t>ブ</t>
    </rPh>
    <rPh sb="20" eb="22">
      <t>トウケイ</t>
    </rPh>
    <rPh sb="22" eb="24">
      <t>ブンセキ</t>
    </rPh>
    <rPh sb="24" eb="25">
      <t>カ</t>
    </rPh>
    <rPh sb="26" eb="29">
      <t>アオモリケン</t>
    </rPh>
    <rPh sb="29" eb="31">
      <t>ケンミン</t>
    </rPh>
    <rPh sb="31" eb="33">
      <t>ケイザイ</t>
    </rPh>
    <rPh sb="33" eb="35">
      <t>ケイサン</t>
    </rPh>
    <phoneticPr fontId="2"/>
  </si>
  <si>
    <t>６</t>
    <phoneticPr fontId="2"/>
  </si>
  <si>
    <t>（注）　　１　人　　口…６年度は国勢調査人口を基礎として算出した推計人口（R6.11.１現在） である。</t>
    <rPh sb="1" eb="2">
      <t>チュウ</t>
    </rPh>
    <rPh sb="13" eb="15">
      <t>ネンド</t>
    </rPh>
    <rPh sb="16" eb="18">
      <t>コクセイ</t>
    </rPh>
    <rPh sb="18" eb="20">
      <t>チョウサ</t>
    </rPh>
    <rPh sb="20" eb="22">
      <t>ジンコウ</t>
    </rPh>
    <rPh sb="23" eb="25">
      <t>キソ</t>
    </rPh>
    <rPh sb="28" eb="30">
      <t>サンシュツ</t>
    </rPh>
    <rPh sb="32" eb="34">
      <t>スイケイ</t>
    </rPh>
    <rPh sb="34" eb="36">
      <t>ジンコウ</t>
    </rPh>
    <rPh sb="44" eb="46">
      <t>ゲンザイ</t>
    </rPh>
    <phoneticPr fontId="2"/>
  </si>
  <si>
    <t>　　　　　２　国民所得…６年度は見込数値である。</t>
    <rPh sb="7" eb="9">
      <t>コクミン</t>
    </rPh>
    <rPh sb="9" eb="11">
      <t>ショトク</t>
    </rPh>
    <rPh sb="13" eb="15">
      <t>ネンド</t>
    </rPh>
    <rPh sb="16" eb="18">
      <t>ミコ</t>
    </rPh>
    <rPh sb="18" eb="20">
      <t>スウチ</t>
    </rPh>
    <phoneticPr fontId="2"/>
  </si>
  <si>
    <t>　　　　　４　地 方 税…６年度は決算見込額である。</t>
    <phoneticPr fontId="2"/>
  </si>
  <si>
    <t>　　　　　２　県民所得…５年度及び６年度は未公表のため空欄とした。</t>
    <rPh sb="7" eb="9">
      <t>ケンミン</t>
    </rPh>
    <rPh sb="9" eb="11">
      <t>ショトク</t>
    </rPh>
    <rPh sb="13" eb="15">
      <t>ネンド</t>
    </rPh>
    <rPh sb="15" eb="16">
      <t>オヨ</t>
    </rPh>
    <rPh sb="18" eb="20">
      <t>ネンド</t>
    </rPh>
    <rPh sb="21" eb="24">
      <t>ミコウヒョウ</t>
    </rPh>
    <rPh sb="27" eb="29">
      <t>クウラン</t>
    </rPh>
    <phoneticPr fontId="2"/>
  </si>
  <si>
    <t>２　　県　民　の　租　税　負　担　に　関　す　る　調</t>
    <rPh sb="19" eb="20">
      <t>カン</t>
    </rPh>
    <rPh sb="25" eb="26">
      <t>シラベ</t>
    </rPh>
    <phoneticPr fontId="2"/>
  </si>
  <si>
    <t>（資料）　１　国民所得、租税負担額（国税、地方税）…総務省自治税務局「令和７年度地方税に関する参考計数資料」</t>
    <rPh sb="1" eb="3">
      <t>シリョウ</t>
    </rPh>
    <rPh sb="7" eb="9">
      <t>コクミン</t>
    </rPh>
    <rPh sb="9" eb="11">
      <t>ショトク</t>
    </rPh>
    <rPh sb="12" eb="14">
      <t>ソゼイ</t>
    </rPh>
    <rPh sb="14" eb="17">
      <t>フタンガク</t>
    </rPh>
    <rPh sb="18" eb="20">
      <t>コクゼイ</t>
    </rPh>
    <rPh sb="21" eb="24">
      <t>チホウゼイ</t>
    </rPh>
    <rPh sb="26" eb="29">
      <t>ソウムショウ</t>
    </rPh>
    <rPh sb="29" eb="31">
      <t>ジチ</t>
    </rPh>
    <rPh sb="31" eb="34">
      <t>ゼイムキョク</t>
    </rPh>
    <rPh sb="35" eb="36">
      <t>レイ</t>
    </rPh>
    <rPh sb="36" eb="37">
      <t>ワ</t>
    </rPh>
    <rPh sb="38" eb="40">
      <t>ネンド</t>
    </rPh>
    <rPh sb="40" eb="42">
      <t>チホウ</t>
    </rPh>
    <rPh sb="42" eb="43">
      <t>ゼイ</t>
    </rPh>
    <rPh sb="44" eb="45">
      <t>カン</t>
    </rPh>
    <phoneticPr fontId="2"/>
  </si>
  <si>
    <t>　　　　　３　国　　税…租税及び印紙収入決算額であり、国税徴収に係る地方消費税相当額を除いた額である。なお、６年度は決算見込額である。</t>
    <rPh sb="12" eb="14">
      <t>ソゼイ</t>
    </rPh>
    <rPh sb="14" eb="15">
      <t>オヨ</t>
    </rPh>
    <rPh sb="16" eb="18">
      <t>インシ</t>
    </rPh>
    <rPh sb="18" eb="20">
      <t>シュウニュウ</t>
    </rPh>
    <rPh sb="20" eb="22">
      <t>ケッサン</t>
    </rPh>
    <rPh sb="22" eb="23">
      <t>ガク</t>
    </rPh>
    <rPh sb="27" eb="29">
      <t>コクゼイ</t>
    </rPh>
    <rPh sb="29" eb="31">
      <t>チョウシュウ</t>
    </rPh>
    <rPh sb="32" eb="33">
      <t>カカ</t>
    </rPh>
    <rPh sb="34" eb="36">
      <t>チホウ</t>
    </rPh>
    <rPh sb="37" eb="38">
      <t>ヒ</t>
    </rPh>
    <rPh sb="38" eb="39">
      <t>ゼイ</t>
    </rPh>
    <rPh sb="39" eb="41">
      <t>ソウトウ</t>
    </rPh>
    <rPh sb="41" eb="42">
      <t>ガク</t>
    </rPh>
    <rPh sb="43" eb="44">
      <t>ノゾ</t>
    </rPh>
    <rPh sb="46" eb="47">
      <t>ガク</t>
    </rPh>
    <phoneticPr fontId="2"/>
  </si>
  <si>
    <t>　　　　　３　国　　税…青森県分に係る租税及び印紙収入決算額が公表されていないため、便宜上、収納済額（税関分・総務省分郵便事業株式会社分歳入決算額の加算、還付金支払決定済額の減算がされていない</t>
    <rPh sb="12" eb="15">
      <t>アオモリケン</t>
    </rPh>
    <rPh sb="15" eb="16">
      <t>ブン</t>
    </rPh>
    <rPh sb="17" eb="18">
      <t>カカ</t>
    </rPh>
    <rPh sb="19" eb="21">
      <t>ソゼイ</t>
    </rPh>
    <rPh sb="21" eb="22">
      <t>オヨ</t>
    </rPh>
    <rPh sb="23" eb="25">
      <t>インシ</t>
    </rPh>
    <rPh sb="25" eb="27">
      <t>シュウニュウ</t>
    </rPh>
    <rPh sb="27" eb="30">
      <t>ケッサンガク</t>
    </rPh>
    <rPh sb="31" eb="33">
      <t>コウヒョウ</t>
    </rPh>
    <rPh sb="42" eb="45">
      <t>ベンギジョウ</t>
    </rPh>
    <phoneticPr fontId="2"/>
  </si>
  <si>
    <t>　　　　　　　　　　　　額であり、地方消費税相当額に係る収納済額を含んでいる。）によっている。なお、６年度は未公表のため空欄とした。</t>
    <rPh sb="17" eb="18">
      <t>チ</t>
    </rPh>
    <rPh sb="18" eb="19">
      <t>ホウ</t>
    </rPh>
    <rPh sb="19" eb="21">
      <t>ショウヒ</t>
    </rPh>
    <rPh sb="21" eb="22">
      <t>ゼイ</t>
    </rPh>
    <rPh sb="22" eb="25">
      <t>ソウトウガク</t>
    </rPh>
    <rPh sb="26" eb="27">
      <t>カカ</t>
    </rPh>
    <rPh sb="28" eb="31">
      <t>シュウノウズミ</t>
    </rPh>
    <rPh sb="31" eb="32">
      <t>ガク</t>
    </rPh>
    <rPh sb="33" eb="34">
      <t>フク</t>
    </rPh>
    <phoneticPr fontId="2"/>
  </si>
  <si>
    <t>　　　　　　ア　租税負担額…国税と県税の双方に地方消費税が計上され、重複部分が生じるため、下記の調整を行い、この結果、租税負担額と推計される額をカッコ内に記載した。ただし、６年度はこの調整が</t>
    <rPh sb="8" eb="10">
      <t>ソゼイ</t>
    </rPh>
    <rPh sb="10" eb="13">
      <t>フタンガク</t>
    </rPh>
    <rPh sb="14" eb="16">
      <t>コクゼイ</t>
    </rPh>
    <rPh sb="17" eb="19">
      <t>ケンゼイ</t>
    </rPh>
    <rPh sb="20" eb="22">
      <t>ソウホウ</t>
    </rPh>
    <rPh sb="23" eb="25">
      <t>チホウ</t>
    </rPh>
    <rPh sb="25" eb="28">
      <t>ショウヒゼイ</t>
    </rPh>
    <rPh sb="29" eb="31">
      <t>ケイジョウ</t>
    </rPh>
    <rPh sb="34" eb="36">
      <t>チョウフク</t>
    </rPh>
    <rPh sb="37" eb="38">
      <t>ブン</t>
    </rPh>
    <rPh sb="39" eb="40">
      <t>ショウ</t>
    </rPh>
    <rPh sb="45" eb="47">
      <t>カキ</t>
    </rPh>
    <phoneticPr fontId="2"/>
  </si>
  <si>
    <t>　国税（全国分）に係る「消費税及び地方消費税」の収納済額に、本県の消費に相当するシェアを乗じた額を基礎とし、この額の78／100を国税（本県分）の消費税、22／100を県税の地</t>
    <rPh sb="1" eb="3">
      <t>コクゼイ</t>
    </rPh>
    <rPh sb="4" eb="6">
      <t>ゼンコク</t>
    </rPh>
    <rPh sb="6" eb="7">
      <t>ブン</t>
    </rPh>
    <rPh sb="9" eb="10">
      <t>カカ</t>
    </rPh>
    <rPh sb="12" eb="15">
      <t>ショウヒゼイ</t>
    </rPh>
    <rPh sb="15" eb="16">
      <t>オヨ</t>
    </rPh>
    <rPh sb="17" eb="19">
      <t>チホウ</t>
    </rPh>
    <rPh sb="19" eb="22">
      <t>ショウヒゼイ</t>
    </rPh>
    <rPh sb="26" eb="27">
      <t>ズミ</t>
    </rPh>
    <rPh sb="27" eb="28">
      <t>ガク</t>
    </rPh>
    <rPh sb="30" eb="32">
      <t>ホンケン</t>
    </rPh>
    <rPh sb="33" eb="34">
      <t>ショウ</t>
    </rPh>
    <phoneticPr fontId="2"/>
  </si>
  <si>
    <t>　　　　　　イ　租税負担率、一人当たり負担額…租税負担額上段カッコ内の額を基礎に算定した数値を上段（　）書により記載した。</t>
    <rPh sb="8" eb="10">
      <t>ソゼイ</t>
    </rPh>
    <rPh sb="10" eb="12">
      <t>フタン</t>
    </rPh>
    <rPh sb="12" eb="13">
      <t>リツ</t>
    </rPh>
    <rPh sb="14" eb="16">
      <t>ヒトリ</t>
    </rPh>
    <rPh sb="16" eb="17">
      <t>ア</t>
    </rPh>
    <rPh sb="19" eb="22">
      <t>フタンガク</t>
    </rPh>
    <rPh sb="23" eb="25">
      <t>ソゼイ</t>
    </rPh>
    <rPh sb="25" eb="28">
      <t>フタンガク</t>
    </rPh>
    <rPh sb="28" eb="30">
      <t>ジョウダン</t>
    </rPh>
    <rPh sb="33" eb="34">
      <t>ナイ</t>
    </rPh>
    <rPh sb="35" eb="36">
      <t>ガク</t>
    </rPh>
    <rPh sb="37" eb="39">
      <t>キソ</t>
    </rPh>
    <rPh sb="40" eb="42">
      <t>サンテイ</t>
    </rPh>
    <rPh sb="44" eb="46">
      <t>スウチ</t>
    </rPh>
    <phoneticPr fontId="2"/>
  </si>
  <si>
    <t>　　　　　６　前のページにおける「県民１人当たり租税負担額累年比較」については、上記５のイにより算定した一人当たり負担額によった。</t>
    <rPh sb="7" eb="8">
      <t>ゼン</t>
    </rPh>
    <rPh sb="17" eb="19">
      <t>ケンミン</t>
    </rPh>
    <rPh sb="20" eb="21">
      <t>ニン</t>
    </rPh>
    <rPh sb="21" eb="22">
      <t>ア</t>
    </rPh>
    <rPh sb="24" eb="26">
      <t>ソゼイ</t>
    </rPh>
    <rPh sb="26" eb="28">
      <t>フタン</t>
    </rPh>
    <rPh sb="28" eb="29">
      <t>ガク</t>
    </rPh>
    <rPh sb="29" eb="31">
      <t>ルイネン</t>
    </rPh>
    <rPh sb="31" eb="33">
      <t>ヒカク</t>
    </rPh>
    <rPh sb="41" eb="42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</si>
</sst>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2"/>
      <name val="ＭＳ ゴシック"/>
      <family val="3"/>
      <charset val="128"/>
    </font>
    <font>
      <sz val="9.8000000000000007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Fill="1" applyBorder="1"/>
    <xf numFmtId="0" fontId="3" fillId="0" borderId="1" xfId="0" applyFont="1" applyFill="1" applyBorder="1"/>
    <xf numFmtId="176" fontId="3" fillId="0" borderId="0" xfId="0" applyNumberFormat="1" applyFont="1" applyFill="1" applyBorder="1"/>
    <xf numFmtId="38" fontId="3" fillId="0" borderId="2" xfId="1" applyFont="1" applyFill="1" applyBorder="1"/>
    <xf numFmtId="0" fontId="3" fillId="0" borderId="3" xfId="0" applyFont="1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38" fontId="3" fillId="0" borderId="0" xfId="1" applyFont="1" applyFill="1" applyBorder="1"/>
    <xf numFmtId="38" fontId="3" fillId="0" borderId="1" xfId="1" applyFont="1" applyFill="1" applyBorder="1"/>
    <xf numFmtId="38" fontId="11" fillId="0" borderId="0" xfId="1" applyFont="1" applyFill="1" applyBorder="1"/>
    <xf numFmtId="38" fontId="11" fillId="0" borderId="1" xfId="1" applyFont="1" applyFill="1" applyBorder="1"/>
    <xf numFmtId="38" fontId="11" fillId="0" borderId="0" xfId="1" applyFont="1" applyFill="1" applyBorder="1" applyAlignment="1">
      <alignment horizontal="right"/>
    </xf>
    <xf numFmtId="0" fontId="11" fillId="0" borderId="1" xfId="0" applyFont="1" applyFill="1" applyBorder="1"/>
    <xf numFmtId="0" fontId="11" fillId="0" borderId="0" xfId="0" applyFont="1" applyFill="1" applyBorder="1"/>
    <xf numFmtId="49" fontId="3" fillId="0" borderId="5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right"/>
    </xf>
    <xf numFmtId="38" fontId="3" fillId="0" borderId="0" xfId="1" applyFont="1" applyFill="1" applyBorder="1" applyAlignment="1">
      <alignment vertical="center"/>
    </xf>
    <xf numFmtId="0" fontId="4" fillId="0" borderId="5" xfId="0" applyFont="1" applyFill="1" applyBorder="1"/>
    <xf numFmtId="0" fontId="4" fillId="0" borderId="7" xfId="0" applyFont="1" applyFill="1" applyBorder="1" applyAlignment="1">
      <alignment horizontal="right"/>
    </xf>
    <xf numFmtId="0" fontId="4" fillId="0" borderId="10" xfId="0" applyFont="1" applyFill="1" applyBorder="1"/>
    <xf numFmtId="49" fontId="3" fillId="0" borderId="0" xfId="0" applyNumberFormat="1" applyFont="1" applyFill="1" applyBorder="1" applyAlignment="1">
      <alignment horizontal="center"/>
    </xf>
    <xf numFmtId="38" fontId="3" fillId="0" borderId="10" xfId="1" applyFont="1" applyFill="1" applyBorder="1"/>
    <xf numFmtId="176" fontId="11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8" fillId="0" borderId="0" xfId="0" applyFont="1" applyFill="1"/>
    <xf numFmtId="0" fontId="3" fillId="0" borderId="10" xfId="0" applyFont="1" applyFill="1" applyBorder="1"/>
    <xf numFmtId="0" fontId="10" fillId="0" borderId="0" xfId="0" applyFont="1" applyFill="1" applyBorder="1"/>
    <xf numFmtId="38" fontId="10" fillId="0" borderId="0" xfId="1" applyFont="1" applyFill="1" applyBorder="1"/>
    <xf numFmtId="49" fontId="10" fillId="0" borderId="0" xfId="0" applyNumberFormat="1" applyFont="1" applyFill="1" applyBorder="1" applyAlignment="1">
      <alignment horizontal="center"/>
    </xf>
    <xf numFmtId="0" fontId="11" fillId="0" borderId="10" xfId="0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49" fontId="8" fillId="0" borderId="0" xfId="0" applyNumberFormat="1" applyFont="1" applyFill="1" applyAlignment="1"/>
    <xf numFmtId="0" fontId="8" fillId="0" borderId="11" xfId="0" applyFont="1" applyFill="1" applyBorder="1" applyAlignment="1">
      <alignment horizontal="center"/>
    </xf>
    <xf numFmtId="0" fontId="8" fillId="0" borderId="7" xfId="0" applyFont="1" applyFill="1" applyBorder="1"/>
    <xf numFmtId="38" fontId="3" fillId="0" borderId="3" xfId="1" applyFont="1" applyFill="1" applyBorder="1"/>
    <xf numFmtId="38" fontId="3" fillId="0" borderId="0" xfId="1" applyFont="1" applyFill="1" applyBorder="1" applyAlignment="1">
      <alignment shrinkToFit="1"/>
    </xf>
    <xf numFmtId="38" fontId="3" fillId="0" borderId="2" xfId="1" applyFont="1" applyFill="1" applyBorder="1" applyAlignment="1">
      <alignment shrinkToFit="1"/>
    </xf>
    <xf numFmtId="38" fontId="3" fillId="0" borderId="1" xfId="1" applyFont="1" applyFill="1" applyBorder="1" applyAlignment="1">
      <alignment shrinkToFit="1"/>
    </xf>
    <xf numFmtId="38" fontId="11" fillId="0" borderId="0" xfId="1" applyFont="1" applyFill="1" applyBorder="1" applyAlignment="1">
      <alignment shrinkToFit="1"/>
    </xf>
    <xf numFmtId="38" fontId="11" fillId="0" borderId="1" xfId="1" applyFont="1" applyFill="1" applyBorder="1" applyAlignment="1">
      <alignment shrinkToFit="1"/>
    </xf>
    <xf numFmtId="176" fontId="3" fillId="0" borderId="2" xfId="0" applyNumberFormat="1" applyFont="1" applyFill="1" applyBorder="1"/>
    <xf numFmtId="38" fontId="3" fillId="0" borderId="3" xfId="1" applyFont="1" applyFill="1" applyBorder="1" applyAlignment="1">
      <alignment shrinkToFit="1"/>
    </xf>
    <xf numFmtId="177" fontId="11" fillId="0" borderId="1" xfId="0" applyNumberFormat="1" applyFont="1" applyFill="1" applyBorder="1"/>
    <xf numFmtId="177" fontId="11" fillId="0" borderId="0" xfId="0" applyNumberFormat="1" applyFont="1" applyFill="1" applyBorder="1"/>
    <xf numFmtId="49" fontId="3" fillId="0" borderId="8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38" fontId="14" fillId="0" borderId="2" xfId="1" applyFont="1" applyFill="1" applyBorder="1"/>
    <xf numFmtId="0" fontId="14" fillId="0" borderId="3" xfId="0" applyFont="1" applyFill="1" applyBorder="1"/>
    <xf numFmtId="0" fontId="14" fillId="0" borderId="2" xfId="0" applyFont="1" applyFill="1" applyBorder="1"/>
    <xf numFmtId="38" fontId="14" fillId="0" borderId="3" xfId="1" applyFont="1" applyFill="1" applyBorder="1"/>
    <xf numFmtId="38" fontId="14" fillId="0" borderId="12" xfId="1" applyFont="1" applyFill="1" applyBorder="1"/>
    <xf numFmtId="0" fontId="14" fillId="0" borderId="0" xfId="0" applyFont="1" applyFill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38" fontId="3" fillId="0" borderId="2" xfId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12" xfId="0" applyFont="1" applyFill="1" applyBorder="1"/>
    <xf numFmtId="0" fontId="14" fillId="0" borderId="0" xfId="0" applyFont="1" applyFill="1" applyBorder="1"/>
    <xf numFmtId="38" fontId="14" fillId="0" borderId="0" xfId="1" applyFont="1" applyFill="1" applyBorder="1"/>
    <xf numFmtId="0" fontId="14" fillId="0" borderId="1" xfId="0" applyFont="1" applyFill="1" applyBorder="1"/>
    <xf numFmtId="38" fontId="14" fillId="0" borderId="1" xfId="1" applyFont="1" applyFill="1" applyBorder="1"/>
    <xf numFmtId="38" fontId="14" fillId="0" borderId="10" xfId="1" applyFont="1" applyFill="1" applyBorder="1"/>
    <xf numFmtId="38" fontId="3" fillId="0" borderId="0" xfId="1" applyNumberFormat="1" applyFont="1" applyFill="1" applyBorder="1"/>
    <xf numFmtId="38" fontId="3" fillId="0" borderId="1" xfId="1" applyNumberFormat="1" applyFont="1" applyFill="1" applyBorder="1"/>
    <xf numFmtId="38" fontId="3" fillId="0" borderId="2" xfId="1" applyNumberFormat="1" applyFont="1" applyFill="1" applyBorder="1"/>
    <xf numFmtId="38" fontId="3" fillId="0" borderId="3" xfId="1" applyNumberFormat="1" applyFont="1" applyFill="1" applyBorder="1"/>
    <xf numFmtId="176" fontId="3" fillId="0" borderId="0" xfId="0" applyNumberFormat="1" applyFont="1" applyFill="1" applyBorder="1" applyAlignment="1">
      <alignment horizontal="right"/>
    </xf>
    <xf numFmtId="0" fontId="3" fillId="0" borderId="23" xfId="0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3" fillId="0" borderId="6" xfId="0" applyNumberFormat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38" fontId="3" fillId="0" borderId="8" xfId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176" fontId="11" fillId="0" borderId="7" xfId="0" applyNumberFormat="1" applyFont="1" applyFill="1" applyBorder="1" applyAlignment="1">
      <alignment horizontal="right"/>
    </xf>
    <xf numFmtId="176" fontId="11" fillId="0" borderId="0" xfId="0" applyNumberFormat="1" applyFont="1" applyFill="1" applyBorder="1" applyAlignment="1">
      <alignment horizontal="right"/>
    </xf>
    <xf numFmtId="176" fontId="3" fillId="0" borderId="8" xfId="0" applyNumberFormat="1" applyFont="1" applyFill="1" applyBorder="1" applyAlignment="1">
      <alignment horizontal="right"/>
    </xf>
    <xf numFmtId="176" fontId="3" fillId="0" borderId="2" xfId="0" applyNumberFormat="1" applyFont="1" applyFill="1" applyBorder="1" applyAlignment="1">
      <alignment horizontal="right"/>
    </xf>
    <xf numFmtId="38" fontId="11" fillId="0" borderId="7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3" fillId="0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7" xfId="0" applyFont="1" applyFill="1" applyBorder="1"/>
    <xf numFmtId="38" fontId="14" fillId="0" borderId="7" xfId="1" applyFont="1" applyFill="1" applyBorder="1"/>
    <xf numFmtId="38" fontId="14" fillId="0" borderId="8" xfId="1" applyFont="1" applyFill="1" applyBorder="1"/>
    <xf numFmtId="38" fontId="11" fillId="0" borderId="7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1"/>
  <sheetViews>
    <sheetView showZeros="0" tabSelected="1" view="pageBreakPreview" zoomScaleNormal="100" zoomScaleSheetLayoutView="100" workbookViewId="0">
      <selection sqref="A1:AY1"/>
    </sheetView>
  </sheetViews>
  <sheetFormatPr defaultRowHeight="12"/>
  <cols>
    <col min="1" max="1" width="8.5" style="8" customWidth="1"/>
    <col min="2" max="2" width="3.25" style="8" customWidth="1"/>
    <col min="3" max="3" width="7.75" style="8" customWidth="1"/>
    <col min="4" max="4" width="1.875" style="8" customWidth="1"/>
    <col min="5" max="5" width="10.125" style="8" bestFit="1" customWidth="1"/>
    <col min="6" max="7" width="1.5" style="8" customWidth="1"/>
    <col min="8" max="8" width="9.625" style="8" customWidth="1"/>
    <col min="9" max="10" width="1.5" style="8" customWidth="1"/>
    <col min="11" max="11" width="7.5" style="8" customWidth="1"/>
    <col min="12" max="13" width="1.5" style="8" customWidth="1"/>
    <col min="14" max="14" width="7.25" style="8" customWidth="1"/>
    <col min="15" max="16" width="1.5" style="8" customWidth="1"/>
    <col min="17" max="17" width="7.125" style="8" customWidth="1"/>
    <col min="18" max="19" width="1.5" style="8" customWidth="1"/>
    <col min="20" max="20" width="7.375" style="8" customWidth="1"/>
    <col min="21" max="21" width="1.875" style="8" customWidth="1"/>
    <col min="22" max="22" width="1.5" style="8" customWidth="1"/>
    <col min="23" max="23" width="4.5" style="8" customWidth="1"/>
    <col min="24" max="25" width="1.5" style="8" customWidth="1"/>
    <col min="26" max="26" width="5" style="8" bestFit="1" customWidth="1"/>
    <col min="27" max="28" width="1.5" style="8" customWidth="1"/>
    <col min="29" max="29" width="4.5" style="8" customWidth="1"/>
    <col min="30" max="31" width="1.5" style="8" customWidth="1"/>
    <col min="32" max="32" width="4.5" style="8" customWidth="1"/>
    <col min="33" max="34" width="1.5" style="8" customWidth="1"/>
    <col min="35" max="35" width="4.5" style="8" customWidth="1"/>
    <col min="36" max="37" width="1.5" style="8" customWidth="1"/>
    <col min="38" max="38" width="7" style="8" customWidth="1"/>
    <col min="39" max="40" width="1.5" style="8" customWidth="1"/>
    <col min="41" max="41" width="7.125" style="8" customWidth="1"/>
    <col min="42" max="43" width="1.5" style="8" customWidth="1"/>
    <col min="44" max="44" width="8.125" style="8" customWidth="1"/>
    <col min="45" max="46" width="1.5" style="8" customWidth="1"/>
    <col min="47" max="47" width="7.875" style="8" customWidth="1"/>
    <col min="48" max="49" width="1.5" style="8" customWidth="1"/>
    <col min="50" max="50" width="7.375" style="8" customWidth="1"/>
    <col min="51" max="51" width="1.5" style="8" customWidth="1"/>
    <col min="52" max="16384" width="9" style="8"/>
  </cols>
  <sheetData>
    <row r="1" spans="1:51" ht="24">
      <c r="A1" s="118" t="s">
        <v>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</row>
    <row r="2" spans="1:51" ht="3.75" customHeight="1"/>
    <row r="3" spans="1:51" ht="15" thickBot="1">
      <c r="A3" s="6" t="s">
        <v>33</v>
      </c>
      <c r="B3" s="7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51" ht="12.75" customHeight="1">
      <c r="A4" s="119" t="s">
        <v>12</v>
      </c>
      <c r="B4" s="87" t="s">
        <v>25</v>
      </c>
      <c r="C4" s="88"/>
      <c r="D4" s="89"/>
      <c r="E4" s="87" t="s">
        <v>26</v>
      </c>
      <c r="F4" s="89"/>
      <c r="G4" s="96" t="s">
        <v>9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77"/>
      <c r="W4" s="97" t="s">
        <v>13</v>
      </c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106"/>
      <c r="AK4" s="96" t="s">
        <v>3</v>
      </c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107"/>
    </row>
    <row r="5" spans="1:51" ht="12.75" customHeight="1">
      <c r="A5" s="120"/>
      <c r="B5" s="90"/>
      <c r="C5" s="91"/>
      <c r="D5" s="92"/>
      <c r="E5" s="90"/>
      <c r="F5" s="92"/>
      <c r="G5" s="102" t="s">
        <v>10</v>
      </c>
      <c r="H5" s="103"/>
      <c r="I5" s="104"/>
      <c r="J5" s="102" t="s">
        <v>11</v>
      </c>
      <c r="K5" s="103"/>
      <c r="L5" s="104"/>
      <c r="M5" s="100" t="s">
        <v>8</v>
      </c>
      <c r="N5" s="101"/>
      <c r="O5" s="101"/>
      <c r="P5" s="101"/>
      <c r="Q5" s="101"/>
      <c r="R5" s="101"/>
      <c r="S5" s="101"/>
      <c r="T5" s="101"/>
      <c r="U5" s="101"/>
      <c r="V5" s="102" t="s">
        <v>20</v>
      </c>
      <c r="W5" s="103"/>
      <c r="X5" s="104"/>
      <c r="Y5" s="102" t="s">
        <v>21</v>
      </c>
      <c r="Z5" s="103"/>
      <c r="AA5" s="104"/>
      <c r="AB5" s="100" t="s">
        <v>8</v>
      </c>
      <c r="AC5" s="101"/>
      <c r="AD5" s="101"/>
      <c r="AE5" s="101"/>
      <c r="AF5" s="101"/>
      <c r="AG5" s="101"/>
      <c r="AH5" s="101"/>
      <c r="AI5" s="101"/>
      <c r="AJ5" s="105"/>
      <c r="AK5" s="102" t="s">
        <v>29</v>
      </c>
      <c r="AL5" s="103"/>
      <c r="AM5" s="104"/>
      <c r="AN5" s="102" t="s">
        <v>30</v>
      </c>
      <c r="AO5" s="103"/>
      <c r="AP5" s="104"/>
      <c r="AQ5" s="100" t="s">
        <v>8</v>
      </c>
      <c r="AR5" s="101"/>
      <c r="AS5" s="101"/>
      <c r="AT5" s="101"/>
      <c r="AU5" s="101"/>
      <c r="AV5" s="101"/>
      <c r="AW5" s="101"/>
      <c r="AX5" s="101"/>
      <c r="AY5" s="122"/>
    </row>
    <row r="6" spans="1:51" ht="12.75" customHeight="1">
      <c r="A6" s="121"/>
      <c r="B6" s="93"/>
      <c r="C6" s="94"/>
      <c r="D6" s="95"/>
      <c r="E6" s="93"/>
      <c r="F6" s="95"/>
      <c r="G6" s="93"/>
      <c r="H6" s="94"/>
      <c r="I6" s="95"/>
      <c r="J6" s="93"/>
      <c r="K6" s="94"/>
      <c r="L6" s="95"/>
      <c r="M6" s="100" t="s">
        <v>0</v>
      </c>
      <c r="N6" s="101"/>
      <c r="O6" s="105"/>
      <c r="P6" s="100" t="s">
        <v>1</v>
      </c>
      <c r="Q6" s="101"/>
      <c r="R6" s="105"/>
      <c r="S6" s="100" t="s">
        <v>2</v>
      </c>
      <c r="T6" s="101"/>
      <c r="U6" s="101"/>
      <c r="V6" s="93"/>
      <c r="W6" s="94"/>
      <c r="X6" s="95"/>
      <c r="Y6" s="93"/>
      <c r="Z6" s="94"/>
      <c r="AA6" s="95"/>
      <c r="AB6" s="110" t="s">
        <v>0</v>
      </c>
      <c r="AC6" s="111"/>
      <c r="AD6" s="112"/>
      <c r="AE6" s="110" t="s">
        <v>1</v>
      </c>
      <c r="AF6" s="111"/>
      <c r="AG6" s="112"/>
      <c r="AH6" s="110" t="s">
        <v>2</v>
      </c>
      <c r="AI6" s="111"/>
      <c r="AJ6" s="112"/>
      <c r="AK6" s="93"/>
      <c r="AL6" s="94"/>
      <c r="AM6" s="95"/>
      <c r="AN6" s="93"/>
      <c r="AO6" s="94"/>
      <c r="AP6" s="95"/>
      <c r="AQ6" s="100" t="s">
        <v>0</v>
      </c>
      <c r="AR6" s="101"/>
      <c r="AS6" s="105"/>
      <c r="AT6" s="100" t="s">
        <v>1</v>
      </c>
      <c r="AU6" s="101"/>
      <c r="AV6" s="105"/>
      <c r="AW6" s="100" t="s">
        <v>2</v>
      </c>
      <c r="AX6" s="101"/>
      <c r="AY6" s="122"/>
    </row>
    <row r="7" spans="1:51" ht="10.5" customHeight="1">
      <c r="A7" s="26"/>
      <c r="B7" s="23"/>
      <c r="C7" s="21" t="s">
        <v>4</v>
      </c>
      <c r="D7" s="22"/>
      <c r="E7" s="27" t="s">
        <v>5</v>
      </c>
      <c r="F7" s="22"/>
      <c r="G7" s="23"/>
      <c r="H7" s="24" t="s">
        <v>5</v>
      </c>
      <c r="I7" s="22"/>
      <c r="J7" s="23"/>
      <c r="K7" s="21" t="s">
        <v>5</v>
      </c>
      <c r="L7" s="22"/>
      <c r="M7" s="23"/>
      <c r="N7" s="24" t="s">
        <v>5</v>
      </c>
      <c r="O7" s="22"/>
      <c r="P7" s="23"/>
      <c r="Q7" s="21" t="s">
        <v>5</v>
      </c>
      <c r="R7" s="22"/>
      <c r="S7" s="23"/>
      <c r="T7" s="21" t="s">
        <v>5</v>
      </c>
      <c r="U7" s="23"/>
      <c r="V7" s="123"/>
      <c r="W7" s="21" t="s">
        <v>7</v>
      </c>
      <c r="X7" s="22"/>
      <c r="Y7" s="23"/>
      <c r="Z7" s="21" t="s">
        <v>7</v>
      </c>
      <c r="AA7" s="22"/>
      <c r="AB7" s="23"/>
      <c r="AC7" s="24" t="s">
        <v>7</v>
      </c>
      <c r="AD7" s="22"/>
      <c r="AE7" s="23"/>
      <c r="AF7" s="24" t="s">
        <v>7</v>
      </c>
      <c r="AG7" s="22"/>
      <c r="AH7" s="23"/>
      <c r="AI7" s="24" t="s">
        <v>7</v>
      </c>
      <c r="AJ7" s="22"/>
      <c r="AK7" s="23"/>
      <c r="AL7" s="24" t="s">
        <v>6</v>
      </c>
      <c r="AM7" s="22"/>
      <c r="AN7" s="23"/>
      <c r="AO7" s="24" t="s">
        <v>6</v>
      </c>
      <c r="AP7" s="22"/>
      <c r="AQ7" s="23"/>
      <c r="AR7" s="24" t="s">
        <v>6</v>
      </c>
      <c r="AS7" s="22"/>
      <c r="AT7" s="23"/>
      <c r="AU7" s="24" t="s">
        <v>6</v>
      </c>
      <c r="AV7" s="22"/>
      <c r="AW7" s="23"/>
      <c r="AX7" s="24" t="s">
        <v>6</v>
      </c>
      <c r="AY7" s="28"/>
    </row>
    <row r="8" spans="1:51" ht="15" hidden="1" customHeight="1">
      <c r="A8" s="16" t="s">
        <v>14</v>
      </c>
      <c r="B8" s="29"/>
      <c r="C8" s="9">
        <v>126926</v>
      </c>
      <c r="D8" s="2"/>
      <c r="E8" s="18">
        <v>3718039</v>
      </c>
      <c r="F8" s="2"/>
      <c r="G8" s="1"/>
      <c r="H8" s="9">
        <f>K8+T8</f>
        <v>882673</v>
      </c>
      <c r="I8" s="2"/>
      <c r="J8" s="1"/>
      <c r="K8" s="9">
        <v>527209</v>
      </c>
      <c r="L8" s="10"/>
      <c r="M8" s="9"/>
      <c r="N8" s="9">
        <v>155850</v>
      </c>
      <c r="O8" s="10"/>
      <c r="P8" s="9"/>
      <c r="Q8" s="9">
        <v>199614</v>
      </c>
      <c r="R8" s="10"/>
      <c r="S8" s="9"/>
      <c r="T8" s="9">
        <v>355464</v>
      </c>
      <c r="U8" s="9"/>
      <c r="V8" s="18"/>
      <c r="W8" s="3">
        <f t="shared" ref="W8:W21" si="0">ROUND(H8/E8*100,1)</f>
        <v>23.7</v>
      </c>
      <c r="X8" s="2"/>
      <c r="Y8" s="113">
        <f t="shared" ref="Y8:Y18" si="1">ROUND(K8/E8*100,1)</f>
        <v>14.2</v>
      </c>
      <c r="Z8" s="114"/>
      <c r="AA8" s="2"/>
      <c r="AB8" s="1"/>
      <c r="AC8" s="3">
        <f>ROUND(N8/E8*100,1)</f>
        <v>4.2</v>
      </c>
      <c r="AD8" s="2"/>
      <c r="AE8" s="1"/>
      <c r="AF8" s="1">
        <f t="shared" ref="AF8:AF18" si="2">ROUND(Q8/E8*100,1)</f>
        <v>5.4</v>
      </c>
      <c r="AG8" s="2"/>
      <c r="AH8" s="1"/>
      <c r="AI8" s="3">
        <f t="shared" ref="AI8:AI13" si="3">ROUND(T8/E8*100,1)</f>
        <v>9.6</v>
      </c>
      <c r="AJ8" s="2"/>
      <c r="AK8" s="1"/>
      <c r="AL8" s="9">
        <f>H8/C8*100000</f>
        <v>695423.31752359634</v>
      </c>
      <c r="AM8" s="10"/>
      <c r="AN8" s="9"/>
      <c r="AO8" s="9">
        <f>K8/C8*100000</f>
        <v>415367.22184579994</v>
      </c>
      <c r="AP8" s="10"/>
      <c r="AQ8" s="9"/>
      <c r="AR8" s="9">
        <f t="shared" ref="AR8:AR14" si="4">N8/C8*100000</f>
        <v>122788.08124418951</v>
      </c>
      <c r="AS8" s="10"/>
      <c r="AT8" s="9"/>
      <c r="AU8" s="9">
        <f>Q8/C8*100000</f>
        <v>157268.01443360699</v>
      </c>
      <c r="AV8" s="10"/>
      <c r="AW8" s="9"/>
      <c r="AX8" s="9">
        <f>T8/C8*100000</f>
        <v>280056.09567779652</v>
      </c>
      <c r="AY8" s="30"/>
    </row>
    <row r="9" spans="1:51" ht="8.25" hidden="1" customHeight="1">
      <c r="A9" s="16" t="s">
        <v>44</v>
      </c>
      <c r="B9" s="29"/>
      <c r="C9" s="9">
        <v>127291</v>
      </c>
      <c r="D9" s="2"/>
      <c r="E9" s="18">
        <v>3613335</v>
      </c>
      <c r="F9" s="2"/>
      <c r="G9" s="1"/>
      <c r="H9" s="9">
        <f>K9+T9</f>
        <v>855172</v>
      </c>
      <c r="I9" s="2"/>
      <c r="J9" s="1"/>
      <c r="K9" s="9">
        <v>499684</v>
      </c>
      <c r="L9" s="10"/>
      <c r="M9" s="9"/>
      <c r="N9" s="9">
        <v>155303</v>
      </c>
      <c r="O9" s="10"/>
      <c r="P9" s="9"/>
      <c r="Q9" s="9">
        <v>200185</v>
      </c>
      <c r="R9" s="10"/>
      <c r="S9" s="9"/>
      <c r="T9" s="9">
        <v>355488</v>
      </c>
      <c r="U9" s="9"/>
      <c r="V9" s="18"/>
      <c r="W9" s="3">
        <f t="shared" si="0"/>
        <v>23.7</v>
      </c>
      <c r="X9" s="2"/>
      <c r="Y9" s="113">
        <f t="shared" si="1"/>
        <v>13.8</v>
      </c>
      <c r="Z9" s="114"/>
      <c r="AA9" s="2"/>
      <c r="AB9" s="1"/>
      <c r="AC9" s="3">
        <f>ROUND(N9/E9*100,1)</f>
        <v>4.3</v>
      </c>
      <c r="AD9" s="2"/>
      <c r="AE9" s="1"/>
      <c r="AF9" s="1">
        <f t="shared" si="2"/>
        <v>5.5</v>
      </c>
      <c r="AG9" s="2"/>
      <c r="AH9" s="1"/>
      <c r="AI9" s="3">
        <f t="shared" si="3"/>
        <v>9.8000000000000007</v>
      </c>
      <c r="AJ9" s="2"/>
      <c r="AK9" s="1"/>
      <c r="AL9" s="9">
        <f>H9/C9*100000</f>
        <v>671824.40235366207</v>
      </c>
      <c r="AM9" s="10"/>
      <c r="AN9" s="9"/>
      <c r="AO9" s="9">
        <f>K9/C9*100000</f>
        <v>392552.49781995587</v>
      </c>
      <c r="AP9" s="10"/>
      <c r="AQ9" s="9"/>
      <c r="AR9" s="9">
        <f t="shared" si="4"/>
        <v>122006.26909993637</v>
      </c>
      <c r="AS9" s="10"/>
      <c r="AT9" s="9"/>
      <c r="AU9" s="9">
        <f>Q9/C9*100000</f>
        <v>157265.63543376984</v>
      </c>
      <c r="AV9" s="10"/>
      <c r="AW9" s="9"/>
      <c r="AX9" s="9">
        <f>T9/C9*100000</f>
        <v>279271.90453370626</v>
      </c>
      <c r="AY9" s="30"/>
    </row>
    <row r="10" spans="1:51" ht="14.25" hidden="1" customHeight="1">
      <c r="A10" s="16" t="s">
        <v>47</v>
      </c>
      <c r="B10" s="29"/>
      <c r="C10" s="9">
        <v>126206</v>
      </c>
      <c r="D10" s="2"/>
      <c r="E10" s="18">
        <v>3873557</v>
      </c>
      <c r="F10" s="2"/>
      <c r="G10" s="1"/>
      <c r="H10" s="9">
        <v>870949</v>
      </c>
      <c r="I10" s="2"/>
      <c r="J10" s="1"/>
      <c r="K10" s="9">
        <v>522905</v>
      </c>
      <c r="L10" s="10"/>
      <c r="M10" s="9"/>
      <c r="N10" s="9">
        <v>152269</v>
      </c>
      <c r="O10" s="10"/>
      <c r="P10" s="9"/>
      <c r="Q10" s="45">
        <v>195775</v>
      </c>
      <c r="R10" s="10"/>
      <c r="S10" s="9"/>
      <c r="T10" s="9">
        <v>348044</v>
      </c>
      <c r="U10" s="9"/>
      <c r="V10" s="18"/>
      <c r="W10" s="3">
        <f>ROUND(H10/E10*100,1)</f>
        <v>22.5</v>
      </c>
      <c r="X10" s="2"/>
      <c r="Y10" s="113">
        <f t="shared" si="1"/>
        <v>13.5</v>
      </c>
      <c r="Z10" s="114"/>
      <c r="AA10" s="2"/>
      <c r="AB10" s="1"/>
      <c r="AC10" s="3">
        <f>ROUND(N10/E10*100,1)</f>
        <v>3.9</v>
      </c>
      <c r="AD10" s="2"/>
      <c r="AE10" s="1"/>
      <c r="AF10" s="1">
        <f t="shared" si="2"/>
        <v>5.0999999999999996</v>
      </c>
      <c r="AG10" s="2"/>
      <c r="AH10" s="1"/>
      <c r="AI10" s="3">
        <f t="shared" si="3"/>
        <v>9</v>
      </c>
      <c r="AJ10" s="2"/>
      <c r="AK10" s="1"/>
      <c r="AL10" s="45">
        <f t="shared" ref="AL10:AL17" si="5">H10/C10*100000</f>
        <v>690101.10454336565</v>
      </c>
      <c r="AM10" s="47"/>
      <c r="AN10" s="45"/>
      <c r="AO10" s="45">
        <f t="shared" ref="AO10:AO17" si="6">K10/C10*100000</f>
        <v>414326.57718333515</v>
      </c>
      <c r="AP10" s="10"/>
      <c r="AQ10" s="9"/>
      <c r="AR10" s="9">
        <f t="shared" si="4"/>
        <v>120651.15763117443</v>
      </c>
      <c r="AS10" s="10"/>
      <c r="AT10" s="9"/>
      <c r="AU10" s="9">
        <f>Q10/C10*100000+1</f>
        <v>155124.36972885599</v>
      </c>
      <c r="AV10" s="10"/>
      <c r="AW10" s="9"/>
      <c r="AX10" s="9">
        <f t="shared" ref="AX10:AX21" si="7">T10/C10*100000</f>
        <v>275774.52736003039</v>
      </c>
      <c r="AY10" s="30"/>
    </row>
    <row r="11" spans="1:51" ht="13.5" hidden="1" customHeight="1">
      <c r="A11" s="16" t="s">
        <v>48</v>
      </c>
      <c r="B11" s="29"/>
      <c r="C11" s="9">
        <v>126154</v>
      </c>
      <c r="D11" s="2"/>
      <c r="E11" s="18">
        <v>3923513</v>
      </c>
      <c r="F11" s="2"/>
      <c r="G11" s="1"/>
      <c r="H11" s="9">
        <v>906231</v>
      </c>
      <c r="I11" s="2"/>
      <c r="J11" s="1"/>
      <c r="K11" s="9">
        <v>541169</v>
      </c>
      <c r="L11" s="10"/>
      <c r="M11" s="9"/>
      <c r="N11" s="9">
        <v>163243</v>
      </c>
      <c r="O11" s="10"/>
      <c r="P11" s="9"/>
      <c r="Q11" s="45">
        <v>201819</v>
      </c>
      <c r="R11" s="10"/>
      <c r="S11" s="9"/>
      <c r="T11" s="9">
        <v>365062</v>
      </c>
      <c r="U11" s="9"/>
      <c r="V11" s="18"/>
      <c r="W11" s="3">
        <f t="shared" si="0"/>
        <v>23.1</v>
      </c>
      <c r="X11" s="2"/>
      <c r="Y11" s="113">
        <f t="shared" si="1"/>
        <v>13.8</v>
      </c>
      <c r="Z11" s="114"/>
      <c r="AA11" s="2"/>
      <c r="AB11" s="1"/>
      <c r="AC11" s="3">
        <f>ROUND(N11/E11*100,1)</f>
        <v>4.2</v>
      </c>
      <c r="AD11" s="2"/>
      <c r="AE11" s="1"/>
      <c r="AF11" s="1">
        <f t="shared" si="2"/>
        <v>5.0999999999999996</v>
      </c>
      <c r="AG11" s="2"/>
      <c r="AH11" s="1"/>
      <c r="AI11" s="3">
        <f t="shared" si="3"/>
        <v>9.3000000000000007</v>
      </c>
      <c r="AJ11" s="2"/>
      <c r="AK11" s="1"/>
      <c r="AL11" s="45">
        <f t="shared" si="5"/>
        <v>718352.96542321285</v>
      </c>
      <c r="AM11" s="47"/>
      <c r="AN11" s="45"/>
      <c r="AO11" s="45">
        <f t="shared" si="6"/>
        <v>428974.90368914185</v>
      </c>
      <c r="AP11" s="10"/>
      <c r="AQ11" s="9"/>
      <c r="AR11" s="9">
        <f t="shared" si="4"/>
        <v>129399.781219779</v>
      </c>
      <c r="AS11" s="10"/>
      <c r="AT11" s="9"/>
      <c r="AU11" s="9">
        <f>Q11/C11*100000</f>
        <v>159978.28051429207</v>
      </c>
      <c r="AV11" s="10"/>
      <c r="AW11" s="9"/>
      <c r="AX11" s="9">
        <f t="shared" si="7"/>
        <v>289378.06173407106</v>
      </c>
      <c r="AY11" s="30"/>
    </row>
    <row r="12" spans="1:51" ht="13.5" hidden="1" customHeight="1">
      <c r="A12" s="16" t="s">
        <v>49</v>
      </c>
      <c r="B12" s="29"/>
      <c r="C12" s="9">
        <v>126085</v>
      </c>
      <c r="D12" s="2"/>
      <c r="E12" s="18">
        <v>3922979</v>
      </c>
      <c r="F12" s="2"/>
      <c r="G12" s="1"/>
      <c r="H12" s="9">
        <v>929226</v>
      </c>
      <c r="I12" s="2"/>
      <c r="J12" s="1"/>
      <c r="K12" s="9">
        <v>526558</v>
      </c>
      <c r="L12" s="10"/>
      <c r="M12" s="9"/>
      <c r="N12" s="9">
        <v>186642</v>
      </c>
      <c r="O12" s="10"/>
      <c r="P12" s="9"/>
      <c r="Q12" s="45">
        <v>216026</v>
      </c>
      <c r="R12" s="10"/>
      <c r="S12" s="9"/>
      <c r="T12" s="9">
        <v>402668</v>
      </c>
      <c r="U12" s="9"/>
      <c r="V12" s="18"/>
      <c r="W12" s="3">
        <f t="shared" si="0"/>
        <v>23.7</v>
      </c>
      <c r="X12" s="2"/>
      <c r="Y12" s="113">
        <f t="shared" si="1"/>
        <v>13.4</v>
      </c>
      <c r="Z12" s="114"/>
      <c r="AA12" s="2"/>
      <c r="AB12" s="1"/>
      <c r="AC12" s="3">
        <f>ROUND(N12/E12*100,1)</f>
        <v>4.8</v>
      </c>
      <c r="AD12" s="2"/>
      <c r="AE12" s="1"/>
      <c r="AF12" s="1">
        <f t="shared" si="2"/>
        <v>5.5</v>
      </c>
      <c r="AG12" s="2"/>
      <c r="AH12" s="1"/>
      <c r="AI12" s="3">
        <f>ROUND(T12/E12*100,1)</f>
        <v>10.3</v>
      </c>
      <c r="AJ12" s="2"/>
      <c r="AK12" s="1"/>
      <c r="AL12" s="45">
        <f t="shared" si="5"/>
        <v>736983.78078280529</v>
      </c>
      <c r="AM12" s="47"/>
      <c r="AN12" s="45"/>
      <c r="AO12" s="45">
        <f t="shared" si="6"/>
        <v>417621.44585002179</v>
      </c>
      <c r="AP12" s="10"/>
      <c r="AQ12" s="9"/>
      <c r="AR12" s="9">
        <f t="shared" si="4"/>
        <v>148028.71079033986</v>
      </c>
      <c r="AS12" s="10"/>
      <c r="AT12" s="9"/>
      <c r="AU12" s="9">
        <f>Q12/C12*100000-1</f>
        <v>171332.62414244359</v>
      </c>
      <c r="AV12" s="10"/>
      <c r="AW12" s="9"/>
      <c r="AX12" s="9">
        <f t="shared" si="7"/>
        <v>319362.33493278344</v>
      </c>
      <c r="AY12" s="30"/>
    </row>
    <row r="13" spans="1:51" ht="13.5" hidden="1" customHeight="1">
      <c r="A13" s="16" t="s">
        <v>50</v>
      </c>
      <c r="B13" s="29"/>
      <c r="C13" s="9">
        <v>125947</v>
      </c>
      <c r="D13" s="2"/>
      <c r="E13" s="18">
        <v>3639913</v>
      </c>
      <c r="F13" s="2"/>
      <c r="G13" s="1"/>
      <c r="H13" s="9">
        <v>853894</v>
      </c>
      <c r="I13" s="2"/>
      <c r="J13" s="1"/>
      <c r="K13" s="9">
        <v>458309</v>
      </c>
      <c r="L13" s="10"/>
      <c r="M13" s="9"/>
      <c r="N13" s="9">
        <v>179280</v>
      </c>
      <c r="O13" s="10"/>
      <c r="P13" s="9"/>
      <c r="Q13" s="45">
        <v>216305</v>
      </c>
      <c r="R13" s="10"/>
      <c r="S13" s="9"/>
      <c r="T13" s="9">
        <v>395585</v>
      </c>
      <c r="U13" s="9"/>
      <c r="V13" s="18"/>
      <c r="W13" s="3">
        <f>ROUND(H13/E13*100,1)</f>
        <v>23.5</v>
      </c>
      <c r="X13" s="2"/>
      <c r="Y13" s="113">
        <f t="shared" si="1"/>
        <v>12.6</v>
      </c>
      <c r="Z13" s="114"/>
      <c r="AA13" s="2"/>
      <c r="AB13" s="1"/>
      <c r="AC13" s="3">
        <f>ROUND(N13/E13*100,1)+0.1</f>
        <v>5</v>
      </c>
      <c r="AD13" s="2"/>
      <c r="AE13" s="1"/>
      <c r="AF13" s="3">
        <f t="shared" si="2"/>
        <v>5.9</v>
      </c>
      <c r="AG13" s="2"/>
      <c r="AH13" s="1"/>
      <c r="AI13" s="3">
        <f t="shared" si="3"/>
        <v>10.9</v>
      </c>
      <c r="AJ13" s="2"/>
      <c r="AK13" s="1"/>
      <c r="AL13" s="45">
        <f t="shared" si="5"/>
        <v>677978.83236599516</v>
      </c>
      <c r="AM13" s="47"/>
      <c r="AN13" s="45"/>
      <c r="AO13" s="45">
        <f t="shared" si="6"/>
        <v>363890.36658276897</v>
      </c>
      <c r="AP13" s="10"/>
      <c r="AQ13" s="9"/>
      <c r="AR13" s="9">
        <f t="shared" si="4"/>
        <v>142345.58981158742</v>
      </c>
      <c r="AS13" s="10"/>
      <c r="AT13" s="9"/>
      <c r="AU13" s="9">
        <f>Q13/C13*100000</f>
        <v>171742.87597163886</v>
      </c>
      <c r="AV13" s="10"/>
      <c r="AW13" s="9"/>
      <c r="AX13" s="9">
        <f t="shared" si="7"/>
        <v>314088.46578322625</v>
      </c>
      <c r="AY13" s="30"/>
    </row>
    <row r="14" spans="1:51" ht="13.5" hidden="1" customHeight="1">
      <c r="A14" s="16" t="s">
        <v>51</v>
      </c>
      <c r="B14" s="29"/>
      <c r="C14" s="9">
        <v>125820</v>
      </c>
      <c r="D14" s="2"/>
      <c r="E14" s="18">
        <v>3534135</v>
      </c>
      <c r="F14" s="2"/>
      <c r="G14" s="1"/>
      <c r="H14" s="9">
        <v>754262</v>
      </c>
      <c r="I14" s="2"/>
      <c r="J14" s="1"/>
      <c r="K14" s="9">
        <v>402433</v>
      </c>
      <c r="L14" s="10"/>
      <c r="M14" s="9"/>
      <c r="N14" s="9">
        <v>146545</v>
      </c>
      <c r="O14" s="10"/>
      <c r="P14" s="9"/>
      <c r="Q14" s="45">
        <v>205285</v>
      </c>
      <c r="R14" s="10"/>
      <c r="S14" s="9"/>
      <c r="T14" s="9">
        <v>351830</v>
      </c>
      <c r="U14" s="9"/>
      <c r="V14" s="18"/>
      <c r="W14" s="3">
        <f t="shared" si="0"/>
        <v>21.3</v>
      </c>
      <c r="X14" s="2"/>
      <c r="Y14" s="113">
        <f t="shared" si="1"/>
        <v>11.4</v>
      </c>
      <c r="Z14" s="114"/>
      <c r="AA14" s="2"/>
      <c r="AB14" s="15"/>
      <c r="AC14" s="31">
        <f t="shared" ref="AC14:AC23" si="8">ROUND(N14/E14*100,1)</f>
        <v>4.0999999999999996</v>
      </c>
      <c r="AD14" s="14"/>
      <c r="AE14" s="15"/>
      <c r="AF14" s="31">
        <f t="shared" si="2"/>
        <v>5.8</v>
      </c>
      <c r="AG14" s="14"/>
      <c r="AH14" s="15"/>
      <c r="AI14" s="31">
        <f>ROUND(T14/E14*100,1)-0.1</f>
        <v>9.9</v>
      </c>
      <c r="AJ14" s="14"/>
      <c r="AK14" s="15"/>
      <c r="AL14" s="48">
        <f t="shared" si="5"/>
        <v>599477.03067874745</v>
      </c>
      <c r="AM14" s="49"/>
      <c r="AN14" s="48"/>
      <c r="AO14" s="48">
        <f t="shared" si="6"/>
        <v>319848.19583532034</v>
      </c>
      <c r="AP14" s="12"/>
      <c r="AQ14" s="11"/>
      <c r="AR14" s="11">
        <f t="shared" si="4"/>
        <v>116471.94404705135</v>
      </c>
      <c r="AS14" s="12"/>
      <c r="AT14" s="11"/>
      <c r="AU14" s="11">
        <f>Q14/C14*100000</f>
        <v>163157.68558257827</v>
      </c>
      <c r="AV14" s="12"/>
      <c r="AW14" s="11"/>
      <c r="AX14" s="11">
        <f t="shared" si="7"/>
        <v>279629.62962962961</v>
      </c>
      <c r="AY14" s="30"/>
    </row>
    <row r="15" spans="1:51" ht="13.5" hidden="1" customHeight="1">
      <c r="A15" s="16" t="s">
        <v>52</v>
      </c>
      <c r="B15" s="29"/>
      <c r="C15" s="9">
        <v>126371</v>
      </c>
      <c r="D15" s="2"/>
      <c r="E15" s="18">
        <v>3646882</v>
      </c>
      <c r="F15" s="2"/>
      <c r="G15" s="1"/>
      <c r="H15" s="9">
        <v>780237</v>
      </c>
      <c r="I15" s="2"/>
      <c r="J15" s="1"/>
      <c r="K15" s="9">
        <v>437074</v>
      </c>
      <c r="L15" s="10"/>
      <c r="M15" s="9"/>
      <c r="N15" s="9">
        <v>140262</v>
      </c>
      <c r="O15" s="10"/>
      <c r="P15" s="9"/>
      <c r="Q15" s="45">
        <v>202901</v>
      </c>
      <c r="R15" s="10"/>
      <c r="S15" s="9"/>
      <c r="T15" s="9">
        <v>343163</v>
      </c>
      <c r="U15" s="9"/>
      <c r="V15" s="18"/>
      <c r="W15" s="31">
        <f>ROUND(H15/E15*100,1)</f>
        <v>21.4</v>
      </c>
      <c r="X15" s="14"/>
      <c r="Y15" s="113">
        <f t="shared" si="1"/>
        <v>12</v>
      </c>
      <c r="Z15" s="114"/>
      <c r="AA15" s="14"/>
      <c r="AB15" s="15"/>
      <c r="AC15" s="31">
        <f t="shared" si="8"/>
        <v>3.8</v>
      </c>
      <c r="AD15" s="14"/>
      <c r="AE15" s="15"/>
      <c r="AF15" s="31">
        <f t="shared" si="2"/>
        <v>5.6</v>
      </c>
      <c r="AG15" s="14"/>
      <c r="AH15" s="15"/>
      <c r="AI15" s="31">
        <f t="shared" ref="AI15:AI18" si="9">ROUND(T15/E15*100,1)</f>
        <v>9.4</v>
      </c>
      <c r="AJ15" s="14"/>
      <c r="AK15" s="15"/>
      <c r="AL15" s="48">
        <f>H15/C15*100000</f>
        <v>617417.76198653178</v>
      </c>
      <c r="AM15" s="49"/>
      <c r="AN15" s="48"/>
      <c r="AO15" s="48">
        <f t="shared" si="6"/>
        <v>345865.74451416859</v>
      </c>
      <c r="AP15" s="12"/>
      <c r="AQ15" s="11"/>
      <c r="AR15" s="11">
        <f t="shared" ref="AR15:AR20" si="10">N15/C15*100000</f>
        <v>110992.2371430154</v>
      </c>
      <c r="AS15" s="12"/>
      <c r="AT15" s="11"/>
      <c r="AU15" s="11">
        <f>Q15/C15*100000</f>
        <v>160559.78032934773</v>
      </c>
      <c r="AV15" s="12"/>
      <c r="AW15" s="11"/>
      <c r="AX15" s="11">
        <f t="shared" si="7"/>
        <v>271552.01747236314</v>
      </c>
      <c r="AY15" s="30"/>
    </row>
    <row r="16" spans="1:51" ht="13.5" hidden="1" customHeight="1">
      <c r="A16" s="16" t="s">
        <v>53</v>
      </c>
      <c r="B16" s="29"/>
      <c r="C16" s="9">
        <v>126167</v>
      </c>
      <c r="D16" s="2"/>
      <c r="E16" s="18">
        <v>3574735</v>
      </c>
      <c r="F16" s="2"/>
      <c r="G16" s="1"/>
      <c r="H16" s="9">
        <v>793468</v>
      </c>
      <c r="I16" s="2"/>
      <c r="J16" s="1"/>
      <c r="K16" s="9">
        <v>451754</v>
      </c>
      <c r="L16" s="10"/>
      <c r="M16" s="9"/>
      <c r="N16" s="9">
        <v>137940</v>
      </c>
      <c r="O16" s="10"/>
      <c r="P16" s="9"/>
      <c r="Q16" s="45">
        <v>203774</v>
      </c>
      <c r="R16" s="10"/>
      <c r="S16" s="9"/>
      <c r="T16" s="9">
        <v>341714</v>
      </c>
      <c r="U16" s="9"/>
      <c r="V16" s="18"/>
      <c r="W16" s="31">
        <f t="shared" si="0"/>
        <v>22.2</v>
      </c>
      <c r="X16" s="14"/>
      <c r="Y16" s="113">
        <f t="shared" si="1"/>
        <v>12.6</v>
      </c>
      <c r="Z16" s="114"/>
      <c r="AA16" s="14"/>
      <c r="AB16" s="15"/>
      <c r="AC16" s="31">
        <f>ROUND(N16/E16*100,1)</f>
        <v>3.9</v>
      </c>
      <c r="AD16" s="14"/>
      <c r="AE16" s="15"/>
      <c r="AF16" s="31">
        <f t="shared" si="2"/>
        <v>5.7</v>
      </c>
      <c r="AG16" s="14"/>
      <c r="AH16" s="15"/>
      <c r="AI16" s="31">
        <f t="shared" si="9"/>
        <v>9.6</v>
      </c>
      <c r="AJ16" s="14"/>
      <c r="AK16" s="15"/>
      <c r="AL16" s="48">
        <f t="shared" si="5"/>
        <v>628902.96194726042</v>
      </c>
      <c r="AM16" s="49"/>
      <c r="AN16" s="48"/>
      <c r="AO16" s="48">
        <f t="shared" si="6"/>
        <v>358060.34858560481</v>
      </c>
      <c r="AP16" s="12"/>
      <c r="AQ16" s="11"/>
      <c r="AR16" s="11">
        <f t="shared" si="10"/>
        <v>109331.28314059936</v>
      </c>
      <c r="AS16" s="12"/>
      <c r="AT16" s="11"/>
      <c r="AU16" s="11">
        <f>Q16/C16*100000+1</f>
        <v>161512.33022105621</v>
      </c>
      <c r="AV16" s="12"/>
      <c r="AW16" s="11"/>
      <c r="AX16" s="11">
        <f t="shared" si="7"/>
        <v>270842.61336165556</v>
      </c>
      <c r="AY16" s="30"/>
    </row>
    <row r="17" spans="1:51" ht="13.5" hidden="1" customHeight="1">
      <c r="A17" s="16" t="s">
        <v>54</v>
      </c>
      <c r="B17" s="29"/>
      <c r="C17" s="9">
        <v>125933</v>
      </c>
      <c r="D17" s="2"/>
      <c r="E17" s="18">
        <v>3581562</v>
      </c>
      <c r="F17" s="2"/>
      <c r="G17" s="1"/>
      <c r="H17" s="9">
        <v>815100</v>
      </c>
      <c r="I17" s="2"/>
      <c r="J17" s="1"/>
      <c r="K17" s="9">
        <v>470492</v>
      </c>
      <c r="L17" s="10"/>
      <c r="M17" s="9"/>
      <c r="N17" s="9">
        <v>141456</v>
      </c>
      <c r="O17" s="10"/>
      <c r="P17" s="9"/>
      <c r="Q17" s="45">
        <v>203152</v>
      </c>
      <c r="R17" s="10"/>
      <c r="S17" s="9"/>
      <c r="T17" s="9">
        <v>344608</v>
      </c>
      <c r="U17" s="9"/>
      <c r="V17" s="18"/>
      <c r="W17" s="31">
        <f>ROUND(H17/E17*100,1)</f>
        <v>22.8</v>
      </c>
      <c r="X17" s="14"/>
      <c r="Y17" s="113">
        <f>ROUND(K17/E17*100,1)+0.1</f>
        <v>13.2</v>
      </c>
      <c r="Z17" s="114"/>
      <c r="AA17" s="14"/>
      <c r="AB17" s="15"/>
      <c r="AC17" s="31">
        <f t="shared" si="8"/>
        <v>3.9</v>
      </c>
      <c r="AD17" s="14"/>
      <c r="AE17" s="15"/>
      <c r="AF17" s="31">
        <f>ROUND(Q17/E17*100,1)</f>
        <v>5.7</v>
      </c>
      <c r="AG17" s="14"/>
      <c r="AH17" s="15"/>
      <c r="AI17" s="31">
        <f>ROUND(T17/E17*100,1)</f>
        <v>9.6</v>
      </c>
      <c r="AJ17" s="14"/>
      <c r="AK17" s="15"/>
      <c r="AL17" s="48">
        <f t="shared" si="5"/>
        <v>647248.93395694543</v>
      </c>
      <c r="AM17" s="49"/>
      <c r="AN17" s="48"/>
      <c r="AO17" s="48">
        <f t="shared" si="6"/>
        <v>373605.01218902116</v>
      </c>
      <c r="AP17" s="12"/>
      <c r="AQ17" s="11"/>
      <c r="AR17" s="11">
        <f t="shared" si="10"/>
        <v>112326.39578188401</v>
      </c>
      <c r="AS17" s="12"/>
      <c r="AT17" s="11"/>
      <c r="AU17" s="11">
        <f>Q17/C17*100000</f>
        <v>161317.52598604019</v>
      </c>
      <c r="AV17" s="12"/>
      <c r="AW17" s="11"/>
      <c r="AX17" s="11">
        <f t="shared" si="7"/>
        <v>273643.92176792421</v>
      </c>
      <c r="AY17" s="30"/>
    </row>
    <row r="18" spans="1:51" ht="14.25" hidden="1" customHeight="1">
      <c r="A18" s="16" t="s">
        <v>55</v>
      </c>
      <c r="B18" s="29"/>
      <c r="C18" s="9">
        <v>125684</v>
      </c>
      <c r="D18" s="2"/>
      <c r="E18" s="18">
        <v>3725700</v>
      </c>
      <c r="F18" s="2"/>
      <c r="G18" s="1"/>
      <c r="H18" s="9">
        <v>866017</v>
      </c>
      <c r="I18" s="2"/>
      <c r="J18" s="1"/>
      <c r="K18" s="9">
        <v>512274</v>
      </c>
      <c r="L18" s="10"/>
      <c r="M18" s="9"/>
      <c r="N18" s="9">
        <v>147739</v>
      </c>
      <c r="O18" s="10"/>
      <c r="P18" s="9"/>
      <c r="Q18" s="45">
        <v>206004</v>
      </c>
      <c r="R18" s="10"/>
      <c r="S18" s="9"/>
      <c r="T18" s="9">
        <v>353743</v>
      </c>
      <c r="U18" s="9"/>
      <c r="V18" s="18"/>
      <c r="W18" s="31">
        <f>ROUND(H18/E18*100,1)</f>
        <v>23.2</v>
      </c>
      <c r="X18" s="14"/>
      <c r="Y18" s="113">
        <f t="shared" si="1"/>
        <v>13.7</v>
      </c>
      <c r="Z18" s="114"/>
      <c r="AA18" s="14"/>
      <c r="AB18" s="15"/>
      <c r="AC18" s="31">
        <f t="shared" si="8"/>
        <v>4</v>
      </c>
      <c r="AD18" s="14"/>
      <c r="AE18" s="1"/>
      <c r="AF18" s="3">
        <f t="shared" si="2"/>
        <v>5.5</v>
      </c>
      <c r="AG18" s="2"/>
      <c r="AH18" s="1"/>
      <c r="AI18" s="3">
        <f t="shared" si="9"/>
        <v>9.5</v>
      </c>
      <c r="AJ18" s="2"/>
      <c r="AK18" s="1"/>
      <c r="AL18" s="45">
        <f t="shared" ref="AL18:AL23" si="11">H18/C18*100000</f>
        <v>689043.1558511823</v>
      </c>
      <c r="AM18" s="47"/>
      <c r="AN18" s="45"/>
      <c r="AO18" s="45">
        <f>K18/C18*100000</f>
        <v>407588.87368320551</v>
      </c>
      <c r="AP18" s="10"/>
      <c r="AQ18" s="9"/>
      <c r="AR18" s="9">
        <f t="shared" si="10"/>
        <v>117547.97746729894</v>
      </c>
      <c r="AS18" s="10"/>
      <c r="AT18" s="9"/>
      <c r="AU18" s="9">
        <f>Q18/C18*100000</f>
        <v>163906.30470067789</v>
      </c>
      <c r="AV18" s="10"/>
      <c r="AW18" s="9"/>
      <c r="AX18" s="9">
        <f t="shared" si="7"/>
        <v>281454.28216797684</v>
      </c>
      <c r="AY18" s="30"/>
    </row>
    <row r="19" spans="1:51" ht="14.25" customHeight="1">
      <c r="A19" s="16" t="s">
        <v>56</v>
      </c>
      <c r="B19" s="29"/>
      <c r="C19" s="9">
        <v>125410</v>
      </c>
      <c r="D19" s="2"/>
      <c r="E19" s="18">
        <v>3766776</v>
      </c>
      <c r="F19" s="2"/>
      <c r="G19" s="1"/>
      <c r="H19" s="9">
        <v>946346</v>
      </c>
      <c r="I19" s="2"/>
      <c r="J19" s="1"/>
      <c r="K19" s="9">
        <v>578492</v>
      </c>
      <c r="L19" s="10"/>
      <c r="M19" s="9"/>
      <c r="N19" s="9">
        <v>156835</v>
      </c>
      <c r="O19" s="10"/>
      <c r="P19" s="9"/>
      <c r="Q19" s="45">
        <v>211020</v>
      </c>
      <c r="R19" s="10"/>
      <c r="S19" s="9"/>
      <c r="T19" s="9">
        <v>367855</v>
      </c>
      <c r="U19" s="9"/>
      <c r="V19" s="18"/>
      <c r="W19" s="31">
        <f>ROUND(H19/E19*100,1)</f>
        <v>25.1</v>
      </c>
      <c r="X19" s="14"/>
      <c r="Y19" s="113">
        <f>ROUND(K19/E19*100,1)-0.1</f>
        <v>15.3</v>
      </c>
      <c r="Z19" s="114"/>
      <c r="AA19" s="14"/>
      <c r="AB19" s="1"/>
      <c r="AC19" s="3">
        <f>ROUND(N19/E19*100,1)</f>
        <v>4.2</v>
      </c>
      <c r="AD19" s="2"/>
      <c r="AE19" s="1"/>
      <c r="AF19" s="3">
        <f>ROUND(Q19/E19*100,1)</f>
        <v>5.6</v>
      </c>
      <c r="AG19" s="2"/>
      <c r="AH19" s="1"/>
      <c r="AI19" s="3">
        <f>ROUND(T19/E19*100,1)</f>
        <v>9.8000000000000007</v>
      </c>
      <c r="AJ19" s="2"/>
      <c r="AK19" s="1"/>
      <c r="AL19" s="45">
        <f t="shared" si="11"/>
        <v>754601.70640299818</v>
      </c>
      <c r="AM19" s="47"/>
      <c r="AN19" s="45"/>
      <c r="AO19" s="45">
        <f>K19/C19*100000-1</f>
        <v>461279.59963320312</v>
      </c>
      <c r="AP19" s="10"/>
      <c r="AQ19" s="9"/>
      <c r="AR19" s="72">
        <f>N19/C19*100000</f>
        <v>125057.81038194722</v>
      </c>
      <c r="AS19" s="73"/>
      <c r="AT19" s="72"/>
      <c r="AU19" s="72">
        <f>Q19/C19*100000</f>
        <v>168264.09377242645</v>
      </c>
      <c r="AV19" s="10"/>
      <c r="AW19" s="9"/>
      <c r="AX19" s="9">
        <f>T19/C19*100000</f>
        <v>293321.90415437368</v>
      </c>
      <c r="AY19" s="30"/>
    </row>
    <row r="20" spans="1:51" ht="14.25" customHeight="1">
      <c r="A20" s="16" t="s">
        <v>57</v>
      </c>
      <c r="B20" s="29"/>
      <c r="C20" s="9">
        <v>127111</v>
      </c>
      <c r="D20" s="2"/>
      <c r="E20" s="18">
        <v>3926293</v>
      </c>
      <c r="F20" s="2"/>
      <c r="G20" s="1"/>
      <c r="H20" s="9">
        <v>990679</v>
      </c>
      <c r="I20" s="2"/>
      <c r="J20" s="1"/>
      <c r="K20" s="9">
        <v>599694</v>
      </c>
      <c r="L20" s="10"/>
      <c r="M20" s="9"/>
      <c r="N20" s="9">
        <v>180222</v>
      </c>
      <c r="O20" s="10"/>
      <c r="P20" s="9"/>
      <c r="Q20" s="45">
        <f t="shared" ref="Q20:Q25" si="12">T20-N20</f>
        <v>210764</v>
      </c>
      <c r="R20" s="10"/>
      <c r="S20" s="9"/>
      <c r="T20" s="9">
        <v>390986</v>
      </c>
      <c r="U20" s="9"/>
      <c r="V20" s="18"/>
      <c r="W20" s="3">
        <f>ROUND(H20/E20*100,1)</f>
        <v>25.2</v>
      </c>
      <c r="X20" s="2"/>
      <c r="Y20" s="108">
        <f>ROUND(K20/E20*100,1)</f>
        <v>15.3</v>
      </c>
      <c r="Z20" s="109"/>
      <c r="AA20" s="2"/>
      <c r="AB20" s="1"/>
      <c r="AC20" s="3">
        <f>ROUND(N20/E20*100,1)</f>
        <v>4.5999999999999996</v>
      </c>
      <c r="AD20" s="2"/>
      <c r="AE20" s="1"/>
      <c r="AF20" s="3">
        <f>ROUND(Q20/E20*100,1)-0.1</f>
        <v>5.3000000000000007</v>
      </c>
      <c r="AG20" s="2"/>
      <c r="AH20" s="1"/>
      <c r="AI20" s="3">
        <f>ROUND(T20/E20*100,1)-0.1</f>
        <v>9.9</v>
      </c>
      <c r="AJ20" s="2"/>
      <c r="AK20" s="1"/>
      <c r="AL20" s="45">
        <f t="shared" si="11"/>
        <v>779381.01344494184</v>
      </c>
      <c r="AM20" s="47"/>
      <c r="AN20" s="45"/>
      <c r="AO20" s="45">
        <f>K20/C20*100000-1</f>
        <v>471786.65016402985</v>
      </c>
      <c r="AP20" s="10"/>
      <c r="AQ20" s="9"/>
      <c r="AR20" s="72">
        <f t="shared" si="10"/>
        <v>141783.16589437579</v>
      </c>
      <c r="AS20" s="73"/>
      <c r="AT20" s="72"/>
      <c r="AU20" s="72">
        <f>Q20/C20*100000</f>
        <v>165810.98410051057</v>
      </c>
      <c r="AV20" s="10"/>
      <c r="AW20" s="9"/>
      <c r="AX20" s="9">
        <f>T20/C20*100000</f>
        <v>307594.14999488636</v>
      </c>
      <c r="AY20" s="30"/>
    </row>
    <row r="21" spans="1:51" ht="14.25" customHeight="1">
      <c r="A21" s="16" t="s">
        <v>58</v>
      </c>
      <c r="B21" s="55"/>
      <c r="C21" s="9">
        <v>126937</v>
      </c>
      <c r="D21" s="2"/>
      <c r="E21" s="18">
        <v>3922939</v>
      </c>
      <c r="F21" s="2"/>
      <c r="G21" s="1"/>
      <c r="H21" s="45">
        <v>983486</v>
      </c>
      <c r="I21" s="2"/>
      <c r="J21" s="1"/>
      <c r="K21" s="9">
        <v>589563</v>
      </c>
      <c r="L21" s="10"/>
      <c r="M21" s="9"/>
      <c r="N21" s="9">
        <v>181140</v>
      </c>
      <c r="O21" s="10"/>
      <c r="P21" s="9"/>
      <c r="Q21" s="45">
        <f t="shared" si="12"/>
        <v>212784</v>
      </c>
      <c r="R21" s="10"/>
      <c r="S21" s="9"/>
      <c r="T21" s="9">
        <v>393924</v>
      </c>
      <c r="U21" s="9"/>
      <c r="V21" s="18"/>
      <c r="W21" s="3">
        <f t="shared" si="0"/>
        <v>25.1</v>
      </c>
      <c r="X21" s="2"/>
      <c r="Y21" s="108">
        <f>ROUND(K21/E21*100,1)</f>
        <v>15</v>
      </c>
      <c r="Z21" s="109"/>
      <c r="AA21" s="2"/>
      <c r="AB21" s="1"/>
      <c r="AC21" s="3">
        <f>ROUND(N21/E21*100,1)</f>
        <v>4.5999999999999996</v>
      </c>
      <c r="AD21" s="2"/>
      <c r="AE21" s="1"/>
      <c r="AF21" s="3">
        <f>ROUND(Q21/E21*100,1)+0.1</f>
        <v>5.5</v>
      </c>
      <c r="AG21" s="2"/>
      <c r="AH21" s="1"/>
      <c r="AI21" s="3">
        <f>ROUND(T21/E21*100,1)+0.1</f>
        <v>10.1</v>
      </c>
      <c r="AJ21" s="2"/>
      <c r="AK21" s="1"/>
      <c r="AL21" s="45">
        <f t="shared" si="11"/>
        <v>774782.76625412609</v>
      </c>
      <c r="AM21" s="47"/>
      <c r="AN21" s="45"/>
      <c r="AO21" s="45">
        <f t="shared" ref="AO21:AO22" si="13">K21/C21*100000</f>
        <v>464453.23270598805</v>
      </c>
      <c r="AP21" s="10"/>
      <c r="AQ21" s="9"/>
      <c r="AR21" s="72">
        <f>N21/C21*100000</f>
        <v>142700.70980092487</v>
      </c>
      <c r="AS21" s="73"/>
      <c r="AT21" s="72"/>
      <c r="AU21" s="72">
        <f>Q21/C21*100000-1</f>
        <v>167628.61153958263</v>
      </c>
      <c r="AV21" s="10"/>
      <c r="AW21" s="9"/>
      <c r="AX21" s="9">
        <f t="shared" si="7"/>
        <v>310330.32134050748</v>
      </c>
      <c r="AY21" s="30"/>
    </row>
    <row r="22" spans="1:51" ht="14.25" customHeight="1">
      <c r="A22" s="16" t="s">
        <v>59</v>
      </c>
      <c r="B22" s="55"/>
      <c r="C22" s="9">
        <v>126714</v>
      </c>
      <c r="D22" s="2"/>
      <c r="E22" s="18">
        <v>4006215</v>
      </c>
      <c r="F22" s="2"/>
      <c r="G22" s="1"/>
      <c r="H22" s="45">
        <v>1022847</v>
      </c>
      <c r="I22" s="2"/>
      <c r="J22" s="1"/>
      <c r="K22" s="9">
        <v>623803</v>
      </c>
      <c r="L22" s="10"/>
      <c r="M22" s="9"/>
      <c r="N22" s="9">
        <v>183967</v>
      </c>
      <c r="O22" s="10"/>
      <c r="P22" s="9"/>
      <c r="Q22" s="45">
        <f t="shared" si="12"/>
        <v>215077</v>
      </c>
      <c r="R22" s="10"/>
      <c r="S22" s="9"/>
      <c r="T22" s="9">
        <v>399044</v>
      </c>
      <c r="U22" s="9"/>
      <c r="V22" s="18"/>
      <c r="W22" s="3">
        <f t="shared" ref="W22:W26" si="14">ROUND(H22/E22*100,1)</f>
        <v>25.5</v>
      </c>
      <c r="X22" s="2"/>
      <c r="Y22" s="108">
        <f>ROUND(K22/E22*100,1)</f>
        <v>15.6</v>
      </c>
      <c r="Z22" s="109"/>
      <c r="AA22" s="2"/>
      <c r="AB22" s="1"/>
      <c r="AC22" s="3">
        <f>ROUND(N22/E22*100,1)</f>
        <v>4.5999999999999996</v>
      </c>
      <c r="AD22" s="2"/>
      <c r="AE22" s="1"/>
      <c r="AF22" s="3">
        <f>ROUND(Q22/E22*100,1)-0.1</f>
        <v>5.3000000000000007</v>
      </c>
      <c r="AG22" s="2"/>
      <c r="AH22" s="1"/>
      <c r="AI22" s="3">
        <f>ROUND(T22/E22*100,1)-0.1</f>
        <v>9.9</v>
      </c>
      <c r="AJ22" s="2"/>
      <c r="AK22" s="1"/>
      <c r="AL22" s="45">
        <f t="shared" si="11"/>
        <v>807209.14816042432</v>
      </c>
      <c r="AM22" s="47"/>
      <c r="AN22" s="45"/>
      <c r="AO22" s="45">
        <f t="shared" si="13"/>
        <v>492292.09085026121</v>
      </c>
      <c r="AP22" s="10"/>
      <c r="AQ22" s="9"/>
      <c r="AR22" s="72">
        <f t="shared" ref="AR22:AR27" si="15">N22/C22*100000</f>
        <v>145182.85272345596</v>
      </c>
      <c r="AS22" s="73"/>
      <c r="AT22" s="72"/>
      <c r="AU22" s="72">
        <f t="shared" ref="AU22:AU27" si="16">Q22/C22*100000</f>
        <v>169734.20458670708</v>
      </c>
      <c r="AV22" s="10"/>
      <c r="AW22" s="9"/>
      <c r="AX22" s="9">
        <f t="shared" ref="AX22:AX27" si="17">T22/C22*100000</f>
        <v>314917.05731016304</v>
      </c>
      <c r="AY22" s="30"/>
    </row>
    <row r="23" spans="1:51" ht="14.25" customHeight="1">
      <c r="A23" s="16" t="s">
        <v>60</v>
      </c>
      <c r="B23" s="55"/>
      <c r="C23" s="9">
        <v>126453</v>
      </c>
      <c r="D23" s="2"/>
      <c r="E23" s="18">
        <v>4030991</v>
      </c>
      <c r="F23" s="2"/>
      <c r="G23" s="1"/>
      <c r="H23" s="45">
        <v>1049756</v>
      </c>
      <c r="I23" s="2"/>
      <c r="J23" s="1"/>
      <c r="K23" s="9">
        <v>642241</v>
      </c>
      <c r="L23" s="10"/>
      <c r="M23" s="9"/>
      <c r="N23" s="9">
        <v>183280</v>
      </c>
      <c r="O23" s="10"/>
      <c r="P23" s="9"/>
      <c r="Q23" s="45">
        <f t="shared" si="12"/>
        <v>224234</v>
      </c>
      <c r="R23" s="10"/>
      <c r="S23" s="9"/>
      <c r="T23" s="9">
        <v>407514</v>
      </c>
      <c r="U23" s="9"/>
      <c r="V23" s="18"/>
      <c r="W23" s="3">
        <f t="shared" si="14"/>
        <v>26</v>
      </c>
      <c r="X23" s="2"/>
      <c r="Y23" s="108">
        <f t="shared" ref="Y23:Y25" si="18">ROUND(K23/E23*100,1)</f>
        <v>15.9</v>
      </c>
      <c r="Z23" s="109"/>
      <c r="AA23" s="2"/>
      <c r="AB23" s="1"/>
      <c r="AC23" s="3">
        <f t="shared" si="8"/>
        <v>4.5</v>
      </c>
      <c r="AD23" s="2"/>
      <c r="AE23" s="1"/>
      <c r="AF23" s="3">
        <f>ROUND(Q23/E23*100,1)</f>
        <v>5.6</v>
      </c>
      <c r="AG23" s="2"/>
      <c r="AH23" s="1"/>
      <c r="AI23" s="3">
        <f>ROUND(T23/E23*100,1)</f>
        <v>10.1</v>
      </c>
      <c r="AJ23" s="2"/>
      <c r="AK23" s="1"/>
      <c r="AL23" s="45">
        <f t="shared" si="11"/>
        <v>830155.07738052867</v>
      </c>
      <c r="AM23" s="47"/>
      <c r="AN23" s="45"/>
      <c r="AO23" s="45">
        <f t="shared" ref="AO23:AO28" si="19">K23/C23*100000</f>
        <v>507889.09713490389</v>
      </c>
      <c r="AP23" s="10"/>
      <c r="AQ23" s="9"/>
      <c r="AR23" s="72">
        <f>N23/C23*100000+1</f>
        <v>144940.22643195497</v>
      </c>
      <c r="AS23" s="73"/>
      <c r="AT23" s="72"/>
      <c r="AU23" s="72">
        <f>Q23/C23*100000</f>
        <v>177325.96300601805</v>
      </c>
      <c r="AV23" s="10"/>
      <c r="AW23" s="9"/>
      <c r="AX23" s="9">
        <f>T23/C23*100000+1</f>
        <v>322266.18943797302</v>
      </c>
      <c r="AY23" s="30"/>
    </row>
    <row r="24" spans="1:51" ht="14.25" customHeight="1">
      <c r="A24" s="16" t="s">
        <v>61</v>
      </c>
      <c r="B24" s="55"/>
      <c r="C24" s="9">
        <v>126161</v>
      </c>
      <c r="D24" s="2"/>
      <c r="E24" s="18">
        <v>4024378</v>
      </c>
      <c r="F24" s="2"/>
      <c r="G24" s="1"/>
      <c r="H24" s="45">
        <v>1033866</v>
      </c>
      <c r="I24" s="2"/>
      <c r="J24" s="1"/>
      <c r="K24" s="9">
        <v>621751</v>
      </c>
      <c r="L24" s="10"/>
      <c r="M24" s="9"/>
      <c r="N24" s="9">
        <v>183437</v>
      </c>
      <c r="O24" s="10"/>
      <c r="P24" s="9"/>
      <c r="Q24" s="45">
        <f t="shared" si="12"/>
        <v>228678</v>
      </c>
      <c r="R24" s="10"/>
      <c r="S24" s="9"/>
      <c r="T24" s="9">
        <v>412115</v>
      </c>
      <c r="U24" s="9"/>
      <c r="V24" s="18"/>
      <c r="W24" s="3">
        <f t="shared" si="14"/>
        <v>25.7</v>
      </c>
      <c r="X24" s="2"/>
      <c r="Y24" s="108">
        <f>ROUND(K24/E24*100,1)+0.1</f>
        <v>15.5</v>
      </c>
      <c r="Z24" s="109"/>
      <c r="AA24" s="2"/>
      <c r="AB24" s="1"/>
      <c r="AC24" s="3">
        <f>ROUND(N24/E24*100,1)-0.1</f>
        <v>4.5</v>
      </c>
      <c r="AD24" s="2"/>
      <c r="AE24" s="1"/>
      <c r="AF24" s="3">
        <f>ROUND(Q24/E24*100,1)</f>
        <v>5.7</v>
      </c>
      <c r="AG24" s="2"/>
      <c r="AH24" s="1"/>
      <c r="AI24" s="3">
        <f>ROUND(T24/E24*100,1)</f>
        <v>10.199999999999999</v>
      </c>
      <c r="AJ24" s="2"/>
      <c r="AK24" s="1"/>
      <c r="AL24" s="45">
        <f t="shared" ref="AL24:AL29" si="20">H24/C24*100000</f>
        <v>819481.45623449399</v>
      </c>
      <c r="AM24" s="47"/>
      <c r="AN24" s="45"/>
      <c r="AO24" s="45">
        <f t="shared" si="19"/>
        <v>492823.45574305853</v>
      </c>
      <c r="AP24" s="10"/>
      <c r="AQ24" s="9"/>
      <c r="AR24" s="72">
        <f t="shared" si="15"/>
        <v>145399.13285405157</v>
      </c>
      <c r="AS24" s="73"/>
      <c r="AT24" s="72"/>
      <c r="AU24" s="72">
        <f t="shared" si="16"/>
        <v>181258.86763738396</v>
      </c>
      <c r="AV24" s="10"/>
      <c r="AW24" s="9"/>
      <c r="AX24" s="9">
        <f t="shared" si="17"/>
        <v>326658.00049143552</v>
      </c>
      <c r="AY24" s="30"/>
    </row>
    <row r="25" spans="1:51" s="61" customFormat="1" ht="14.25" customHeight="1">
      <c r="A25" s="16" t="s">
        <v>62</v>
      </c>
      <c r="B25" s="55"/>
      <c r="C25" s="9">
        <v>125669</v>
      </c>
      <c r="D25" s="2"/>
      <c r="E25" s="18">
        <v>3759929</v>
      </c>
      <c r="F25" s="69"/>
      <c r="G25" s="67"/>
      <c r="H25" s="45">
        <v>1057586</v>
      </c>
      <c r="I25" s="69"/>
      <c r="J25" s="67"/>
      <c r="K25" s="9">
        <v>649330</v>
      </c>
      <c r="L25" s="70"/>
      <c r="M25" s="68"/>
      <c r="N25" s="9">
        <v>183687</v>
      </c>
      <c r="O25" s="70"/>
      <c r="P25" s="68"/>
      <c r="Q25" s="45">
        <f t="shared" si="12"/>
        <v>224569</v>
      </c>
      <c r="R25" s="70"/>
      <c r="S25" s="68"/>
      <c r="T25" s="9">
        <v>408256</v>
      </c>
      <c r="U25" s="68"/>
      <c r="V25" s="124"/>
      <c r="W25" s="3">
        <f t="shared" si="14"/>
        <v>28.1</v>
      </c>
      <c r="X25" s="69"/>
      <c r="Y25" s="108">
        <f t="shared" si="18"/>
        <v>17.3</v>
      </c>
      <c r="Z25" s="109"/>
      <c r="AA25" s="69"/>
      <c r="AB25" s="67"/>
      <c r="AC25" s="3">
        <f>ROUND(N25/E25*100,1)</f>
        <v>4.9000000000000004</v>
      </c>
      <c r="AD25" s="69"/>
      <c r="AE25" s="67"/>
      <c r="AF25" s="3">
        <f>ROUND(Q25/E25*100,1)-0.1</f>
        <v>5.9</v>
      </c>
      <c r="AG25" s="69"/>
      <c r="AH25" s="67"/>
      <c r="AI25" s="3">
        <f>ROUND(T25/E25*100,1)-0.1</f>
        <v>10.8</v>
      </c>
      <c r="AJ25" s="69"/>
      <c r="AK25" s="67"/>
      <c r="AL25" s="45">
        <f t="shared" si="20"/>
        <v>841564.74548217945</v>
      </c>
      <c r="AM25" s="47"/>
      <c r="AN25" s="45"/>
      <c r="AO25" s="45">
        <f t="shared" si="19"/>
        <v>516698.62893792422</v>
      </c>
      <c r="AP25" s="10"/>
      <c r="AQ25" s="9"/>
      <c r="AR25" s="72">
        <f t="shared" si="15"/>
        <v>146167.31254326843</v>
      </c>
      <c r="AS25" s="73"/>
      <c r="AT25" s="72"/>
      <c r="AU25" s="72">
        <f t="shared" si="16"/>
        <v>178698.80400098671</v>
      </c>
      <c r="AV25" s="10"/>
      <c r="AW25" s="9"/>
      <c r="AX25" s="9">
        <f t="shared" si="17"/>
        <v>324866.11654425517</v>
      </c>
      <c r="AY25" s="71"/>
    </row>
    <row r="26" spans="1:51" s="61" customFormat="1" ht="14.25" customHeight="1">
      <c r="A26" s="16" t="s">
        <v>63</v>
      </c>
      <c r="B26" s="55"/>
      <c r="C26" s="9">
        <v>125443</v>
      </c>
      <c r="D26" s="2"/>
      <c r="E26" s="18">
        <v>3953163</v>
      </c>
      <c r="F26" s="69"/>
      <c r="G26" s="67"/>
      <c r="H26" s="45">
        <v>1142900</v>
      </c>
      <c r="I26" s="69"/>
      <c r="J26" s="67"/>
      <c r="K26" s="9">
        <v>718811</v>
      </c>
      <c r="L26" s="70"/>
      <c r="M26" s="68"/>
      <c r="N26" s="9">
        <v>198868</v>
      </c>
      <c r="O26" s="70"/>
      <c r="P26" s="68"/>
      <c r="Q26" s="45">
        <f>T26-N26</f>
        <v>225221</v>
      </c>
      <c r="R26" s="70"/>
      <c r="S26" s="68"/>
      <c r="T26" s="9">
        <v>424089</v>
      </c>
      <c r="U26" s="68"/>
      <c r="V26" s="124"/>
      <c r="W26" s="3">
        <f t="shared" si="14"/>
        <v>28.9</v>
      </c>
      <c r="X26" s="69"/>
      <c r="Y26" s="108">
        <f>ROUND(K26/E26*100,1)</f>
        <v>18.2</v>
      </c>
      <c r="Z26" s="109"/>
      <c r="AA26" s="69"/>
      <c r="AB26" s="67"/>
      <c r="AC26" s="3">
        <f>ROUND(N26/E26*100,1)</f>
        <v>5</v>
      </c>
      <c r="AD26" s="69"/>
      <c r="AE26" s="67"/>
      <c r="AF26" s="3">
        <f>ROUND(Q26/E26*100,1)</f>
        <v>5.7</v>
      </c>
      <c r="AG26" s="69"/>
      <c r="AH26" s="67"/>
      <c r="AI26" s="3">
        <f>ROUND(T26/E26*100,1)</f>
        <v>10.7</v>
      </c>
      <c r="AJ26" s="69"/>
      <c r="AK26" s="67"/>
      <c r="AL26" s="45">
        <f t="shared" si="20"/>
        <v>911091.09316582035</v>
      </c>
      <c r="AM26" s="47"/>
      <c r="AN26" s="45"/>
      <c r="AO26" s="45">
        <f t="shared" si="19"/>
        <v>573018.02412250987</v>
      </c>
      <c r="AP26" s="10"/>
      <c r="AQ26" s="9"/>
      <c r="AR26" s="72">
        <f>N26/C26*100000</f>
        <v>158532.56060521511</v>
      </c>
      <c r="AS26" s="73"/>
      <c r="AT26" s="72"/>
      <c r="AU26" s="72">
        <f>Q26/C26*100000-1</f>
        <v>179539.50843809539</v>
      </c>
      <c r="AV26" s="10"/>
      <c r="AW26" s="9"/>
      <c r="AX26" s="9">
        <f t="shared" si="17"/>
        <v>338073.06904331053</v>
      </c>
      <c r="AY26" s="71"/>
    </row>
    <row r="27" spans="1:51" s="61" customFormat="1" ht="14.25" customHeight="1">
      <c r="A27" s="16" t="s">
        <v>64</v>
      </c>
      <c r="B27" s="55"/>
      <c r="C27" s="9">
        <v>124913</v>
      </c>
      <c r="D27" s="2"/>
      <c r="E27" s="18">
        <v>4095504</v>
      </c>
      <c r="F27" s="69"/>
      <c r="G27" s="67"/>
      <c r="H27" s="45">
        <v>1203899</v>
      </c>
      <c r="I27" s="69"/>
      <c r="J27" s="67"/>
      <c r="K27" s="9">
        <v>763377</v>
      </c>
      <c r="L27" s="70"/>
      <c r="M27" s="68"/>
      <c r="N27" s="9">
        <v>207352</v>
      </c>
      <c r="O27" s="70"/>
      <c r="P27" s="68"/>
      <c r="Q27" s="45">
        <f>T27-N27</f>
        <v>233170</v>
      </c>
      <c r="R27" s="70"/>
      <c r="S27" s="68"/>
      <c r="T27" s="9">
        <v>440522</v>
      </c>
      <c r="U27" s="68"/>
      <c r="V27" s="124"/>
      <c r="W27" s="3">
        <f>ROUND(H27/E27*100,1)</f>
        <v>29.4</v>
      </c>
      <c r="X27" s="69"/>
      <c r="Y27" s="108">
        <f>ROUND(K27/E27*100,1)</f>
        <v>18.600000000000001</v>
      </c>
      <c r="Z27" s="109"/>
      <c r="AA27" s="69"/>
      <c r="AB27" s="67"/>
      <c r="AC27" s="3">
        <f>ROUND(N27/E27*100,1)</f>
        <v>5.0999999999999996</v>
      </c>
      <c r="AD27" s="69"/>
      <c r="AE27" s="67"/>
      <c r="AF27" s="3">
        <f>ROUND(Q27/E27*100,1)</f>
        <v>5.7</v>
      </c>
      <c r="AG27" s="69"/>
      <c r="AH27" s="67"/>
      <c r="AI27" s="3">
        <f>ROUND(T27/E27*100,1)</f>
        <v>10.8</v>
      </c>
      <c r="AJ27" s="69"/>
      <c r="AK27" s="67"/>
      <c r="AL27" s="45">
        <f t="shared" si="20"/>
        <v>963789.99783849565</v>
      </c>
      <c r="AM27" s="47"/>
      <c r="AN27" s="45"/>
      <c r="AO27" s="45">
        <f t="shared" si="19"/>
        <v>611126.94435326988</v>
      </c>
      <c r="AP27" s="10"/>
      <c r="AQ27" s="9"/>
      <c r="AR27" s="72">
        <f t="shared" si="15"/>
        <v>165997.13400526767</v>
      </c>
      <c r="AS27" s="73"/>
      <c r="AT27" s="72"/>
      <c r="AU27" s="72">
        <f t="shared" si="16"/>
        <v>186665.91947995804</v>
      </c>
      <c r="AV27" s="10"/>
      <c r="AW27" s="9"/>
      <c r="AX27" s="9">
        <f t="shared" si="17"/>
        <v>352663.05348522571</v>
      </c>
      <c r="AY27" s="71"/>
    </row>
    <row r="28" spans="1:51" s="61" customFormat="1" ht="14.25" customHeight="1">
      <c r="A28" s="16" t="s">
        <v>66</v>
      </c>
      <c r="B28" s="55"/>
      <c r="C28" s="9">
        <v>124342</v>
      </c>
      <c r="D28" s="2"/>
      <c r="E28" s="18">
        <v>4377775</v>
      </c>
      <c r="F28" s="69"/>
      <c r="G28" s="67"/>
      <c r="H28" s="45">
        <v>1220082</v>
      </c>
      <c r="I28" s="69"/>
      <c r="J28" s="67"/>
      <c r="K28" s="9">
        <v>773872</v>
      </c>
      <c r="L28" s="70"/>
      <c r="M28" s="68"/>
      <c r="N28" s="9">
        <v>209063</v>
      </c>
      <c r="O28" s="70"/>
      <c r="P28" s="68"/>
      <c r="Q28" s="45">
        <f>T28-N28</f>
        <v>237146</v>
      </c>
      <c r="R28" s="70"/>
      <c r="S28" s="68"/>
      <c r="T28" s="9">
        <v>446209</v>
      </c>
      <c r="U28" s="68"/>
      <c r="V28" s="124"/>
      <c r="W28" s="3">
        <f>ROUND(H28/E28*100,1)</f>
        <v>27.9</v>
      </c>
      <c r="X28" s="69"/>
      <c r="Y28" s="108">
        <f>ROUND(K28/E28*100,1)</f>
        <v>17.7</v>
      </c>
      <c r="Z28" s="109"/>
      <c r="AA28" s="69"/>
      <c r="AB28" s="67"/>
      <c r="AC28" s="3">
        <f>ROUND(N28/E28*100,1)</f>
        <v>4.8</v>
      </c>
      <c r="AD28" s="69"/>
      <c r="AE28" s="67"/>
      <c r="AF28" s="3">
        <f>ROUND(Q28/E28*100,1)</f>
        <v>5.4</v>
      </c>
      <c r="AG28" s="69"/>
      <c r="AH28" s="67"/>
      <c r="AI28" s="3">
        <f>ROUND(T28/E28*100,1)</f>
        <v>10.199999999999999</v>
      </c>
      <c r="AJ28" s="69"/>
      <c r="AK28" s="67"/>
      <c r="AL28" s="45">
        <f t="shared" si="20"/>
        <v>981230.79892554414</v>
      </c>
      <c r="AM28" s="47"/>
      <c r="AN28" s="45"/>
      <c r="AO28" s="45">
        <f t="shared" si="19"/>
        <v>622373.77555451903</v>
      </c>
      <c r="AP28" s="10"/>
      <c r="AQ28" s="9"/>
      <c r="AR28" s="72">
        <f>N28/C28*100000+1</f>
        <v>168136.46508822442</v>
      </c>
      <c r="AS28" s="73"/>
      <c r="AT28" s="72"/>
      <c r="AU28" s="72">
        <f>Q28/C28*100000</f>
        <v>190720.75404931558</v>
      </c>
      <c r="AV28" s="10"/>
      <c r="AW28" s="9"/>
      <c r="AX28" s="9">
        <f>T28/C28*100000+1</f>
        <v>358857.21913754003</v>
      </c>
      <c r="AY28" s="71"/>
    </row>
    <row r="29" spans="1:51" s="61" customFormat="1" ht="14.25" customHeight="1" thickBot="1">
      <c r="A29" s="17" t="s">
        <v>68</v>
      </c>
      <c r="B29" s="54"/>
      <c r="C29" s="4">
        <v>123784</v>
      </c>
      <c r="D29" s="5"/>
      <c r="E29" s="19">
        <v>4528000</v>
      </c>
      <c r="F29" s="57"/>
      <c r="G29" s="58"/>
      <c r="H29" s="46">
        <v>1247216</v>
      </c>
      <c r="I29" s="57"/>
      <c r="J29" s="58"/>
      <c r="K29" s="4">
        <v>791899</v>
      </c>
      <c r="L29" s="59"/>
      <c r="M29" s="56"/>
      <c r="N29" s="4">
        <v>223187</v>
      </c>
      <c r="O29" s="59"/>
      <c r="P29" s="56"/>
      <c r="Q29" s="46">
        <f>T29-N29</f>
        <v>232130</v>
      </c>
      <c r="R29" s="59"/>
      <c r="S29" s="56"/>
      <c r="T29" s="4">
        <v>455317</v>
      </c>
      <c r="U29" s="56"/>
      <c r="V29" s="125"/>
      <c r="W29" s="50">
        <f>ROUND(H29/E29*100,1)</f>
        <v>27.5</v>
      </c>
      <c r="X29" s="57"/>
      <c r="Y29" s="115">
        <f>ROUND(K29/E29*100,1)</f>
        <v>17.5</v>
      </c>
      <c r="Z29" s="116"/>
      <c r="AA29" s="57"/>
      <c r="AB29" s="58"/>
      <c r="AC29" s="50">
        <f>ROUND(N29/E29*100,1)</f>
        <v>4.9000000000000004</v>
      </c>
      <c r="AD29" s="57"/>
      <c r="AE29" s="58"/>
      <c r="AF29" s="50">
        <f>ROUND(Q29/E29*100,1)</f>
        <v>5.0999999999999996</v>
      </c>
      <c r="AG29" s="57"/>
      <c r="AH29" s="58"/>
      <c r="AI29" s="50">
        <f>ROUND(T29/E29*100,1)-0.1</f>
        <v>10</v>
      </c>
      <c r="AJ29" s="57"/>
      <c r="AK29" s="58"/>
      <c r="AL29" s="46">
        <f t="shared" si="20"/>
        <v>1007574.4845860532</v>
      </c>
      <c r="AM29" s="51"/>
      <c r="AN29" s="46"/>
      <c r="AO29" s="46">
        <f t="shared" ref="AO29" si="21">K29/C29*100000</f>
        <v>639742.61617010285</v>
      </c>
      <c r="AP29" s="44"/>
      <c r="AQ29" s="4"/>
      <c r="AR29" s="74">
        <f>N29/C29*100000-1</f>
        <v>180302.5933561688</v>
      </c>
      <c r="AS29" s="75"/>
      <c r="AT29" s="74"/>
      <c r="AU29" s="74">
        <f t="shared" ref="AU29" si="22">Q29/C29*100000</f>
        <v>187528.27505978156</v>
      </c>
      <c r="AV29" s="44"/>
      <c r="AW29" s="4"/>
      <c r="AX29" s="4">
        <f>T29/C29*100000-1</f>
        <v>367830.86841595039</v>
      </c>
      <c r="AY29" s="60"/>
    </row>
    <row r="30" spans="1:51" ht="3.75" customHeight="1">
      <c r="A30" s="29"/>
      <c r="B30" s="29"/>
      <c r="C30" s="9"/>
      <c r="D30" s="1"/>
      <c r="E30" s="9"/>
      <c r="F30" s="1"/>
      <c r="G30" s="1"/>
      <c r="H30" s="9"/>
      <c r="I30" s="1"/>
      <c r="J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1"/>
      <c r="X30" s="1"/>
      <c r="Y30" s="32"/>
      <c r="Z30" s="3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1:51" s="33" customFormat="1">
      <c r="A31" s="33" t="s">
        <v>74</v>
      </c>
    </row>
    <row r="32" spans="1:51" s="33" customFormat="1">
      <c r="A32" s="33" t="s">
        <v>45</v>
      </c>
    </row>
    <row r="33" spans="1:51" s="33" customFormat="1">
      <c r="A33" s="33" t="s">
        <v>69</v>
      </c>
    </row>
    <row r="34" spans="1:51" s="33" customFormat="1">
      <c r="A34" s="33" t="s">
        <v>70</v>
      </c>
    </row>
    <row r="35" spans="1:51" s="33" customFormat="1">
      <c r="A35" s="33" t="s">
        <v>75</v>
      </c>
    </row>
    <row r="36" spans="1:51" s="33" customFormat="1">
      <c r="A36" s="33" t="s">
        <v>71</v>
      </c>
    </row>
    <row r="37" spans="1:51" ht="12" customHeight="1"/>
    <row r="38" spans="1:51" ht="15" thickBot="1">
      <c r="A38" s="6" t="s">
        <v>34</v>
      </c>
      <c r="B38" s="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51" ht="12.75" customHeight="1">
      <c r="A39" s="119" t="s">
        <v>12</v>
      </c>
      <c r="B39" s="87" t="s">
        <v>25</v>
      </c>
      <c r="C39" s="88"/>
      <c r="D39" s="89"/>
      <c r="E39" s="87" t="s">
        <v>27</v>
      </c>
      <c r="F39" s="89"/>
      <c r="G39" s="96" t="s">
        <v>9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77"/>
      <c r="W39" s="97" t="s">
        <v>13</v>
      </c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106"/>
      <c r="AK39" s="96" t="s">
        <v>3</v>
      </c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107"/>
    </row>
    <row r="40" spans="1:51" ht="12.75" customHeight="1">
      <c r="A40" s="120"/>
      <c r="B40" s="90"/>
      <c r="C40" s="91"/>
      <c r="D40" s="92"/>
      <c r="E40" s="90"/>
      <c r="F40" s="92"/>
      <c r="G40" s="102" t="s">
        <v>10</v>
      </c>
      <c r="H40" s="103"/>
      <c r="I40" s="104"/>
      <c r="J40" s="102" t="s">
        <v>11</v>
      </c>
      <c r="K40" s="103"/>
      <c r="L40" s="104"/>
      <c r="M40" s="100" t="s">
        <v>16</v>
      </c>
      <c r="N40" s="101"/>
      <c r="O40" s="101"/>
      <c r="P40" s="101"/>
      <c r="Q40" s="101"/>
      <c r="R40" s="101"/>
      <c r="S40" s="101"/>
      <c r="T40" s="101"/>
      <c r="U40" s="101"/>
      <c r="V40" s="102" t="s">
        <v>20</v>
      </c>
      <c r="W40" s="103"/>
      <c r="X40" s="104"/>
      <c r="Y40" s="102" t="s">
        <v>21</v>
      </c>
      <c r="Z40" s="103"/>
      <c r="AA40" s="104"/>
      <c r="AB40" s="100" t="s">
        <v>16</v>
      </c>
      <c r="AC40" s="101"/>
      <c r="AD40" s="101"/>
      <c r="AE40" s="101"/>
      <c r="AF40" s="101"/>
      <c r="AG40" s="101"/>
      <c r="AH40" s="101"/>
      <c r="AI40" s="101"/>
      <c r="AJ40" s="105"/>
      <c r="AK40" s="102" t="s">
        <v>31</v>
      </c>
      <c r="AL40" s="103"/>
      <c r="AM40" s="104"/>
      <c r="AN40" s="102" t="s">
        <v>32</v>
      </c>
      <c r="AO40" s="103"/>
      <c r="AP40" s="104"/>
      <c r="AQ40" s="100" t="s">
        <v>16</v>
      </c>
      <c r="AR40" s="101"/>
      <c r="AS40" s="101"/>
      <c r="AT40" s="101"/>
      <c r="AU40" s="101"/>
      <c r="AV40" s="101"/>
      <c r="AW40" s="101"/>
      <c r="AX40" s="101"/>
      <c r="AY40" s="122"/>
    </row>
    <row r="41" spans="1:51" ht="12.75" customHeight="1">
      <c r="A41" s="121"/>
      <c r="B41" s="93"/>
      <c r="C41" s="94"/>
      <c r="D41" s="95"/>
      <c r="E41" s="93"/>
      <c r="F41" s="95"/>
      <c r="G41" s="93"/>
      <c r="H41" s="94"/>
      <c r="I41" s="95"/>
      <c r="J41" s="93"/>
      <c r="K41" s="94"/>
      <c r="L41" s="95"/>
      <c r="M41" s="100" t="s">
        <v>15</v>
      </c>
      <c r="N41" s="101"/>
      <c r="O41" s="105"/>
      <c r="P41" s="100" t="s">
        <v>28</v>
      </c>
      <c r="Q41" s="101"/>
      <c r="R41" s="105"/>
      <c r="S41" s="100" t="s">
        <v>2</v>
      </c>
      <c r="T41" s="101"/>
      <c r="U41" s="101"/>
      <c r="V41" s="93"/>
      <c r="W41" s="94"/>
      <c r="X41" s="95"/>
      <c r="Y41" s="93"/>
      <c r="Z41" s="94"/>
      <c r="AA41" s="95"/>
      <c r="AB41" s="110" t="s">
        <v>22</v>
      </c>
      <c r="AC41" s="111"/>
      <c r="AD41" s="112"/>
      <c r="AE41" s="110" t="s">
        <v>1</v>
      </c>
      <c r="AF41" s="111"/>
      <c r="AG41" s="112"/>
      <c r="AH41" s="110" t="s">
        <v>2</v>
      </c>
      <c r="AI41" s="111"/>
      <c r="AJ41" s="112"/>
      <c r="AK41" s="93"/>
      <c r="AL41" s="94"/>
      <c r="AM41" s="95"/>
      <c r="AN41" s="93"/>
      <c r="AO41" s="94"/>
      <c r="AP41" s="95"/>
      <c r="AQ41" s="100" t="s">
        <v>15</v>
      </c>
      <c r="AR41" s="101"/>
      <c r="AS41" s="105"/>
      <c r="AT41" s="100" t="s">
        <v>1</v>
      </c>
      <c r="AU41" s="101"/>
      <c r="AV41" s="105"/>
      <c r="AW41" s="100" t="s">
        <v>2</v>
      </c>
      <c r="AX41" s="101"/>
      <c r="AY41" s="122"/>
    </row>
    <row r="42" spans="1:51" ht="10.5" customHeight="1">
      <c r="A42" s="26"/>
      <c r="B42" s="23"/>
      <c r="C42" s="21" t="s">
        <v>4</v>
      </c>
      <c r="D42" s="22"/>
      <c r="E42" s="27" t="s">
        <v>41</v>
      </c>
      <c r="F42" s="22"/>
      <c r="G42" s="23"/>
      <c r="H42" s="24" t="s">
        <v>41</v>
      </c>
      <c r="I42" s="22"/>
      <c r="J42" s="23"/>
      <c r="K42" s="24" t="s">
        <v>41</v>
      </c>
      <c r="L42" s="22"/>
      <c r="M42" s="23"/>
      <c r="N42" s="24" t="s">
        <v>41</v>
      </c>
      <c r="O42" s="22"/>
      <c r="P42" s="23"/>
      <c r="Q42" s="24" t="s">
        <v>41</v>
      </c>
      <c r="R42" s="22"/>
      <c r="S42" s="23"/>
      <c r="T42" s="24" t="s">
        <v>41</v>
      </c>
      <c r="U42" s="23"/>
      <c r="V42" s="123"/>
      <c r="W42" s="21" t="s">
        <v>7</v>
      </c>
      <c r="X42" s="22"/>
      <c r="Y42" s="23"/>
      <c r="Z42" s="21" t="s">
        <v>7</v>
      </c>
      <c r="AA42" s="22"/>
      <c r="AB42" s="23"/>
      <c r="AC42" s="24" t="s">
        <v>7</v>
      </c>
      <c r="AD42" s="22"/>
      <c r="AE42" s="23"/>
      <c r="AF42" s="24" t="s">
        <v>7</v>
      </c>
      <c r="AG42" s="22"/>
      <c r="AH42" s="23"/>
      <c r="AI42" s="24" t="s">
        <v>7</v>
      </c>
      <c r="AJ42" s="22"/>
      <c r="AK42" s="23"/>
      <c r="AL42" s="24" t="s">
        <v>6</v>
      </c>
      <c r="AM42" s="22"/>
      <c r="AN42" s="23"/>
      <c r="AO42" s="24" t="s">
        <v>6</v>
      </c>
      <c r="AP42" s="22"/>
      <c r="AQ42" s="23"/>
      <c r="AR42" s="24" t="s">
        <v>6</v>
      </c>
      <c r="AS42" s="22"/>
      <c r="AT42" s="23"/>
      <c r="AU42" s="24" t="s">
        <v>6</v>
      </c>
      <c r="AV42" s="22"/>
      <c r="AW42" s="23"/>
      <c r="AX42" s="24" t="s">
        <v>6</v>
      </c>
      <c r="AY42" s="28"/>
    </row>
    <row r="43" spans="1:51" hidden="1">
      <c r="A43" s="79" t="s">
        <v>14</v>
      </c>
      <c r="B43" s="29"/>
      <c r="C43" s="80">
        <v>1504</v>
      </c>
      <c r="D43" s="2"/>
      <c r="E43" s="98">
        <v>3544831</v>
      </c>
      <c r="F43" s="2"/>
      <c r="G43" s="1" t="s">
        <v>24</v>
      </c>
      <c r="H43" s="9">
        <f>K43+T43</f>
        <v>595789</v>
      </c>
      <c r="I43" s="10" t="s">
        <v>23</v>
      </c>
      <c r="J43" s="9" t="s">
        <v>24</v>
      </c>
      <c r="K43" s="9">
        <v>307271</v>
      </c>
      <c r="L43" s="10" t="s">
        <v>23</v>
      </c>
      <c r="M43" s="9" t="s">
        <v>24</v>
      </c>
      <c r="N43" s="9">
        <v>142743</v>
      </c>
      <c r="O43" s="10" t="s">
        <v>23</v>
      </c>
      <c r="P43" s="9"/>
      <c r="Q43" s="9"/>
      <c r="R43" s="10"/>
      <c r="S43" s="9" t="s">
        <v>24</v>
      </c>
      <c r="T43" s="9">
        <f>N43+Q44</f>
        <v>288518</v>
      </c>
      <c r="U43" s="9" t="s">
        <v>23</v>
      </c>
      <c r="V43" s="18" t="s">
        <v>24</v>
      </c>
      <c r="W43" s="3">
        <f>ROUND(H43/E43*100,1)</f>
        <v>16.8</v>
      </c>
      <c r="X43" s="2" t="s">
        <v>23</v>
      </c>
      <c r="Y43" s="1" t="s">
        <v>24</v>
      </c>
      <c r="Z43" s="3">
        <f>ROUND(K43/E43*100,1)</f>
        <v>8.6999999999999993</v>
      </c>
      <c r="AA43" s="2" t="s">
        <v>23</v>
      </c>
      <c r="AB43" s="1" t="s">
        <v>24</v>
      </c>
      <c r="AC43" s="3">
        <f>ROUND(N43/E43*100,1)</f>
        <v>4</v>
      </c>
      <c r="AD43" s="2" t="s">
        <v>23</v>
      </c>
      <c r="AE43" s="1"/>
      <c r="AF43" s="1"/>
      <c r="AG43" s="2"/>
      <c r="AH43" s="1" t="s">
        <v>24</v>
      </c>
      <c r="AI43" s="3">
        <f>ROUND(T43/E43*100,1)</f>
        <v>8.1</v>
      </c>
      <c r="AJ43" s="2" t="s">
        <v>23</v>
      </c>
      <c r="AK43" s="1" t="s">
        <v>24</v>
      </c>
      <c r="AL43" s="9">
        <f>H43/C43*1000</f>
        <v>396136.30319148937</v>
      </c>
      <c r="AM43" s="10" t="s">
        <v>23</v>
      </c>
      <c r="AN43" s="9" t="s">
        <v>24</v>
      </c>
      <c r="AO43" s="9">
        <f>K43/C43*1000</f>
        <v>204302.52659574468</v>
      </c>
      <c r="AP43" s="10" t="s">
        <v>23</v>
      </c>
      <c r="AQ43" s="9" t="s">
        <v>24</v>
      </c>
      <c r="AR43" s="9">
        <f>N43/C43*1000-1</f>
        <v>94907.909574468082</v>
      </c>
      <c r="AS43" s="10" t="s">
        <v>23</v>
      </c>
      <c r="AT43" s="9"/>
      <c r="AU43" s="9"/>
      <c r="AV43" s="10"/>
      <c r="AW43" s="9" t="s">
        <v>24</v>
      </c>
      <c r="AX43" s="9">
        <f>T43/C43*1000-1</f>
        <v>191832.77659574468</v>
      </c>
      <c r="AY43" s="34" t="s">
        <v>23</v>
      </c>
    </row>
    <row r="44" spans="1:51" ht="13.5" hidden="1" customHeight="1">
      <c r="A44" s="79"/>
      <c r="B44" s="29"/>
      <c r="C44" s="80"/>
      <c r="D44" s="2"/>
      <c r="E44" s="98"/>
      <c r="F44" s="2"/>
      <c r="G44" s="1"/>
      <c r="H44" s="9">
        <f>K44+T44</f>
        <v>541032</v>
      </c>
      <c r="I44" s="10"/>
      <c r="J44" s="9"/>
      <c r="K44" s="9">
        <v>266782</v>
      </c>
      <c r="L44" s="10"/>
      <c r="M44" s="9"/>
      <c r="N44" s="9">
        <v>128475</v>
      </c>
      <c r="O44" s="10"/>
      <c r="P44" s="9"/>
      <c r="Q44" s="9">
        <v>145775</v>
      </c>
      <c r="R44" s="10"/>
      <c r="S44" s="9"/>
      <c r="T44" s="9">
        <f>N44+Q44</f>
        <v>274250</v>
      </c>
      <c r="U44" s="9"/>
      <c r="V44" s="18"/>
      <c r="W44" s="3">
        <f>ROUND(H44/E43*100,1)</f>
        <v>15.3</v>
      </c>
      <c r="X44" s="2"/>
      <c r="Y44" s="1"/>
      <c r="Z44" s="3">
        <f>ROUND(K44/E43*100,1)</f>
        <v>7.5</v>
      </c>
      <c r="AA44" s="2"/>
      <c r="AB44" s="1"/>
      <c r="AC44" s="3">
        <f>ROUND(N44/E43*100,1)</f>
        <v>3.6</v>
      </c>
      <c r="AD44" s="2"/>
      <c r="AE44" s="1"/>
      <c r="AF44" s="1">
        <f>ROUND(Q44/E43*100,1)</f>
        <v>4.0999999999999996</v>
      </c>
      <c r="AG44" s="2"/>
      <c r="AH44" s="1"/>
      <c r="AI44" s="3">
        <f>ROUND(T44/E43*100,1)</f>
        <v>7.7</v>
      </c>
      <c r="AJ44" s="2"/>
      <c r="AK44" s="1"/>
      <c r="AL44" s="9">
        <f>H44/C43*1000</f>
        <v>359728.72340425535</v>
      </c>
      <c r="AM44" s="10"/>
      <c r="AN44" s="9"/>
      <c r="AO44" s="9">
        <f>K44/C43*1000</f>
        <v>177381.64893617021</v>
      </c>
      <c r="AP44" s="10"/>
      <c r="AQ44" s="9"/>
      <c r="AR44" s="9">
        <f>N44/C43*1000</f>
        <v>85422.207446808519</v>
      </c>
      <c r="AS44" s="10"/>
      <c r="AT44" s="9"/>
      <c r="AU44" s="9">
        <f>Q44/C43*1000</f>
        <v>96924.867021276601</v>
      </c>
      <c r="AV44" s="10"/>
      <c r="AW44" s="9"/>
      <c r="AX44" s="9">
        <f>T44/C43*1000</f>
        <v>182347.07446808511</v>
      </c>
      <c r="AY44" s="34"/>
    </row>
    <row r="45" spans="1:51" ht="12" hidden="1" customHeight="1">
      <c r="A45" s="79" t="s">
        <v>44</v>
      </c>
      <c r="B45" s="29"/>
      <c r="C45" s="80">
        <v>1499</v>
      </c>
      <c r="D45" s="2"/>
      <c r="E45" s="98">
        <v>3431206</v>
      </c>
      <c r="F45" s="2"/>
      <c r="G45" s="1" t="s">
        <v>24</v>
      </c>
      <c r="H45" s="9">
        <f>K45+T45</f>
        <v>587101</v>
      </c>
      <c r="I45" s="10" t="s">
        <v>23</v>
      </c>
      <c r="J45" s="9" t="s">
        <v>24</v>
      </c>
      <c r="K45" s="9">
        <v>297917</v>
      </c>
      <c r="L45" s="10" t="s">
        <v>23</v>
      </c>
      <c r="M45" s="9" t="s">
        <v>24</v>
      </c>
      <c r="N45" s="9">
        <v>144423</v>
      </c>
      <c r="O45" s="10" t="s">
        <v>23</v>
      </c>
      <c r="P45" s="9"/>
      <c r="Q45" s="9"/>
      <c r="R45" s="10"/>
      <c r="S45" s="9" t="s">
        <v>24</v>
      </c>
      <c r="T45" s="9">
        <f>N45+Q46</f>
        <v>289184</v>
      </c>
      <c r="U45" s="9" t="s">
        <v>23</v>
      </c>
      <c r="V45" s="18" t="s">
        <v>24</v>
      </c>
      <c r="W45" s="3">
        <f>ROUND(H45/E45*100,1)</f>
        <v>17.100000000000001</v>
      </c>
      <c r="X45" s="2" t="s">
        <v>23</v>
      </c>
      <c r="Y45" s="1" t="s">
        <v>24</v>
      </c>
      <c r="Z45" s="3">
        <f>ROUND(K45/E45*100,1)</f>
        <v>8.6999999999999993</v>
      </c>
      <c r="AA45" s="2" t="s">
        <v>23</v>
      </c>
      <c r="AB45" s="1" t="s">
        <v>24</v>
      </c>
      <c r="AC45" s="3">
        <f>ROUND(N45/E45*100,1)</f>
        <v>4.2</v>
      </c>
      <c r="AD45" s="2" t="s">
        <v>23</v>
      </c>
      <c r="AE45" s="1"/>
      <c r="AF45" s="1"/>
      <c r="AG45" s="2"/>
      <c r="AH45" s="1" t="s">
        <v>24</v>
      </c>
      <c r="AI45" s="3">
        <f>ROUND(T45/E45*100,1)</f>
        <v>8.4</v>
      </c>
      <c r="AJ45" s="2" t="s">
        <v>23</v>
      </c>
      <c r="AK45" s="1" t="s">
        <v>24</v>
      </c>
      <c r="AL45" s="9">
        <f>H45/C45*1000</f>
        <v>391661.77451634425</v>
      </c>
      <c r="AM45" s="10" t="s">
        <v>23</v>
      </c>
      <c r="AN45" s="9" t="s">
        <v>24</v>
      </c>
      <c r="AO45" s="9">
        <f>K45/C45*1000</f>
        <v>198743.82921947967</v>
      </c>
      <c r="AP45" s="10" t="s">
        <v>23</v>
      </c>
      <c r="AQ45" s="9" t="s">
        <v>24</v>
      </c>
      <c r="AR45" s="9">
        <f>N45/C45*1000</f>
        <v>96346.230820547033</v>
      </c>
      <c r="AS45" s="10" t="s">
        <v>23</v>
      </c>
      <c r="AT45" s="9"/>
      <c r="AU45" s="9"/>
      <c r="AV45" s="10"/>
      <c r="AW45" s="9" t="s">
        <v>24</v>
      </c>
      <c r="AX45" s="9">
        <f>T45/C45*1000</f>
        <v>192917.94529686458</v>
      </c>
      <c r="AY45" s="34" t="s">
        <v>23</v>
      </c>
    </row>
    <row r="46" spans="1:51" ht="13.5" hidden="1" customHeight="1">
      <c r="A46" s="79"/>
      <c r="B46" s="29"/>
      <c r="C46" s="80"/>
      <c r="D46" s="2"/>
      <c r="E46" s="98"/>
      <c r="F46" s="2"/>
      <c r="G46" s="1"/>
      <c r="H46" s="9">
        <f>K46+T46</f>
        <v>533028</v>
      </c>
      <c r="I46" s="10"/>
      <c r="J46" s="9"/>
      <c r="K46" s="9">
        <v>257773</v>
      </c>
      <c r="L46" s="10"/>
      <c r="M46" s="9"/>
      <c r="N46" s="9">
        <v>130494</v>
      </c>
      <c r="O46" s="10"/>
      <c r="P46" s="9"/>
      <c r="Q46" s="9">
        <v>144761</v>
      </c>
      <c r="R46" s="10"/>
      <c r="S46" s="9"/>
      <c r="T46" s="9">
        <f>N46+Q46</f>
        <v>275255</v>
      </c>
      <c r="U46" s="9"/>
      <c r="V46" s="18"/>
      <c r="W46" s="3">
        <f>ROUND(H46/E45*100,1)</f>
        <v>15.5</v>
      </c>
      <c r="X46" s="2"/>
      <c r="Y46" s="1"/>
      <c r="Z46" s="3">
        <f>ROUND(K46/E45*100,1)</f>
        <v>7.5</v>
      </c>
      <c r="AA46" s="2"/>
      <c r="AB46" s="1"/>
      <c r="AC46" s="3">
        <f>ROUND(N46/E45*100,1)</f>
        <v>3.8</v>
      </c>
      <c r="AD46" s="2"/>
      <c r="AE46" s="1"/>
      <c r="AF46" s="3">
        <f>ROUND(Q46/E45*100,1)</f>
        <v>4.2</v>
      </c>
      <c r="AG46" s="2"/>
      <c r="AH46" s="1"/>
      <c r="AI46" s="3">
        <f>ROUND(T46/E45*100,1)</f>
        <v>8</v>
      </c>
      <c r="AJ46" s="2"/>
      <c r="AK46" s="1"/>
      <c r="AL46" s="9">
        <f>H46/C45*1000</f>
        <v>355589.0593729153</v>
      </c>
      <c r="AM46" s="10"/>
      <c r="AN46" s="9"/>
      <c r="AO46" s="9">
        <f>K46/C45*1000</f>
        <v>171963.30887258172</v>
      </c>
      <c r="AP46" s="10"/>
      <c r="AQ46" s="9"/>
      <c r="AR46" s="9">
        <f>N46/C45*1000</f>
        <v>87054.036024016008</v>
      </c>
      <c r="AS46" s="10"/>
      <c r="AT46" s="9"/>
      <c r="AU46" s="9">
        <f>Q46/C45*1000</f>
        <v>96571.714476317546</v>
      </c>
      <c r="AV46" s="10"/>
      <c r="AW46" s="9"/>
      <c r="AX46" s="9">
        <f>T46/C45*1000</f>
        <v>183625.75050033355</v>
      </c>
      <c r="AY46" s="34"/>
    </row>
    <row r="47" spans="1:51" ht="12" hidden="1" customHeight="1">
      <c r="A47" s="79" t="s">
        <v>47</v>
      </c>
      <c r="B47" s="29"/>
      <c r="C47" s="80">
        <v>1457</v>
      </c>
      <c r="D47" s="2"/>
      <c r="E47" s="98">
        <v>3188875</v>
      </c>
      <c r="F47" s="2"/>
      <c r="G47" s="1" t="s">
        <v>24</v>
      </c>
      <c r="H47" s="9">
        <v>556568</v>
      </c>
      <c r="I47" s="10" t="s">
        <v>37</v>
      </c>
      <c r="J47" s="9" t="s">
        <v>39</v>
      </c>
      <c r="K47" s="20">
        <v>277603</v>
      </c>
      <c r="L47" s="10" t="s">
        <v>23</v>
      </c>
      <c r="M47" s="9" t="s">
        <v>24</v>
      </c>
      <c r="N47" s="20">
        <v>138754</v>
      </c>
      <c r="O47" s="10" t="s">
        <v>37</v>
      </c>
      <c r="P47" s="9"/>
      <c r="Q47" s="45"/>
      <c r="R47" s="10"/>
      <c r="S47" s="9" t="s">
        <v>24</v>
      </c>
      <c r="T47" s="9">
        <f>N47+Q48</f>
        <v>278965</v>
      </c>
      <c r="U47" s="9" t="s">
        <v>23</v>
      </c>
      <c r="V47" s="18" t="s">
        <v>24</v>
      </c>
      <c r="W47" s="3">
        <f>ROUND(H47/E47*100,1)</f>
        <v>17.5</v>
      </c>
      <c r="X47" s="2" t="s">
        <v>23</v>
      </c>
      <c r="Y47" s="1" t="s">
        <v>24</v>
      </c>
      <c r="Z47" s="3">
        <f>ROUND(K47/E47*100,1)</f>
        <v>8.6999999999999993</v>
      </c>
      <c r="AA47" s="2" t="s">
        <v>23</v>
      </c>
      <c r="AB47" s="1" t="s">
        <v>24</v>
      </c>
      <c r="AC47" s="3">
        <f>ROUND(N47/E47*100,1)</f>
        <v>4.4000000000000004</v>
      </c>
      <c r="AD47" s="2" t="s">
        <v>23</v>
      </c>
      <c r="AE47" s="1"/>
      <c r="AF47" s="1"/>
      <c r="AG47" s="2"/>
      <c r="AH47" s="1" t="s">
        <v>24</v>
      </c>
      <c r="AI47" s="3">
        <f>ROUND(T47/E47*100,1)</f>
        <v>8.6999999999999993</v>
      </c>
      <c r="AJ47" s="2" t="s">
        <v>23</v>
      </c>
      <c r="AK47" s="1" t="s">
        <v>24</v>
      </c>
      <c r="AL47" s="45">
        <f>H47/C47*1000</f>
        <v>381995.88194921066</v>
      </c>
      <c r="AM47" s="47" t="s">
        <v>23</v>
      </c>
      <c r="AN47" s="45" t="s">
        <v>24</v>
      </c>
      <c r="AO47" s="45">
        <f>K47/C47*1000</f>
        <v>190530.54221002059</v>
      </c>
      <c r="AP47" s="10" t="s">
        <v>23</v>
      </c>
      <c r="AQ47" s="9" t="s">
        <v>24</v>
      </c>
      <c r="AR47" s="9">
        <f>N47/C47*1000-1</f>
        <v>95231.669869595062</v>
      </c>
      <c r="AS47" s="10" t="s">
        <v>23</v>
      </c>
      <c r="AT47" s="9"/>
      <c r="AU47" s="9"/>
      <c r="AV47" s="10"/>
      <c r="AW47" s="9" t="s">
        <v>24</v>
      </c>
      <c r="AX47" s="9">
        <f>T47/C47*1000</f>
        <v>191465.33973919012</v>
      </c>
      <c r="AY47" s="34" t="s">
        <v>23</v>
      </c>
    </row>
    <row r="48" spans="1:51" ht="15" hidden="1" customHeight="1">
      <c r="A48" s="81"/>
      <c r="B48" s="29"/>
      <c r="C48" s="83"/>
      <c r="D48" s="2"/>
      <c r="E48" s="99"/>
      <c r="F48" s="2"/>
      <c r="G48" s="1"/>
      <c r="H48" s="9">
        <v>498412</v>
      </c>
      <c r="I48" s="10"/>
      <c r="J48" s="9"/>
      <c r="K48" s="20">
        <v>236419</v>
      </c>
      <c r="L48" s="10"/>
      <c r="M48" s="9"/>
      <c r="N48" s="9">
        <v>121782</v>
      </c>
      <c r="O48" s="10"/>
      <c r="P48" s="9"/>
      <c r="Q48" s="45">
        <v>140211</v>
      </c>
      <c r="R48" s="10"/>
      <c r="S48" s="9"/>
      <c r="T48" s="9">
        <f>N48+Q48</f>
        <v>261993</v>
      </c>
      <c r="U48" s="9"/>
      <c r="V48" s="18"/>
      <c r="W48" s="3">
        <f>ROUND(H48/E47*100,1)</f>
        <v>15.6</v>
      </c>
      <c r="X48" s="2"/>
      <c r="Y48" s="1"/>
      <c r="Z48" s="3">
        <f>ROUND(K48/E47*100,1)</f>
        <v>7.4</v>
      </c>
      <c r="AA48" s="2"/>
      <c r="AB48" s="1"/>
      <c r="AC48" s="3">
        <f>ROUND(N48/E47*100,1)</f>
        <v>3.8</v>
      </c>
      <c r="AD48" s="2"/>
      <c r="AE48" s="1"/>
      <c r="AF48" s="3">
        <f>ROUND(Q48/E47*100,1)</f>
        <v>4.4000000000000004</v>
      </c>
      <c r="AG48" s="2"/>
      <c r="AH48" s="1"/>
      <c r="AI48" s="3">
        <f>ROUND(T48/E47*100,1)</f>
        <v>8.1999999999999993</v>
      </c>
      <c r="AJ48" s="2"/>
      <c r="AK48" s="1"/>
      <c r="AL48" s="45">
        <f>H48/C47*1000</f>
        <v>342080.98833218939</v>
      </c>
      <c r="AM48" s="47"/>
      <c r="AN48" s="45"/>
      <c r="AO48" s="45">
        <f>K48/C47*1000</f>
        <v>162264.24159231296</v>
      </c>
      <c r="AP48" s="10"/>
      <c r="AQ48" s="9"/>
      <c r="AR48" s="9">
        <f>N48/C47*1000</f>
        <v>83584.076870281395</v>
      </c>
      <c r="AS48" s="10"/>
      <c r="AT48" s="9"/>
      <c r="AU48" s="9">
        <f>Q48/C47*1000</f>
        <v>96232.669869595062</v>
      </c>
      <c r="AV48" s="10"/>
      <c r="AW48" s="9"/>
      <c r="AX48" s="9">
        <f>T48/C47*1000</f>
        <v>179816.74673987646</v>
      </c>
      <c r="AY48" s="34"/>
    </row>
    <row r="49" spans="1:65" ht="12" hidden="1" customHeight="1">
      <c r="A49" s="79" t="s">
        <v>48</v>
      </c>
      <c r="B49" s="29"/>
      <c r="C49" s="80">
        <v>1442</v>
      </c>
      <c r="D49" s="2"/>
      <c r="E49" s="98">
        <v>3403320</v>
      </c>
      <c r="F49" s="2"/>
      <c r="G49" s="1" t="s">
        <v>24</v>
      </c>
      <c r="H49" s="9">
        <v>573798</v>
      </c>
      <c r="I49" s="10" t="s">
        <v>37</v>
      </c>
      <c r="J49" s="9" t="s">
        <v>39</v>
      </c>
      <c r="K49" s="20">
        <v>280173</v>
      </c>
      <c r="L49" s="10" t="s">
        <v>23</v>
      </c>
      <c r="M49" s="9" t="s">
        <v>24</v>
      </c>
      <c r="N49" s="20">
        <v>149681</v>
      </c>
      <c r="O49" s="10" t="s">
        <v>37</v>
      </c>
      <c r="P49" s="9"/>
      <c r="Q49" s="45"/>
      <c r="R49" s="10"/>
      <c r="S49" s="9" t="s">
        <v>24</v>
      </c>
      <c r="T49" s="9">
        <f>N49+Q50</f>
        <v>293625</v>
      </c>
      <c r="U49" s="9" t="s">
        <v>23</v>
      </c>
      <c r="V49" s="18" t="s">
        <v>24</v>
      </c>
      <c r="W49" s="3">
        <f>ROUND(H49/E49*100,1)</f>
        <v>16.899999999999999</v>
      </c>
      <c r="X49" s="2" t="s">
        <v>23</v>
      </c>
      <c r="Y49" s="1" t="s">
        <v>24</v>
      </c>
      <c r="Z49" s="3">
        <f>ROUND(K49/E49*100,1)+0.1</f>
        <v>8.2999999999999989</v>
      </c>
      <c r="AA49" s="2" t="s">
        <v>23</v>
      </c>
      <c r="AB49" s="1" t="s">
        <v>24</v>
      </c>
      <c r="AC49" s="3">
        <f>ROUND(N49/E49*100,1)</f>
        <v>4.4000000000000004</v>
      </c>
      <c r="AD49" s="2" t="s">
        <v>23</v>
      </c>
      <c r="AE49" s="1"/>
      <c r="AF49" s="1"/>
      <c r="AG49" s="2"/>
      <c r="AH49" s="1" t="s">
        <v>24</v>
      </c>
      <c r="AI49" s="3">
        <f>ROUND(T49/E49*100,1)</f>
        <v>8.6</v>
      </c>
      <c r="AJ49" s="2" t="s">
        <v>23</v>
      </c>
      <c r="AK49" s="1" t="s">
        <v>24</v>
      </c>
      <c r="AL49" s="45">
        <f>H49/C49*1000</f>
        <v>397918.16920943139</v>
      </c>
      <c r="AM49" s="47" t="s">
        <v>23</v>
      </c>
      <c r="AN49" s="45" t="s">
        <v>24</v>
      </c>
      <c r="AO49" s="45">
        <f>K49/C49*1000</f>
        <v>194294.72954230235</v>
      </c>
      <c r="AP49" s="10" t="s">
        <v>23</v>
      </c>
      <c r="AQ49" s="9" t="s">
        <v>24</v>
      </c>
      <c r="AR49" s="9">
        <f>N49/C49*1000</f>
        <v>103800.97087378641</v>
      </c>
      <c r="AS49" s="10" t="s">
        <v>23</v>
      </c>
      <c r="AT49" s="9"/>
      <c r="AU49" s="9"/>
      <c r="AV49" s="10"/>
      <c r="AW49" s="9" t="s">
        <v>24</v>
      </c>
      <c r="AX49" s="9">
        <f>T49/C49*1000</f>
        <v>203623.43966712899</v>
      </c>
      <c r="AY49" s="34" t="s">
        <v>23</v>
      </c>
    </row>
    <row r="50" spans="1:65" ht="13.5" hidden="1" customHeight="1">
      <c r="A50" s="81"/>
      <c r="B50" s="29"/>
      <c r="C50" s="83"/>
      <c r="D50" s="2"/>
      <c r="E50" s="99"/>
      <c r="F50" s="2"/>
      <c r="G50" s="1"/>
      <c r="H50" s="9">
        <v>514268</v>
      </c>
      <c r="I50" s="10"/>
      <c r="J50" s="9"/>
      <c r="K50" s="20">
        <v>234511</v>
      </c>
      <c r="L50" s="10"/>
      <c r="M50" s="9"/>
      <c r="N50" s="9">
        <v>135813</v>
      </c>
      <c r="O50" s="10"/>
      <c r="P50" s="9"/>
      <c r="Q50" s="45">
        <v>143944</v>
      </c>
      <c r="R50" s="10"/>
      <c r="S50" s="9"/>
      <c r="T50" s="9">
        <f>N50+Q50</f>
        <v>279757</v>
      </c>
      <c r="U50" s="9"/>
      <c r="V50" s="18"/>
      <c r="W50" s="3">
        <f>ROUND(H50/E49*100,1)</f>
        <v>15.1</v>
      </c>
      <c r="X50" s="2"/>
      <c r="Y50" s="1"/>
      <c r="Z50" s="3">
        <f>ROUND(K50/E49*100,1)</f>
        <v>6.9</v>
      </c>
      <c r="AA50" s="2"/>
      <c r="AB50" s="1"/>
      <c r="AC50" s="3">
        <f>ROUND(N50/E49*100,1)</f>
        <v>4</v>
      </c>
      <c r="AD50" s="2"/>
      <c r="AE50" s="1"/>
      <c r="AF50" s="1">
        <f>ROUND(Q50/E49*100,1)</f>
        <v>4.2</v>
      </c>
      <c r="AG50" s="2"/>
      <c r="AH50" s="1"/>
      <c r="AI50" s="3">
        <f>ROUND(T50/E49*100,1)</f>
        <v>8.1999999999999993</v>
      </c>
      <c r="AJ50" s="2"/>
      <c r="AK50" s="1"/>
      <c r="AL50" s="45">
        <f>H50/C49*1000</f>
        <v>356635.22884882108</v>
      </c>
      <c r="AM50" s="47"/>
      <c r="AN50" s="45"/>
      <c r="AO50" s="45">
        <f>K50/C49*1000</f>
        <v>162628.98751733702</v>
      </c>
      <c r="AP50" s="10"/>
      <c r="AQ50" s="9"/>
      <c r="AR50" s="9">
        <f>N50/C49*1000</f>
        <v>94183.772538141464</v>
      </c>
      <c r="AS50" s="10"/>
      <c r="AT50" s="9"/>
      <c r="AU50" s="9">
        <f>Q50/C49*1000</f>
        <v>99822.468793342574</v>
      </c>
      <c r="AV50" s="10"/>
      <c r="AW50" s="9"/>
      <c r="AX50" s="9">
        <f>T50/C49*1000</f>
        <v>194006.24133148405</v>
      </c>
      <c r="AY50" s="34"/>
    </row>
    <row r="51" spans="1:65" ht="12" hidden="1" customHeight="1">
      <c r="A51" s="79" t="s">
        <v>49</v>
      </c>
      <c r="B51" s="29"/>
      <c r="C51" s="80">
        <v>1428</v>
      </c>
      <c r="D51" s="2"/>
      <c r="E51" s="98">
        <v>3295574</v>
      </c>
      <c r="F51" s="2"/>
      <c r="G51" s="1" t="s">
        <v>24</v>
      </c>
      <c r="H51" s="9">
        <v>579904</v>
      </c>
      <c r="I51" s="10" t="s">
        <v>37</v>
      </c>
      <c r="J51" s="9" t="s">
        <v>39</v>
      </c>
      <c r="K51" s="13">
        <v>267630</v>
      </c>
      <c r="L51" s="10" t="s">
        <v>23</v>
      </c>
      <c r="M51" s="9" t="s">
        <v>24</v>
      </c>
      <c r="N51" s="13">
        <v>156425</v>
      </c>
      <c r="O51" s="10" t="s">
        <v>37</v>
      </c>
      <c r="P51" s="9"/>
      <c r="Q51" s="48"/>
      <c r="R51" s="10"/>
      <c r="S51" s="9" t="s">
        <v>24</v>
      </c>
      <c r="T51" s="9">
        <f>N51+Q52</f>
        <v>312274</v>
      </c>
      <c r="U51" s="9" t="s">
        <v>23</v>
      </c>
      <c r="V51" s="18" t="s">
        <v>24</v>
      </c>
      <c r="W51" s="3">
        <f>ROUND(H51/E51*100,1)</f>
        <v>17.600000000000001</v>
      </c>
      <c r="X51" s="2" t="s">
        <v>23</v>
      </c>
      <c r="Y51" s="1" t="s">
        <v>24</v>
      </c>
      <c r="Z51" s="3">
        <f>ROUND(K51/E51*100,1)</f>
        <v>8.1</v>
      </c>
      <c r="AA51" s="2" t="s">
        <v>23</v>
      </c>
      <c r="AB51" s="1" t="s">
        <v>24</v>
      </c>
      <c r="AC51" s="3">
        <f>ROUND(N51/E51*100,1)+0.1</f>
        <v>4.8</v>
      </c>
      <c r="AD51" s="2" t="s">
        <v>23</v>
      </c>
      <c r="AE51" s="1"/>
      <c r="AF51" s="1"/>
      <c r="AG51" s="2"/>
      <c r="AH51" s="1" t="s">
        <v>24</v>
      </c>
      <c r="AI51" s="3">
        <f>ROUND(T51/E51*100,1)</f>
        <v>9.5</v>
      </c>
      <c r="AJ51" s="2" t="s">
        <v>23</v>
      </c>
      <c r="AK51" s="1" t="s">
        <v>24</v>
      </c>
      <c r="AL51" s="45">
        <f>H51/C51*1000</f>
        <v>406095.23809523805</v>
      </c>
      <c r="AM51" s="47" t="s">
        <v>23</v>
      </c>
      <c r="AN51" s="45" t="s">
        <v>24</v>
      </c>
      <c r="AO51" s="45">
        <f>K51/C51*1000</f>
        <v>187415.96638655462</v>
      </c>
      <c r="AP51" s="10" t="s">
        <v>23</v>
      </c>
      <c r="AQ51" s="9" t="s">
        <v>24</v>
      </c>
      <c r="AR51" s="9">
        <f>N51/C51*1000</f>
        <v>109541.31652661064</v>
      </c>
      <c r="AS51" s="10" t="s">
        <v>23</v>
      </c>
      <c r="AT51" s="9"/>
      <c r="AU51" s="20"/>
      <c r="AV51" s="10"/>
      <c r="AW51" s="9" t="s">
        <v>24</v>
      </c>
      <c r="AX51" s="9">
        <f>T51/C51*1000</f>
        <v>218679.27170868346</v>
      </c>
      <c r="AY51" s="34" t="s">
        <v>23</v>
      </c>
    </row>
    <row r="52" spans="1:65" ht="13.5" hidden="1" customHeight="1">
      <c r="A52" s="81"/>
      <c r="B52" s="29"/>
      <c r="C52" s="83"/>
      <c r="D52" s="2"/>
      <c r="E52" s="99"/>
      <c r="F52" s="2"/>
      <c r="G52" s="1"/>
      <c r="H52" s="9">
        <v>518274</v>
      </c>
      <c r="I52" s="10"/>
      <c r="J52" s="9"/>
      <c r="K52" s="13">
        <v>221702</v>
      </c>
      <c r="L52" s="10"/>
      <c r="M52" s="9"/>
      <c r="N52" s="11">
        <v>140723</v>
      </c>
      <c r="O52" s="10"/>
      <c r="P52" s="9"/>
      <c r="Q52" s="48">
        <v>155849</v>
      </c>
      <c r="R52" s="10"/>
      <c r="S52" s="9"/>
      <c r="T52" s="9">
        <f>N52+Q52</f>
        <v>296572</v>
      </c>
      <c r="U52" s="9"/>
      <c r="V52" s="18"/>
      <c r="W52" s="3">
        <f>ROUND(H52/E51*100,1)</f>
        <v>15.7</v>
      </c>
      <c r="X52" s="2"/>
      <c r="Y52" s="1"/>
      <c r="Z52" s="3">
        <f>ROUND(K52/E51*100,1)</f>
        <v>6.7</v>
      </c>
      <c r="AA52" s="2"/>
      <c r="AB52" s="1"/>
      <c r="AC52" s="3">
        <f>ROUND(N52/E51*100,1)</f>
        <v>4.3</v>
      </c>
      <c r="AD52" s="2"/>
      <c r="AE52" s="1"/>
      <c r="AF52" s="1">
        <f>ROUND(Q52/E51*100,1)</f>
        <v>4.7</v>
      </c>
      <c r="AG52" s="2"/>
      <c r="AH52" s="1"/>
      <c r="AI52" s="3">
        <f>ROUND(T52/E51*100,1)</f>
        <v>9</v>
      </c>
      <c r="AJ52" s="2"/>
      <c r="AK52" s="1"/>
      <c r="AL52" s="45">
        <f>H52/C51*1000</f>
        <v>362936.97478991596</v>
      </c>
      <c r="AM52" s="47"/>
      <c r="AN52" s="45"/>
      <c r="AO52" s="45">
        <f>K52/C51*1000</f>
        <v>155253.50140056023</v>
      </c>
      <c r="AP52" s="10"/>
      <c r="AQ52" s="9"/>
      <c r="AR52" s="9">
        <f>N52/C51*1000-1</f>
        <v>98544.518207282905</v>
      </c>
      <c r="AS52" s="10"/>
      <c r="AT52" s="9"/>
      <c r="AU52" s="9">
        <f>Q52/C51*1000</f>
        <v>109137.95518207282</v>
      </c>
      <c r="AV52" s="10"/>
      <c r="AW52" s="9"/>
      <c r="AX52" s="9">
        <f>T52/C51*1000</f>
        <v>207683.47338935576</v>
      </c>
      <c r="AY52" s="34"/>
    </row>
    <row r="53" spans="1:65" ht="12" hidden="1" customHeight="1">
      <c r="A53" s="79" t="s">
        <v>50</v>
      </c>
      <c r="B53" s="29"/>
      <c r="C53" s="80">
        <v>1416</v>
      </c>
      <c r="D53" s="2"/>
      <c r="E53" s="78">
        <v>3029274</v>
      </c>
      <c r="F53" s="2"/>
      <c r="G53" s="15" t="s">
        <v>24</v>
      </c>
      <c r="H53" s="11">
        <v>561101</v>
      </c>
      <c r="I53" s="12" t="s">
        <v>37</v>
      </c>
      <c r="J53" s="11" t="s">
        <v>39</v>
      </c>
      <c r="K53" s="13">
        <v>253462</v>
      </c>
      <c r="L53" s="12" t="s">
        <v>23</v>
      </c>
      <c r="M53" s="11" t="s">
        <v>24</v>
      </c>
      <c r="N53" s="13">
        <v>153053</v>
      </c>
      <c r="O53" s="12" t="s">
        <v>37</v>
      </c>
      <c r="P53" s="11"/>
      <c r="Q53" s="48"/>
      <c r="R53" s="12"/>
      <c r="S53" s="11" t="s">
        <v>24</v>
      </c>
      <c r="T53" s="11">
        <f>N53+Q54</f>
        <v>307639</v>
      </c>
      <c r="U53" s="11" t="s">
        <v>23</v>
      </c>
      <c r="V53" s="18" t="s">
        <v>24</v>
      </c>
      <c r="W53" s="3">
        <f>ROUND(H53/E53*100,1)</f>
        <v>18.5</v>
      </c>
      <c r="X53" s="2" t="s">
        <v>23</v>
      </c>
      <c r="Y53" s="1" t="s">
        <v>24</v>
      </c>
      <c r="Z53" s="3">
        <f>ROUND(K53/E53*100,1)</f>
        <v>8.4</v>
      </c>
      <c r="AA53" s="2" t="s">
        <v>23</v>
      </c>
      <c r="AB53" s="1" t="s">
        <v>24</v>
      </c>
      <c r="AC53" s="3">
        <f>ROUND(N53/E53*100,1)-0.1</f>
        <v>5</v>
      </c>
      <c r="AD53" s="2" t="s">
        <v>23</v>
      </c>
      <c r="AE53" s="1"/>
      <c r="AF53" s="1"/>
      <c r="AG53" s="2"/>
      <c r="AH53" s="1" t="s">
        <v>24</v>
      </c>
      <c r="AI53" s="3">
        <f>ROUND(T53/E53*100,1)-0.1</f>
        <v>10.1</v>
      </c>
      <c r="AJ53" s="2" t="s">
        <v>23</v>
      </c>
      <c r="AK53" s="1" t="s">
        <v>24</v>
      </c>
      <c r="AL53" s="45">
        <f>H53/C53*1000</f>
        <v>396257.7683615819</v>
      </c>
      <c r="AM53" s="47" t="s">
        <v>23</v>
      </c>
      <c r="AN53" s="45" t="s">
        <v>24</v>
      </c>
      <c r="AO53" s="45">
        <f>K53/C53*1000</f>
        <v>178998.58757062149</v>
      </c>
      <c r="AP53" s="10" t="s">
        <v>23</v>
      </c>
      <c r="AQ53" s="9" t="s">
        <v>24</v>
      </c>
      <c r="AR53" s="9">
        <f>N53/C53*1000</f>
        <v>108088.27683615818</v>
      </c>
      <c r="AS53" s="10" t="s">
        <v>23</v>
      </c>
      <c r="AT53" s="9"/>
      <c r="AU53" s="20"/>
      <c r="AV53" s="10"/>
      <c r="AW53" s="9" t="s">
        <v>24</v>
      </c>
      <c r="AX53" s="9">
        <f>T53/C53*1000</f>
        <v>217259.18079096044</v>
      </c>
      <c r="AY53" s="34" t="s">
        <v>23</v>
      </c>
    </row>
    <row r="54" spans="1:65" ht="13.5" hidden="1" customHeight="1">
      <c r="A54" s="81"/>
      <c r="B54" s="29"/>
      <c r="C54" s="83"/>
      <c r="D54" s="2"/>
      <c r="E54" s="99"/>
      <c r="F54" s="2"/>
      <c r="G54" s="35"/>
      <c r="H54" s="11">
        <v>504582</v>
      </c>
      <c r="I54" s="12"/>
      <c r="J54" s="11"/>
      <c r="K54" s="13">
        <v>211431</v>
      </c>
      <c r="L54" s="12"/>
      <c r="M54" s="11"/>
      <c r="N54" s="11">
        <v>138565</v>
      </c>
      <c r="O54" s="12"/>
      <c r="P54" s="11"/>
      <c r="Q54" s="48">
        <v>154586</v>
      </c>
      <c r="R54" s="12"/>
      <c r="S54" s="11"/>
      <c r="T54" s="11">
        <f>N54+Q54</f>
        <v>293151</v>
      </c>
      <c r="U54" s="36"/>
      <c r="V54" s="18"/>
      <c r="W54" s="3">
        <f>ROUND(H54/E53*100,1)</f>
        <v>16.7</v>
      </c>
      <c r="X54" s="2"/>
      <c r="Y54" s="1"/>
      <c r="Z54" s="3">
        <f>ROUND(K54/E53*100,1)</f>
        <v>7</v>
      </c>
      <c r="AA54" s="2"/>
      <c r="AB54" s="1"/>
      <c r="AC54" s="3">
        <f>ROUND(N54/E53*100,1)</f>
        <v>4.5999999999999996</v>
      </c>
      <c r="AD54" s="2"/>
      <c r="AE54" s="1"/>
      <c r="AF54" s="1">
        <f>ROUND(Q54/E53*100,1)</f>
        <v>5.0999999999999996</v>
      </c>
      <c r="AG54" s="2"/>
      <c r="AH54" s="1"/>
      <c r="AI54" s="3">
        <f>ROUND(T54/E53*100,1)</f>
        <v>9.6999999999999993</v>
      </c>
      <c r="AJ54" s="2"/>
      <c r="AK54" s="1"/>
      <c r="AL54" s="45">
        <f>H54/C53*1000</f>
        <v>356343.22033898305</v>
      </c>
      <c r="AM54" s="47"/>
      <c r="AN54" s="45"/>
      <c r="AO54" s="45">
        <f>K54/C53*1000</f>
        <v>149315.67796610171</v>
      </c>
      <c r="AP54" s="10"/>
      <c r="AQ54" s="9"/>
      <c r="AR54" s="9">
        <f>N54/C53*1000-1</f>
        <v>97855.638418079106</v>
      </c>
      <c r="AS54" s="10"/>
      <c r="AT54" s="9"/>
      <c r="AU54" s="9">
        <f>Q54/C53*1000</f>
        <v>109170.90395480226</v>
      </c>
      <c r="AV54" s="10"/>
      <c r="AW54" s="9"/>
      <c r="AX54" s="9">
        <f>T54/C53*1000-1</f>
        <v>207026.54237288135</v>
      </c>
      <c r="AY54" s="34"/>
    </row>
    <row r="55" spans="1:65" ht="12" hidden="1" customHeight="1">
      <c r="A55" s="79" t="s">
        <v>51</v>
      </c>
      <c r="B55" s="29"/>
      <c r="C55" s="82">
        <v>1404</v>
      </c>
      <c r="D55" s="2"/>
      <c r="E55" s="78">
        <v>2978120</v>
      </c>
      <c r="F55" s="2"/>
      <c r="G55" s="15" t="s">
        <v>24</v>
      </c>
      <c r="H55" s="11">
        <v>533046</v>
      </c>
      <c r="I55" s="12" t="s">
        <v>37</v>
      </c>
      <c r="J55" s="11" t="s">
        <v>39</v>
      </c>
      <c r="K55" s="13">
        <v>246772</v>
      </c>
      <c r="L55" s="12" t="s">
        <v>23</v>
      </c>
      <c r="M55" s="11" t="s">
        <v>24</v>
      </c>
      <c r="N55" s="13">
        <v>139169</v>
      </c>
      <c r="O55" s="12" t="s">
        <v>37</v>
      </c>
      <c r="P55" s="11"/>
      <c r="Q55" s="48"/>
      <c r="R55" s="12"/>
      <c r="S55" s="11" t="s">
        <v>24</v>
      </c>
      <c r="T55" s="11">
        <f>N55+Q56</f>
        <v>286274</v>
      </c>
      <c r="U55" s="11" t="s">
        <v>23</v>
      </c>
      <c r="V55" s="18" t="s">
        <v>24</v>
      </c>
      <c r="W55" s="3">
        <f>ROUND(H55/E55*100,1)</f>
        <v>17.899999999999999</v>
      </c>
      <c r="X55" s="2" t="s">
        <v>23</v>
      </c>
      <c r="Y55" s="1" t="s">
        <v>24</v>
      </c>
      <c r="Z55" s="3">
        <f>ROUND(K55/E55*100,1)</f>
        <v>8.3000000000000007</v>
      </c>
      <c r="AA55" s="2" t="s">
        <v>23</v>
      </c>
      <c r="AB55" s="1" t="s">
        <v>24</v>
      </c>
      <c r="AC55" s="3">
        <f>ROUND(N55/E55*100,1)</f>
        <v>4.7</v>
      </c>
      <c r="AD55" s="2" t="s">
        <v>23</v>
      </c>
      <c r="AE55" s="1"/>
      <c r="AF55" s="1"/>
      <c r="AG55" s="2"/>
      <c r="AH55" s="1" t="s">
        <v>24</v>
      </c>
      <c r="AI55" s="3">
        <f>ROUND(T55/E55*100,1)</f>
        <v>9.6</v>
      </c>
      <c r="AJ55" s="2" t="s">
        <v>23</v>
      </c>
      <c r="AK55" s="1" t="s">
        <v>24</v>
      </c>
      <c r="AL55" s="45">
        <f>H55/C55*1000</f>
        <v>379662.39316239319</v>
      </c>
      <c r="AM55" s="47" t="s">
        <v>23</v>
      </c>
      <c r="AN55" s="45" t="s">
        <v>24</v>
      </c>
      <c r="AO55" s="45">
        <f>K55/C55*1000</f>
        <v>175763.53276353277</v>
      </c>
      <c r="AP55" s="10" t="s">
        <v>23</v>
      </c>
      <c r="AQ55" s="9" t="s">
        <v>24</v>
      </c>
      <c r="AR55" s="9">
        <f>N55/C55*1000-1</f>
        <v>99122.21937321937</v>
      </c>
      <c r="AS55" s="10" t="s">
        <v>23</v>
      </c>
      <c r="AT55" s="9"/>
      <c r="AU55" s="20"/>
      <c r="AV55" s="10"/>
      <c r="AW55" s="9" t="s">
        <v>24</v>
      </c>
      <c r="AX55" s="9">
        <f>T55/C55*1000-1</f>
        <v>203897.86039886039</v>
      </c>
      <c r="AY55" s="34" t="s">
        <v>23</v>
      </c>
    </row>
    <row r="56" spans="1:65" ht="13.5" hidden="1" customHeight="1">
      <c r="A56" s="81"/>
      <c r="B56" s="29"/>
      <c r="C56" s="83"/>
      <c r="D56" s="2"/>
      <c r="E56" s="99"/>
      <c r="F56" s="2"/>
      <c r="G56" s="35"/>
      <c r="H56" s="11">
        <v>479322</v>
      </c>
      <c r="I56" s="12"/>
      <c r="J56" s="11"/>
      <c r="K56" s="13">
        <v>206886</v>
      </c>
      <c r="L56" s="12"/>
      <c r="M56" s="11"/>
      <c r="N56" s="11">
        <v>125331</v>
      </c>
      <c r="O56" s="12"/>
      <c r="P56" s="11"/>
      <c r="Q56" s="48">
        <v>147105</v>
      </c>
      <c r="R56" s="12"/>
      <c r="S56" s="11"/>
      <c r="T56" s="11">
        <f>N56+Q56</f>
        <v>272436</v>
      </c>
      <c r="U56" s="11"/>
      <c r="V56" s="18"/>
      <c r="W56" s="3">
        <f>ROUND(H56/E55*100,1)</f>
        <v>16.100000000000001</v>
      </c>
      <c r="X56" s="2"/>
      <c r="Y56" s="1"/>
      <c r="Z56" s="3">
        <f>ROUND(K56/E55*100,1)+0.1</f>
        <v>7</v>
      </c>
      <c r="AA56" s="2"/>
      <c r="AB56" s="1"/>
      <c r="AC56" s="3">
        <f>ROUND(N56/E55*100,1)</f>
        <v>4.2</v>
      </c>
      <c r="AD56" s="2"/>
      <c r="AE56" s="1"/>
      <c r="AF56" s="1">
        <f>ROUND(Q56/E55*100,1)</f>
        <v>4.9000000000000004</v>
      </c>
      <c r="AG56" s="2"/>
      <c r="AH56" s="1"/>
      <c r="AI56" s="3">
        <f>ROUND(T56/E55*100,1)</f>
        <v>9.1</v>
      </c>
      <c r="AJ56" s="2"/>
      <c r="AK56" s="1"/>
      <c r="AL56" s="45">
        <f>H56/C55*1000</f>
        <v>341397.43589743593</v>
      </c>
      <c r="AM56" s="47"/>
      <c r="AN56" s="45"/>
      <c r="AO56" s="45">
        <f>K56/C55*1000</f>
        <v>147354.70085470087</v>
      </c>
      <c r="AP56" s="10"/>
      <c r="AQ56" s="9"/>
      <c r="AR56" s="9">
        <f>N56/C55*1000-1</f>
        <v>89266.09401709403</v>
      </c>
      <c r="AS56" s="10"/>
      <c r="AT56" s="9"/>
      <c r="AU56" s="9">
        <f>Q56/C55*1000</f>
        <v>104775.64102564102</v>
      </c>
      <c r="AV56" s="10"/>
      <c r="AW56" s="9"/>
      <c r="AX56" s="9">
        <f>T56/C55*1000-1</f>
        <v>194041.73504273503</v>
      </c>
      <c r="AY56" s="34"/>
    </row>
    <row r="57" spans="1:65" ht="12" hidden="1" customHeight="1">
      <c r="A57" s="79" t="s">
        <v>52</v>
      </c>
      <c r="B57" s="37"/>
      <c r="C57" s="82">
        <v>1394</v>
      </c>
      <c r="D57" s="14"/>
      <c r="E57" s="117">
        <v>3136959</v>
      </c>
      <c r="F57" s="14"/>
      <c r="G57" s="15" t="s">
        <v>24</v>
      </c>
      <c r="H57" s="11">
        <v>521550</v>
      </c>
      <c r="I57" s="12" t="s">
        <v>37</v>
      </c>
      <c r="J57" s="11" t="s">
        <v>39</v>
      </c>
      <c r="K57" s="13">
        <v>237785</v>
      </c>
      <c r="L57" s="12" t="s">
        <v>23</v>
      </c>
      <c r="M57" s="11" t="s">
        <v>24</v>
      </c>
      <c r="N57" s="13">
        <v>136817</v>
      </c>
      <c r="O57" s="12" t="s">
        <v>37</v>
      </c>
      <c r="P57" s="11"/>
      <c r="Q57" s="48"/>
      <c r="R57" s="12"/>
      <c r="S57" s="11" t="s">
        <v>24</v>
      </c>
      <c r="T57" s="11">
        <f>N57+Q58</f>
        <v>283765</v>
      </c>
      <c r="U57" s="11" t="s">
        <v>23</v>
      </c>
      <c r="V57" s="18" t="s">
        <v>24</v>
      </c>
      <c r="W57" s="3">
        <f>ROUND(H57/E57*100,1)</f>
        <v>16.600000000000001</v>
      </c>
      <c r="X57" s="2" t="s">
        <v>23</v>
      </c>
      <c r="Y57" s="1" t="s">
        <v>24</v>
      </c>
      <c r="Z57" s="3">
        <f>ROUND(K57/E57*100,1)</f>
        <v>7.6</v>
      </c>
      <c r="AA57" s="2" t="s">
        <v>23</v>
      </c>
      <c r="AB57" s="1" t="s">
        <v>24</v>
      </c>
      <c r="AC57" s="3">
        <f>ROUND(N57/E57*100,1)-0.1</f>
        <v>4.3000000000000007</v>
      </c>
      <c r="AD57" s="2" t="s">
        <v>23</v>
      </c>
      <c r="AE57" s="15"/>
      <c r="AF57" s="15"/>
      <c r="AG57" s="14"/>
      <c r="AH57" s="15" t="s">
        <v>39</v>
      </c>
      <c r="AI57" s="3">
        <f>ROUND(T57/E57*100,1)</f>
        <v>9</v>
      </c>
      <c r="AJ57" s="14" t="s">
        <v>37</v>
      </c>
      <c r="AK57" s="1" t="s">
        <v>24</v>
      </c>
      <c r="AL57" s="45">
        <f>H57/C57*1000</f>
        <v>374139.16786226683</v>
      </c>
      <c r="AM57" s="47" t="s">
        <v>23</v>
      </c>
      <c r="AN57" s="45" t="s">
        <v>24</v>
      </c>
      <c r="AO57" s="45">
        <f>K57/C57*1000+1</f>
        <v>170578.47489239596</v>
      </c>
      <c r="AP57" s="10" t="s">
        <v>23</v>
      </c>
      <c r="AQ57" s="9" t="s">
        <v>24</v>
      </c>
      <c r="AR57" s="9">
        <f>N57/C57*1000-1</f>
        <v>98146.058823529413</v>
      </c>
      <c r="AS57" s="10" t="s">
        <v>23</v>
      </c>
      <c r="AT57" s="11"/>
      <c r="AU57" s="13"/>
      <c r="AV57" s="12"/>
      <c r="AW57" s="9" t="s">
        <v>24</v>
      </c>
      <c r="AX57" s="9">
        <f>T57/C57*1000-1</f>
        <v>203560.69296987087</v>
      </c>
      <c r="AY57" s="34" t="s">
        <v>23</v>
      </c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</row>
    <row r="58" spans="1:65" ht="13.5" hidden="1" customHeight="1">
      <c r="A58" s="81"/>
      <c r="B58" s="37"/>
      <c r="C58" s="83"/>
      <c r="D58" s="14"/>
      <c r="E58" s="99"/>
      <c r="F58" s="14"/>
      <c r="G58" s="35"/>
      <c r="H58" s="11">
        <v>464691</v>
      </c>
      <c r="I58" s="12"/>
      <c r="J58" s="11"/>
      <c r="K58" s="13">
        <v>193870</v>
      </c>
      <c r="L58" s="12"/>
      <c r="M58" s="11"/>
      <c r="N58" s="11">
        <v>123873</v>
      </c>
      <c r="O58" s="12"/>
      <c r="P58" s="11"/>
      <c r="Q58" s="48">
        <v>146948</v>
      </c>
      <c r="R58" s="12"/>
      <c r="S58" s="11"/>
      <c r="T58" s="11">
        <f>N58+Q58</f>
        <v>270821</v>
      </c>
      <c r="U58" s="11"/>
      <c r="V58" s="18"/>
      <c r="W58" s="3">
        <f>ROUND(H58/E57*100,1)</f>
        <v>14.8</v>
      </c>
      <c r="X58" s="2"/>
      <c r="Y58" s="1"/>
      <c r="Z58" s="3">
        <f>ROUND(K58/E57*100,1)</f>
        <v>6.2</v>
      </c>
      <c r="AA58" s="2"/>
      <c r="AB58" s="1"/>
      <c r="AC58" s="3">
        <f>ROUND(N58/E57*100,1)</f>
        <v>3.9</v>
      </c>
      <c r="AD58" s="2"/>
      <c r="AE58" s="15"/>
      <c r="AF58" s="1">
        <f>ROUND(Q58/E57*100,1)</f>
        <v>4.7</v>
      </c>
      <c r="AG58" s="14"/>
      <c r="AH58" s="15"/>
      <c r="AI58" s="3">
        <f>ROUND(T58/E57*100,1)</f>
        <v>8.6</v>
      </c>
      <c r="AJ58" s="14"/>
      <c r="AK58" s="1"/>
      <c r="AL58" s="45">
        <f>H58/C57*1000</f>
        <v>333350.78909612627</v>
      </c>
      <c r="AM58" s="47"/>
      <c r="AN58" s="45"/>
      <c r="AO58" s="45">
        <f>K58/C57*1000</f>
        <v>139074.60545193686</v>
      </c>
      <c r="AP58" s="10"/>
      <c r="AQ58" s="9"/>
      <c r="AR58" s="9">
        <f>N58/C57*1000-1</f>
        <v>88860.549497847911</v>
      </c>
      <c r="AS58" s="10"/>
      <c r="AT58" s="11"/>
      <c r="AU58" s="11">
        <f>Q58/C57*1000</f>
        <v>105414.63414634147</v>
      </c>
      <c r="AV58" s="12"/>
      <c r="AW58" s="11"/>
      <c r="AX58" s="11">
        <f>T58/C57*1000</f>
        <v>194276.18364418938</v>
      </c>
      <c r="AY58" s="38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</row>
    <row r="59" spans="1:65" ht="12" hidden="1" customHeight="1">
      <c r="A59" s="79" t="s">
        <v>53</v>
      </c>
      <c r="B59" s="37"/>
      <c r="C59" s="82">
        <v>1381</v>
      </c>
      <c r="D59" s="14"/>
      <c r="E59" s="117">
        <v>3272568</v>
      </c>
      <c r="F59" s="14"/>
      <c r="G59" s="15" t="s">
        <v>24</v>
      </c>
      <c r="H59" s="11">
        <v>535680</v>
      </c>
      <c r="I59" s="12" t="s">
        <v>37</v>
      </c>
      <c r="J59" s="11" t="s">
        <v>39</v>
      </c>
      <c r="K59" s="13">
        <v>256665</v>
      </c>
      <c r="L59" s="12" t="s">
        <v>23</v>
      </c>
      <c r="M59" s="11" t="s">
        <v>24</v>
      </c>
      <c r="N59" s="13">
        <v>130579</v>
      </c>
      <c r="O59" s="12" t="s">
        <v>37</v>
      </c>
      <c r="P59" s="11"/>
      <c r="Q59" s="48"/>
      <c r="R59" s="12"/>
      <c r="S59" s="11" t="s">
        <v>24</v>
      </c>
      <c r="T59" s="11">
        <f>N59+Q60</f>
        <v>279015</v>
      </c>
      <c r="U59" s="11" t="s">
        <v>23</v>
      </c>
      <c r="V59" s="126" t="s">
        <v>39</v>
      </c>
      <c r="W59" s="3">
        <f>ROUND(H59/E59*100,1)</f>
        <v>16.399999999999999</v>
      </c>
      <c r="X59" s="14" t="s">
        <v>37</v>
      </c>
      <c r="Y59" s="15" t="s">
        <v>39</v>
      </c>
      <c r="Z59" s="3">
        <f>ROUND(K59/E59*100,1)</f>
        <v>7.8</v>
      </c>
      <c r="AA59" s="14" t="s">
        <v>37</v>
      </c>
      <c r="AB59" s="15" t="s">
        <v>39</v>
      </c>
      <c r="AC59" s="3">
        <f>ROUND(N59/E59*100,1)+0.1</f>
        <v>4.0999999999999996</v>
      </c>
      <c r="AD59" s="14" t="s">
        <v>37</v>
      </c>
      <c r="AE59" s="15"/>
      <c r="AF59" s="15"/>
      <c r="AG59" s="14"/>
      <c r="AH59" s="15" t="s">
        <v>39</v>
      </c>
      <c r="AI59" s="3">
        <f>ROUND(T59/E59*100,1)+0.1</f>
        <v>8.6</v>
      </c>
      <c r="AJ59" s="14" t="s">
        <v>37</v>
      </c>
      <c r="AK59" s="1" t="s">
        <v>24</v>
      </c>
      <c r="AL59" s="45">
        <f>H59/C59*1000</f>
        <v>387892.83128167997</v>
      </c>
      <c r="AM59" s="47" t="s">
        <v>23</v>
      </c>
      <c r="AN59" s="45" t="s">
        <v>24</v>
      </c>
      <c r="AO59" s="45">
        <f>K59/C59*1000</f>
        <v>185854.45329471398</v>
      </c>
      <c r="AP59" s="10" t="s">
        <v>23</v>
      </c>
      <c r="AQ59" s="9" t="s">
        <v>24</v>
      </c>
      <c r="AR59" s="9">
        <f>N59/C59*1000</f>
        <v>94553.946415640836</v>
      </c>
      <c r="AS59" s="10" t="s">
        <v>23</v>
      </c>
      <c r="AT59" s="11"/>
      <c r="AU59" s="13"/>
      <c r="AV59" s="12"/>
      <c r="AW59" s="9" t="s">
        <v>24</v>
      </c>
      <c r="AX59" s="9">
        <f>T59/C59*1000+1</f>
        <v>202039.37798696596</v>
      </c>
      <c r="AY59" s="34" t="s">
        <v>23</v>
      </c>
    </row>
    <row r="60" spans="1:65" ht="13.5" hidden="1" customHeight="1">
      <c r="A60" s="81"/>
      <c r="B60" s="37"/>
      <c r="C60" s="83"/>
      <c r="D60" s="14"/>
      <c r="E60" s="99"/>
      <c r="F60" s="14"/>
      <c r="G60" s="35"/>
      <c r="H60" s="11">
        <v>491246</v>
      </c>
      <c r="I60" s="12"/>
      <c r="J60" s="11"/>
      <c r="K60" s="13">
        <v>225042</v>
      </c>
      <c r="L60" s="12"/>
      <c r="M60" s="11"/>
      <c r="N60" s="11">
        <v>117768</v>
      </c>
      <c r="O60" s="12"/>
      <c r="P60" s="11"/>
      <c r="Q60" s="48">
        <v>148436</v>
      </c>
      <c r="R60" s="12"/>
      <c r="S60" s="11"/>
      <c r="T60" s="11">
        <f>N60+Q60</f>
        <v>266204</v>
      </c>
      <c r="U60" s="11"/>
      <c r="V60" s="126"/>
      <c r="W60" s="3">
        <f>ROUND(H60/E59*100,1)</f>
        <v>15</v>
      </c>
      <c r="X60" s="14"/>
      <c r="Y60" s="15"/>
      <c r="Z60" s="3">
        <f>ROUND(K60/E59*100,1)</f>
        <v>6.9</v>
      </c>
      <c r="AA60" s="14"/>
      <c r="AB60" s="15"/>
      <c r="AC60" s="3">
        <f>ROUND(N60/E59*100,1)</f>
        <v>3.6</v>
      </c>
      <c r="AD60" s="14"/>
      <c r="AE60" s="15"/>
      <c r="AF60" s="1">
        <f>ROUND(Q60/E59*100,1)</f>
        <v>4.5</v>
      </c>
      <c r="AG60" s="14"/>
      <c r="AH60" s="15"/>
      <c r="AI60" s="3">
        <f>ROUND(T60/E59*100,1)</f>
        <v>8.1</v>
      </c>
      <c r="AJ60" s="14"/>
      <c r="AK60" s="1"/>
      <c r="AL60" s="45">
        <f>H60/C59*1000</f>
        <v>355717.59594496741</v>
      </c>
      <c r="AM60" s="47"/>
      <c r="AN60" s="45"/>
      <c r="AO60" s="45">
        <f>K60/C59*1000</f>
        <v>162955.82910934108</v>
      </c>
      <c r="AP60" s="10"/>
      <c r="AQ60" s="9"/>
      <c r="AR60" s="9">
        <f>N60/C59*1000</f>
        <v>85277.335264301233</v>
      </c>
      <c r="AS60" s="10"/>
      <c r="AT60" s="11"/>
      <c r="AU60" s="11">
        <f>Q60/C59*1000+1</f>
        <v>107485.43157132513</v>
      </c>
      <c r="AV60" s="12"/>
      <c r="AW60" s="11"/>
      <c r="AX60" s="11">
        <f>T60/C59*1000</f>
        <v>192761.76683562636</v>
      </c>
      <c r="AY60" s="38"/>
    </row>
    <row r="61" spans="1:65" ht="12" hidden="1" customHeight="1">
      <c r="A61" s="79" t="s">
        <v>54</v>
      </c>
      <c r="B61" s="37"/>
      <c r="C61" s="82">
        <v>1367</v>
      </c>
      <c r="D61" s="14"/>
      <c r="E61" s="117">
        <v>3252275</v>
      </c>
      <c r="F61" s="14"/>
      <c r="G61" s="15" t="s">
        <v>24</v>
      </c>
      <c r="H61" s="11">
        <v>522409</v>
      </c>
      <c r="I61" s="12" t="s">
        <v>37</v>
      </c>
      <c r="J61" s="11" t="s">
        <v>39</v>
      </c>
      <c r="K61" s="13">
        <v>239345</v>
      </c>
      <c r="L61" s="12" t="s">
        <v>37</v>
      </c>
      <c r="M61" s="11" t="s">
        <v>24</v>
      </c>
      <c r="N61" s="13">
        <v>135486</v>
      </c>
      <c r="O61" s="12" t="s">
        <v>37</v>
      </c>
      <c r="P61" s="11"/>
      <c r="Q61" s="48"/>
      <c r="R61" s="12"/>
      <c r="S61" s="11" t="s">
        <v>24</v>
      </c>
      <c r="T61" s="11">
        <f>N61+Q62</f>
        <v>283064</v>
      </c>
      <c r="U61" s="11" t="s">
        <v>37</v>
      </c>
      <c r="V61" s="126" t="s">
        <v>39</v>
      </c>
      <c r="W61" s="3">
        <f>ROUND(H61/E61*100,1)</f>
        <v>16.100000000000001</v>
      </c>
      <c r="X61" s="52" t="s">
        <v>37</v>
      </c>
      <c r="Y61" s="53" t="s">
        <v>39</v>
      </c>
      <c r="Z61" s="3">
        <f>ROUND(K61/E61*100,1)</f>
        <v>7.4</v>
      </c>
      <c r="AA61" s="52" t="s">
        <v>37</v>
      </c>
      <c r="AB61" s="53" t="s">
        <v>39</v>
      </c>
      <c r="AC61" s="3">
        <f>ROUND(N61/E61*100,1)</f>
        <v>4.2</v>
      </c>
      <c r="AD61" s="14" t="s">
        <v>37</v>
      </c>
      <c r="AE61" s="15"/>
      <c r="AF61" s="15"/>
      <c r="AG61" s="14"/>
      <c r="AH61" s="15" t="s">
        <v>39</v>
      </c>
      <c r="AI61" s="3">
        <f>ROUND(T61/E61*100,1)</f>
        <v>8.6999999999999993</v>
      </c>
      <c r="AJ61" s="14" t="s">
        <v>37</v>
      </c>
      <c r="AK61" s="15" t="s">
        <v>24</v>
      </c>
      <c r="AL61" s="45">
        <f>H61/C61*1000</f>
        <v>382157.27871250914</v>
      </c>
      <c r="AM61" s="49" t="s">
        <v>37</v>
      </c>
      <c r="AN61" s="48" t="s">
        <v>24</v>
      </c>
      <c r="AO61" s="45">
        <f>K61/C61*1000</f>
        <v>175087.78346744698</v>
      </c>
      <c r="AP61" s="12" t="s">
        <v>37</v>
      </c>
      <c r="AQ61" s="11" t="s">
        <v>24</v>
      </c>
      <c r="AR61" s="9">
        <f>N61/C61*1000-1</f>
        <v>99110.923920994886</v>
      </c>
      <c r="AS61" s="12" t="s">
        <v>37</v>
      </c>
      <c r="AT61" s="11"/>
      <c r="AU61" s="13"/>
      <c r="AV61" s="12"/>
      <c r="AW61" s="11" t="s">
        <v>24</v>
      </c>
      <c r="AX61" s="9">
        <f>T61/C61*1000</f>
        <v>207069.49524506216</v>
      </c>
      <c r="AY61" s="38" t="s">
        <v>37</v>
      </c>
    </row>
    <row r="62" spans="1:65" ht="13.5" hidden="1" customHeight="1">
      <c r="A62" s="81"/>
      <c r="B62" s="37"/>
      <c r="C62" s="83"/>
      <c r="D62" s="14"/>
      <c r="E62" s="99"/>
      <c r="F62" s="14"/>
      <c r="G62" s="15"/>
      <c r="H62" s="11">
        <v>473349</v>
      </c>
      <c r="I62" s="12"/>
      <c r="J62" s="11"/>
      <c r="K62" s="13">
        <v>203268</v>
      </c>
      <c r="L62" s="12"/>
      <c r="M62" s="11"/>
      <c r="N62" s="11">
        <v>122503</v>
      </c>
      <c r="O62" s="12"/>
      <c r="P62" s="11"/>
      <c r="Q62" s="48">
        <v>147578</v>
      </c>
      <c r="R62" s="12"/>
      <c r="S62" s="11"/>
      <c r="T62" s="11">
        <f>N62+Q62</f>
        <v>270081</v>
      </c>
      <c r="U62" s="11"/>
      <c r="V62" s="126"/>
      <c r="W62" s="3">
        <f>ROUND(H62/E61*100,1)</f>
        <v>14.6</v>
      </c>
      <c r="X62" s="52"/>
      <c r="Y62" s="53"/>
      <c r="Z62" s="3">
        <f>ROUND(K62/E61*100,1)</f>
        <v>6.3</v>
      </c>
      <c r="AA62" s="52"/>
      <c r="AB62" s="53"/>
      <c r="AC62" s="3">
        <f>ROUND(N62/E61*100,1)</f>
        <v>3.8</v>
      </c>
      <c r="AD62" s="14"/>
      <c r="AE62" s="15"/>
      <c r="AF62" s="1">
        <f>ROUND(Q62/E61*100,1)</f>
        <v>4.5</v>
      </c>
      <c r="AG62" s="14"/>
      <c r="AH62" s="15"/>
      <c r="AI62" s="3">
        <f>ROUND(T62/E61*100,1)</f>
        <v>8.3000000000000007</v>
      </c>
      <c r="AJ62" s="14"/>
      <c r="AK62" s="15"/>
      <c r="AL62" s="45">
        <f>H62/C61*1000</f>
        <v>346268.47110460862</v>
      </c>
      <c r="AM62" s="49"/>
      <c r="AN62" s="48"/>
      <c r="AO62" s="45">
        <f>K62/C61*1000</f>
        <v>148696.41550841258</v>
      </c>
      <c r="AP62" s="12"/>
      <c r="AQ62" s="11"/>
      <c r="AR62" s="9">
        <f>N62/C61*1000</f>
        <v>89614.484272128742</v>
      </c>
      <c r="AS62" s="12"/>
      <c r="AT62" s="11"/>
      <c r="AU62" s="11">
        <f>Q62/C61*1000</f>
        <v>107957.57132406731</v>
      </c>
      <c r="AV62" s="12"/>
      <c r="AW62" s="11"/>
      <c r="AX62" s="11">
        <f>T62/C61*1000</f>
        <v>197572.05559619603</v>
      </c>
      <c r="AY62" s="38"/>
    </row>
    <row r="63" spans="1:65" ht="12" hidden="1" customHeight="1">
      <c r="A63" s="79" t="s">
        <v>55</v>
      </c>
      <c r="B63" s="37"/>
      <c r="C63" s="82">
        <v>1353</v>
      </c>
      <c r="D63" s="14"/>
      <c r="E63" s="117">
        <v>3249694</v>
      </c>
      <c r="F63" s="14"/>
      <c r="G63" s="15" t="s">
        <v>24</v>
      </c>
      <c r="H63" s="13">
        <v>530044</v>
      </c>
      <c r="I63" s="12" t="s">
        <v>37</v>
      </c>
      <c r="J63" s="11" t="s">
        <v>24</v>
      </c>
      <c r="K63" s="13">
        <v>244792</v>
      </c>
      <c r="L63" s="12" t="s">
        <v>37</v>
      </c>
      <c r="M63" s="11" t="s">
        <v>24</v>
      </c>
      <c r="N63" s="13">
        <v>134944</v>
      </c>
      <c r="O63" s="12" t="s">
        <v>37</v>
      </c>
      <c r="P63" s="11"/>
      <c r="Q63" s="48"/>
      <c r="R63" s="12"/>
      <c r="S63" s="11" t="s">
        <v>24</v>
      </c>
      <c r="T63" s="11">
        <f>N63+Q64</f>
        <v>285252</v>
      </c>
      <c r="U63" s="11" t="s">
        <v>37</v>
      </c>
      <c r="V63" s="126" t="s">
        <v>39</v>
      </c>
      <c r="W63" s="3">
        <f>ROUND(H63/E63*100,1)</f>
        <v>16.3</v>
      </c>
      <c r="X63" s="52" t="s">
        <v>37</v>
      </c>
      <c r="Y63" s="53" t="s">
        <v>39</v>
      </c>
      <c r="Z63" s="3">
        <f>ROUND(K63/E63*100,1)</f>
        <v>7.5</v>
      </c>
      <c r="AA63" s="52" t="s">
        <v>37</v>
      </c>
      <c r="AB63" s="53" t="s">
        <v>39</v>
      </c>
      <c r="AC63" s="3">
        <f>ROUND(N63/E63*100,1)</f>
        <v>4.2</v>
      </c>
      <c r="AD63" s="14" t="s">
        <v>37</v>
      </c>
      <c r="AE63" s="15"/>
      <c r="AF63" s="15"/>
      <c r="AG63" s="14"/>
      <c r="AH63" s="15" t="s">
        <v>39</v>
      </c>
      <c r="AI63" s="3">
        <f>ROUND(T63/E63*100,1)</f>
        <v>8.8000000000000007</v>
      </c>
      <c r="AJ63" s="14" t="s">
        <v>37</v>
      </c>
      <c r="AK63" s="15" t="s">
        <v>24</v>
      </c>
      <c r="AL63" s="45">
        <f>H63/C63*1000</f>
        <v>391754.61936437548</v>
      </c>
      <c r="AM63" s="49" t="s">
        <v>37</v>
      </c>
      <c r="AN63" s="48" t="s">
        <v>24</v>
      </c>
      <c r="AO63" s="45">
        <f>K63/C63*1000+1</f>
        <v>180926.35107169254</v>
      </c>
      <c r="AP63" s="12" t="s">
        <v>37</v>
      </c>
      <c r="AQ63" s="11" t="s">
        <v>24</v>
      </c>
      <c r="AR63" s="9">
        <f>N63/C63*1000</f>
        <v>99736.88100517368</v>
      </c>
      <c r="AS63" s="12" t="s">
        <v>37</v>
      </c>
      <c r="AT63" s="11"/>
      <c r="AU63" s="13"/>
      <c r="AV63" s="12"/>
      <c r="AW63" s="11" t="s">
        <v>24</v>
      </c>
      <c r="AX63" s="9">
        <f>T63/C63*1000</f>
        <v>210829.26829268294</v>
      </c>
      <c r="AY63" s="38" t="s">
        <v>37</v>
      </c>
    </row>
    <row r="64" spans="1:65" ht="14.25" hidden="1" customHeight="1">
      <c r="A64" s="81"/>
      <c r="B64" s="37"/>
      <c r="C64" s="83"/>
      <c r="D64" s="14"/>
      <c r="E64" s="99"/>
      <c r="F64" s="14"/>
      <c r="G64" s="15"/>
      <c r="H64" s="13">
        <v>480779</v>
      </c>
      <c r="I64" s="12"/>
      <c r="J64" s="11"/>
      <c r="K64" s="13">
        <v>208216</v>
      </c>
      <c r="L64" s="12"/>
      <c r="M64" s="11"/>
      <c r="N64" s="11">
        <v>122255</v>
      </c>
      <c r="O64" s="12"/>
      <c r="P64" s="11"/>
      <c r="Q64" s="48">
        <v>150308</v>
      </c>
      <c r="R64" s="12"/>
      <c r="S64" s="11"/>
      <c r="T64" s="11">
        <f>N64+Q64</f>
        <v>272563</v>
      </c>
      <c r="U64" s="11"/>
      <c r="V64" s="126"/>
      <c r="W64" s="3">
        <f>ROUND(H64/E63*100,1)</f>
        <v>14.8</v>
      </c>
      <c r="X64" s="52"/>
      <c r="Y64" s="53"/>
      <c r="Z64" s="3">
        <f>ROUND(K64/E63*100,1)</f>
        <v>6.4</v>
      </c>
      <c r="AA64" s="52"/>
      <c r="AB64" s="53"/>
      <c r="AC64" s="3">
        <f>ROUND(N64/E63*100,1)</f>
        <v>3.8</v>
      </c>
      <c r="AD64" s="14"/>
      <c r="AE64" s="15"/>
      <c r="AF64" s="1">
        <f>ROUND(Q64/E63*100,1)</f>
        <v>4.5999999999999996</v>
      </c>
      <c r="AG64" s="14"/>
      <c r="AH64" s="15"/>
      <c r="AI64" s="3">
        <f>ROUND(T64/E63*100,1)</f>
        <v>8.4</v>
      </c>
      <c r="AJ64" s="14"/>
      <c r="AK64" s="15"/>
      <c r="AL64" s="45">
        <f>H64/C63*1000</f>
        <v>355342.94161123427</v>
      </c>
      <c r="AM64" s="49"/>
      <c r="AN64" s="48"/>
      <c r="AO64" s="45">
        <f>K64/C63*1000</f>
        <v>153892.09164818923</v>
      </c>
      <c r="AP64" s="12"/>
      <c r="AQ64" s="11"/>
      <c r="AR64" s="9">
        <f>N64/C63*1000+1</f>
        <v>90359.462675535848</v>
      </c>
      <c r="AS64" s="12"/>
      <c r="AT64" s="11"/>
      <c r="AU64" s="11">
        <f>Q64/C63*1000</f>
        <v>111092.38728750923</v>
      </c>
      <c r="AV64" s="12"/>
      <c r="AW64" s="11"/>
      <c r="AX64" s="11">
        <f>T64/C63*1000</f>
        <v>201450.84996304507</v>
      </c>
      <c r="AY64" s="38"/>
    </row>
    <row r="65" spans="1:51" ht="12" customHeight="1">
      <c r="A65" s="79" t="s">
        <v>56</v>
      </c>
      <c r="B65" s="29"/>
      <c r="C65" s="80">
        <v>1338</v>
      </c>
      <c r="D65" s="2"/>
      <c r="E65" s="78">
        <v>3219177</v>
      </c>
      <c r="F65" s="2"/>
      <c r="G65" s="15" t="s">
        <v>24</v>
      </c>
      <c r="H65" s="13">
        <v>590910</v>
      </c>
      <c r="I65" s="12" t="s">
        <v>37</v>
      </c>
      <c r="J65" s="11" t="s">
        <v>24</v>
      </c>
      <c r="K65" s="13">
        <v>291994</v>
      </c>
      <c r="L65" s="12" t="s">
        <v>37</v>
      </c>
      <c r="M65" s="11" t="s">
        <v>24</v>
      </c>
      <c r="N65" s="13">
        <v>149350</v>
      </c>
      <c r="O65" s="12" t="s">
        <v>37</v>
      </c>
      <c r="P65" s="9"/>
      <c r="Q65" s="45"/>
      <c r="R65" s="10"/>
      <c r="S65" s="11" t="s">
        <v>24</v>
      </c>
      <c r="T65" s="11">
        <f>N65+Q66</f>
        <v>298916</v>
      </c>
      <c r="U65" s="11" t="s">
        <v>37</v>
      </c>
      <c r="V65" s="18" t="s">
        <v>39</v>
      </c>
      <c r="W65" s="3">
        <f>ROUND(H65/E65*100,1)</f>
        <v>18.399999999999999</v>
      </c>
      <c r="X65" s="2" t="s">
        <v>37</v>
      </c>
      <c r="Y65" s="1" t="s">
        <v>39</v>
      </c>
      <c r="Z65" s="3">
        <f>ROUND(K65/E65*100,1)</f>
        <v>9.1</v>
      </c>
      <c r="AA65" s="2" t="s">
        <v>37</v>
      </c>
      <c r="AB65" s="1" t="s">
        <v>39</v>
      </c>
      <c r="AC65" s="3">
        <f>ROUND(N65/E65*100,1)</f>
        <v>4.5999999999999996</v>
      </c>
      <c r="AD65" s="2" t="s">
        <v>37</v>
      </c>
      <c r="AE65" s="1"/>
      <c r="AF65" s="1"/>
      <c r="AG65" s="2"/>
      <c r="AH65" s="1" t="s">
        <v>39</v>
      </c>
      <c r="AI65" s="3">
        <f>ROUND(T65/E65*100,1)</f>
        <v>9.3000000000000007</v>
      </c>
      <c r="AJ65" s="2" t="s">
        <v>37</v>
      </c>
      <c r="AK65" s="15" t="s">
        <v>24</v>
      </c>
      <c r="AL65" s="45">
        <f>H65/C65*1000</f>
        <v>441636.77130044845</v>
      </c>
      <c r="AM65" s="49" t="s">
        <v>37</v>
      </c>
      <c r="AN65" s="48" t="s">
        <v>24</v>
      </c>
      <c r="AO65" s="45">
        <f>K65/C65*1000</f>
        <v>218231.68908819134</v>
      </c>
      <c r="AP65" s="12" t="s">
        <v>37</v>
      </c>
      <c r="AQ65" s="11" t="s">
        <v>24</v>
      </c>
      <c r="AR65" s="9">
        <f>N65/C65*1000</f>
        <v>111621.82361733932</v>
      </c>
      <c r="AS65" s="12" t="s">
        <v>37</v>
      </c>
      <c r="AT65" s="9"/>
      <c r="AU65" s="20"/>
      <c r="AV65" s="10"/>
      <c r="AW65" s="11" t="s">
        <v>24</v>
      </c>
      <c r="AX65" s="9">
        <f>T65/C65*1000</f>
        <v>223405.08221225711</v>
      </c>
      <c r="AY65" s="38" t="s">
        <v>37</v>
      </c>
    </row>
    <row r="66" spans="1:51" ht="13.5" customHeight="1">
      <c r="A66" s="81"/>
      <c r="B66" s="29"/>
      <c r="C66" s="83"/>
      <c r="D66" s="2"/>
      <c r="E66" s="99"/>
      <c r="F66" s="2"/>
      <c r="G66" s="15"/>
      <c r="H66" s="13">
        <v>515067</v>
      </c>
      <c r="I66" s="12"/>
      <c r="J66" s="11"/>
      <c r="K66" s="13">
        <v>238824</v>
      </c>
      <c r="L66" s="12"/>
      <c r="M66" s="9"/>
      <c r="N66" s="9">
        <v>126677</v>
      </c>
      <c r="O66" s="10"/>
      <c r="P66" s="9"/>
      <c r="Q66" s="45">
        <v>149566</v>
      </c>
      <c r="R66" s="10"/>
      <c r="S66" s="9"/>
      <c r="T66" s="9">
        <f>N66+Q66</f>
        <v>276243</v>
      </c>
      <c r="U66" s="9"/>
      <c r="V66" s="18"/>
      <c r="W66" s="3">
        <f>ROUND(H66/E65*100,1)</f>
        <v>16</v>
      </c>
      <c r="X66" s="2"/>
      <c r="Y66" s="1"/>
      <c r="Z66" s="3">
        <f>ROUND(K66/E65*100,1)</f>
        <v>7.4</v>
      </c>
      <c r="AA66" s="2"/>
      <c r="AB66" s="1"/>
      <c r="AC66" s="3">
        <f>ROUND(N66/E65*100,1)</f>
        <v>3.9</v>
      </c>
      <c r="AD66" s="2"/>
      <c r="AE66" s="1"/>
      <c r="AF66" s="1">
        <f>ROUND(Q66/E65*100,1)+0.1</f>
        <v>4.6999999999999993</v>
      </c>
      <c r="AG66" s="2"/>
      <c r="AH66" s="1"/>
      <c r="AI66" s="3">
        <f>ROUND(T66/E65*100,1)</f>
        <v>8.6</v>
      </c>
      <c r="AJ66" s="2"/>
      <c r="AK66" s="15"/>
      <c r="AL66" s="45">
        <f>H66/C65*1000</f>
        <v>384952.9147982063</v>
      </c>
      <c r="AM66" s="49"/>
      <c r="AN66" s="48"/>
      <c r="AO66" s="45">
        <f>K66/C65*1000</f>
        <v>178493.27354260089</v>
      </c>
      <c r="AP66" s="12"/>
      <c r="AQ66" s="9"/>
      <c r="AR66" s="9">
        <f>N66/C65*1000+1</f>
        <v>94677.382660687595</v>
      </c>
      <c r="AS66" s="10"/>
      <c r="AT66" s="9"/>
      <c r="AU66" s="9">
        <f>Q66/C65*1000</f>
        <v>111783.25859491779</v>
      </c>
      <c r="AV66" s="10"/>
      <c r="AW66" s="9"/>
      <c r="AX66" s="9">
        <f>T66/C65*1000</f>
        <v>206459.64125560538</v>
      </c>
      <c r="AY66" s="34"/>
    </row>
    <row r="67" spans="1:51" ht="12" customHeight="1">
      <c r="A67" s="79" t="s">
        <v>57</v>
      </c>
      <c r="B67" s="29"/>
      <c r="C67" s="80">
        <v>1323</v>
      </c>
      <c r="D67" s="2"/>
      <c r="E67" s="78">
        <v>3412447</v>
      </c>
      <c r="F67" s="2"/>
      <c r="G67" s="15" t="s">
        <v>24</v>
      </c>
      <c r="H67" s="20">
        <v>620738</v>
      </c>
      <c r="I67" s="10" t="s">
        <v>37</v>
      </c>
      <c r="J67" s="11" t="s">
        <v>24</v>
      </c>
      <c r="K67" s="20">
        <v>313073</v>
      </c>
      <c r="L67" s="10" t="s">
        <v>37</v>
      </c>
      <c r="M67" s="11" t="s">
        <v>24</v>
      </c>
      <c r="N67" s="20">
        <v>160134</v>
      </c>
      <c r="O67" s="10" t="s">
        <v>37</v>
      </c>
      <c r="P67" s="9"/>
      <c r="Q67" s="45"/>
      <c r="R67" s="10"/>
      <c r="S67" s="11" t="s">
        <v>24</v>
      </c>
      <c r="T67" s="11">
        <f>N67+Q68</f>
        <v>307665</v>
      </c>
      <c r="U67" s="9" t="s">
        <v>37</v>
      </c>
      <c r="V67" s="18" t="s">
        <v>39</v>
      </c>
      <c r="W67" s="3">
        <f>ROUND(H67/E67*100,1)</f>
        <v>18.2</v>
      </c>
      <c r="X67" s="2" t="s">
        <v>37</v>
      </c>
      <c r="Y67" s="1" t="s">
        <v>39</v>
      </c>
      <c r="Z67" s="3">
        <f>ROUND(K67/E67*100,1)</f>
        <v>9.1999999999999993</v>
      </c>
      <c r="AA67" s="2" t="s">
        <v>37</v>
      </c>
      <c r="AB67" s="1" t="s">
        <v>39</v>
      </c>
      <c r="AC67" s="3">
        <f>ROUND(N67/E67*100,1)</f>
        <v>4.7</v>
      </c>
      <c r="AD67" s="2" t="s">
        <v>37</v>
      </c>
      <c r="AE67" s="1"/>
      <c r="AF67" s="1"/>
      <c r="AG67" s="2"/>
      <c r="AH67" s="1" t="s">
        <v>39</v>
      </c>
      <c r="AI67" s="3">
        <f>ROUND(T67/E67*100,1)</f>
        <v>9</v>
      </c>
      <c r="AJ67" s="2" t="s">
        <v>37</v>
      </c>
      <c r="AK67" s="15" t="s">
        <v>24</v>
      </c>
      <c r="AL67" s="45">
        <f>H67/C67*1000</f>
        <v>469189.72033257748</v>
      </c>
      <c r="AM67" s="49" t="s">
        <v>37</v>
      </c>
      <c r="AN67" s="48" t="s">
        <v>24</v>
      </c>
      <c r="AO67" s="45">
        <f>K67/C67*1000</f>
        <v>236638.69992441419</v>
      </c>
      <c r="AP67" s="12" t="s">
        <v>37</v>
      </c>
      <c r="AQ67" s="11" t="s">
        <v>24</v>
      </c>
      <c r="AR67" s="9">
        <f>N67/C67*1000</f>
        <v>121038.54875283447</v>
      </c>
      <c r="AS67" s="12" t="s">
        <v>37</v>
      </c>
      <c r="AT67" s="9"/>
      <c r="AU67" s="20"/>
      <c r="AV67" s="10"/>
      <c r="AW67" s="11" t="s">
        <v>24</v>
      </c>
      <c r="AX67" s="9">
        <f>T67/C67*1000</f>
        <v>232551.02040816325</v>
      </c>
      <c r="AY67" s="38" t="s">
        <v>37</v>
      </c>
    </row>
    <row r="68" spans="1:51" ht="13.5" customHeight="1">
      <c r="A68" s="81"/>
      <c r="B68" s="29"/>
      <c r="C68" s="83"/>
      <c r="D68" s="2"/>
      <c r="E68" s="78"/>
      <c r="F68" s="2"/>
      <c r="G68" s="1"/>
      <c r="H68" s="20">
        <v>551735</v>
      </c>
      <c r="I68" s="10"/>
      <c r="J68" s="9"/>
      <c r="K68" s="20">
        <v>263684</v>
      </c>
      <c r="L68" s="10"/>
      <c r="M68" s="9"/>
      <c r="N68" s="9">
        <v>140520</v>
      </c>
      <c r="O68" s="10"/>
      <c r="P68" s="9"/>
      <c r="Q68" s="45">
        <v>147531</v>
      </c>
      <c r="R68" s="10"/>
      <c r="S68" s="9"/>
      <c r="T68" s="9">
        <f>N68+Q68</f>
        <v>288051</v>
      </c>
      <c r="U68" s="9"/>
      <c r="V68" s="18"/>
      <c r="W68" s="3">
        <f>ROUND(H68/E67*100,1)</f>
        <v>16.2</v>
      </c>
      <c r="X68" s="2"/>
      <c r="Y68" s="1"/>
      <c r="Z68" s="3">
        <f>ROUND(K68/E67*100,1)</f>
        <v>7.7</v>
      </c>
      <c r="AA68" s="2"/>
      <c r="AB68" s="1"/>
      <c r="AC68" s="3">
        <f>ROUND(N68/E67*100,1)+0.1</f>
        <v>4.1999999999999993</v>
      </c>
      <c r="AD68" s="2"/>
      <c r="AE68" s="1"/>
      <c r="AF68" s="1">
        <f>ROUND(Q68/E67*100,1)</f>
        <v>4.3</v>
      </c>
      <c r="AG68" s="2"/>
      <c r="AH68" s="1"/>
      <c r="AI68" s="3">
        <f>ROUND(T68/E67*100,1)+0.1</f>
        <v>8.5</v>
      </c>
      <c r="AJ68" s="2"/>
      <c r="AK68" s="15"/>
      <c r="AL68" s="45">
        <f>H68/C67*1000</f>
        <v>417033.25774754345</v>
      </c>
      <c r="AM68" s="49"/>
      <c r="AN68" s="48"/>
      <c r="AO68" s="45">
        <f>K68/C67*1000</f>
        <v>199307.63416477703</v>
      </c>
      <c r="AP68" s="12"/>
      <c r="AQ68" s="9"/>
      <c r="AR68" s="9">
        <f>N68/C67*1000</f>
        <v>106213.15192743763</v>
      </c>
      <c r="AS68" s="10"/>
      <c r="AT68" s="9"/>
      <c r="AU68" s="9">
        <f>Q68/C67*1000</f>
        <v>111512.4716553288</v>
      </c>
      <c r="AV68" s="10"/>
      <c r="AW68" s="9"/>
      <c r="AX68" s="9">
        <f>T68/C67*1000-1</f>
        <v>217724.62358276645</v>
      </c>
      <c r="AY68" s="34"/>
    </row>
    <row r="69" spans="1:51" ht="12" customHeight="1">
      <c r="A69" s="79" t="s">
        <v>58</v>
      </c>
      <c r="B69" s="29"/>
      <c r="C69" s="80">
        <v>1308</v>
      </c>
      <c r="D69" s="2"/>
      <c r="E69" s="78">
        <v>3286754</v>
      </c>
      <c r="F69" s="2"/>
      <c r="G69" s="15" t="s">
        <v>24</v>
      </c>
      <c r="H69" s="20">
        <f t="shared" ref="H69:H76" si="23">K69+T69</f>
        <v>640115</v>
      </c>
      <c r="I69" s="10" t="s">
        <v>37</v>
      </c>
      <c r="J69" s="11" t="s">
        <v>24</v>
      </c>
      <c r="K69" s="20">
        <v>325715</v>
      </c>
      <c r="L69" s="10" t="s">
        <v>37</v>
      </c>
      <c r="M69" s="11" t="s">
        <v>24</v>
      </c>
      <c r="N69" s="20">
        <v>164158</v>
      </c>
      <c r="O69" s="10" t="s">
        <v>37</v>
      </c>
      <c r="P69" s="9"/>
      <c r="Q69" s="45"/>
      <c r="R69" s="10"/>
      <c r="S69" s="11" t="s">
        <v>24</v>
      </c>
      <c r="T69" s="11">
        <f>N69+Q70</f>
        <v>314400</v>
      </c>
      <c r="U69" s="9" t="s">
        <v>37</v>
      </c>
      <c r="V69" s="18" t="s">
        <v>39</v>
      </c>
      <c r="W69" s="3">
        <f>ROUND(H69/E69*100,1)</f>
        <v>19.5</v>
      </c>
      <c r="X69" s="2" t="s">
        <v>37</v>
      </c>
      <c r="Y69" s="1" t="s">
        <v>39</v>
      </c>
      <c r="Z69" s="3">
        <f>ROUND(K69/E69*100,1)</f>
        <v>9.9</v>
      </c>
      <c r="AA69" s="2" t="s">
        <v>37</v>
      </c>
      <c r="AB69" s="1" t="s">
        <v>39</v>
      </c>
      <c r="AC69" s="3">
        <f>ROUND(N69/E69*100,1)</f>
        <v>5</v>
      </c>
      <c r="AD69" s="2" t="s">
        <v>37</v>
      </c>
      <c r="AE69" s="1"/>
      <c r="AF69" s="1"/>
      <c r="AG69" s="2"/>
      <c r="AH69" s="1" t="s">
        <v>39</v>
      </c>
      <c r="AI69" s="3">
        <f>ROUND(T69/E69*100,1)</f>
        <v>9.6</v>
      </c>
      <c r="AJ69" s="2" t="s">
        <v>37</v>
      </c>
      <c r="AK69" s="15" t="s">
        <v>24</v>
      </c>
      <c r="AL69" s="45">
        <f>H69/C69*1000</f>
        <v>489384.55657492351</v>
      </c>
      <c r="AM69" s="49" t="s">
        <v>37</v>
      </c>
      <c r="AN69" s="48" t="s">
        <v>24</v>
      </c>
      <c r="AO69" s="45">
        <f>K69/C69*1000</f>
        <v>249017.58409785933</v>
      </c>
      <c r="AP69" s="12" t="s">
        <v>37</v>
      </c>
      <c r="AQ69" s="11" t="s">
        <v>24</v>
      </c>
      <c r="AR69" s="9">
        <f>N69/C69*1000</f>
        <v>125503.05810397553</v>
      </c>
      <c r="AS69" s="12" t="s">
        <v>37</v>
      </c>
      <c r="AT69" s="9"/>
      <c r="AU69" s="20"/>
      <c r="AV69" s="10"/>
      <c r="AW69" s="11" t="s">
        <v>24</v>
      </c>
      <c r="AX69" s="9">
        <f>T69/C69*1000</f>
        <v>240366.97247706424</v>
      </c>
      <c r="AY69" s="38" t="s">
        <v>37</v>
      </c>
    </row>
    <row r="70" spans="1:51" ht="13.5" customHeight="1">
      <c r="A70" s="79"/>
      <c r="B70" s="29"/>
      <c r="C70" s="80"/>
      <c r="D70" s="2"/>
      <c r="E70" s="78"/>
      <c r="F70" s="2"/>
      <c r="G70" s="1"/>
      <c r="H70" s="20">
        <f t="shared" si="23"/>
        <v>741944</v>
      </c>
      <c r="I70" s="10"/>
      <c r="J70" s="9"/>
      <c r="K70" s="20">
        <v>448793</v>
      </c>
      <c r="L70" s="10"/>
      <c r="M70" s="9"/>
      <c r="N70" s="9">
        <v>142909</v>
      </c>
      <c r="O70" s="10"/>
      <c r="P70" s="9"/>
      <c r="Q70" s="45">
        <v>150242</v>
      </c>
      <c r="R70" s="10"/>
      <c r="S70" s="9"/>
      <c r="T70" s="9">
        <f>N70+Q70</f>
        <v>293151</v>
      </c>
      <c r="U70" s="9"/>
      <c r="V70" s="18"/>
      <c r="W70" s="3">
        <f>ROUND(H70/E69*100,1)</f>
        <v>22.6</v>
      </c>
      <c r="X70" s="2"/>
      <c r="Y70" s="1"/>
      <c r="Z70" s="3">
        <f>ROUND(K70/E69*100,1)</f>
        <v>13.7</v>
      </c>
      <c r="AA70" s="2"/>
      <c r="AB70" s="1"/>
      <c r="AC70" s="3">
        <f>ROUND(N70/E69*100,1)</f>
        <v>4.3</v>
      </c>
      <c r="AD70" s="2"/>
      <c r="AE70" s="1"/>
      <c r="AF70" s="1">
        <f>ROUND(Q70/E69*100,1)</f>
        <v>4.5999999999999996</v>
      </c>
      <c r="AG70" s="2"/>
      <c r="AH70" s="1"/>
      <c r="AI70" s="3">
        <f>ROUND(T70/E69*100,1)</f>
        <v>8.9</v>
      </c>
      <c r="AJ70" s="2"/>
      <c r="AK70" s="15"/>
      <c r="AL70" s="45">
        <f>H70/C69*1000</f>
        <v>567235.47400611616</v>
      </c>
      <c r="AM70" s="49"/>
      <c r="AN70" s="48"/>
      <c r="AO70" s="45">
        <f>K70/C69*1000</f>
        <v>343113.91437308869</v>
      </c>
      <c r="AP70" s="12"/>
      <c r="AQ70" s="9"/>
      <c r="AR70" s="9">
        <f>N70/C69*1000-1</f>
        <v>109256.64525993884</v>
      </c>
      <c r="AS70" s="10"/>
      <c r="AT70" s="9"/>
      <c r="AU70" s="9">
        <f>Q70/C69*1000</f>
        <v>114863.91437308869</v>
      </c>
      <c r="AV70" s="10"/>
      <c r="AW70" s="9"/>
      <c r="AX70" s="9">
        <f>T70/C69*1000-1</f>
        <v>224120.55963302753</v>
      </c>
      <c r="AY70" s="34"/>
    </row>
    <row r="71" spans="1:51" ht="12" customHeight="1">
      <c r="A71" s="79" t="s">
        <v>59</v>
      </c>
      <c r="B71" s="29"/>
      <c r="C71" s="80">
        <v>1291</v>
      </c>
      <c r="D71" s="2"/>
      <c r="E71" s="78">
        <v>3347055</v>
      </c>
      <c r="F71" s="2"/>
      <c r="G71" s="15" t="s">
        <v>24</v>
      </c>
      <c r="H71" s="20">
        <f t="shared" si="23"/>
        <v>650974</v>
      </c>
      <c r="I71" s="10" t="s">
        <v>37</v>
      </c>
      <c r="J71" s="11" t="s">
        <v>24</v>
      </c>
      <c r="K71" s="20">
        <v>330653</v>
      </c>
      <c r="L71" s="10" t="s">
        <v>37</v>
      </c>
      <c r="M71" s="11" t="s">
        <v>24</v>
      </c>
      <c r="N71" s="20">
        <v>168045</v>
      </c>
      <c r="O71" s="10" t="s">
        <v>37</v>
      </c>
      <c r="P71" s="9"/>
      <c r="Q71" s="45"/>
      <c r="R71" s="10"/>
      <c r="S71" s="11" t="s">
        <v>24</v>
      </c>
      <c r="T71" s="11">
        <f>N71+Q72</f>
        <v>320321</v>
      </c>
      <c r="U71" s="9" t="s">
        <v>37</v>
      </c>
      <c r="V71" s="18" t="s">
        <v>39</v>
      </c>
      <c r="W71" s="3">
        <f>ROUND(H71/E71*100,1)</f>
        <v>19.399999999999999</v>
      </c>
      <c r="X71" s="2" t="s">
        <v>37</v>
      </c>
      <c r="Y71" s="1" t="s">
        <v>39</v>
      </c>
      <c r="Z71" s="3">
        <f>ROUND(K71/E71*100,1)</f>
        <v>9.9</v>
      </c>
      <c r="AA71" s="2" t="s">
        <v>37</v>
      </c>
      <c r="AB71" s="1" t="s">
        <v>39</v>
      </c>
      <c r="AC71" s="3">
        <f>ROUND(N71/E71*100,1)</f>
        <v>5</v>
      </c>
      <c r="AD71" s="2" t="s">
        <v>37</v>
      </c>
      <c r="AE71" s="1"/>
      <c r="AF71" s="1"/>
      <c r="AG71" s="2"/>
      <c r="AH71" s="1" t="s">
        <v>39</v>
      </c>
      <c r="AI71" s="3">
        <f>ROUND(T71/E71*100,1)-0.1</f>
        <v>9.5</v>
      </c>
      <c r="AJ71" s="2" t="s">
        <v>37</v>
      </c>
      <c r="AK71" s="15" t="s">
        <v>24</v>
      </c>
      <c r="AL71" s="45">
        <f>H71/C71*1000</f>
        <v>504240.12393493415</v>
      </c>
      <c r="AM71" s="49" t="s">
        <v>37</v>
      </c>
      <c r="AN71" s="48" t="s">
        <v>24</v>
      </c>
      <c r="AO71" s="45">
        <f>K71/C71*1000</f>
        <v>256121.61115414408</v>
      </c>
      <c r="AP71" s="12" t="s">
        <v>37</v>
      </c>
      <c r="AQ71" s="11" t="s">
        <v>24</v>
      </c>
      <c r="AR71" s="9">
        <f>N71/C71*1000-1</f>
        <v>130165.53756777692</v>
      </c>
      <c r="AS71" s="12" t="s">
        <v>37</v>
      </c>
      <c r="AT71" s="9"/>
      <c r="AU71" s="20"/>
      <c r="AV71" s="10"/>
      <c r="AW71" s="11" t="s">
        <v>24</v>
      </c>
      <c r="AX71" s="9">
        <f>T71/C71*1000-1</f>
        <v>248117.5127807901</v>
      </c>
      <c r="AY71" s="38" t="s">
        <v>37</v>
      </c>
    </row>
    <row r="72" spans="1:51" ht="13.5" customHeight="1">
      <c r="A72" s="79"/>
      <c r="B72" s="29"/>
      <c r="C72" s="80"/>
      <c r="D72" s="2"/>
      <c r="E72" s="78"/>
      <c r="F72" s="2"/>
      <c r="G72" s="1"/>
      <c r="H72" s="20">
        <f t="shared" si="23"/>
        <v>613948</v>
      </c>
      <c r="I72" s="10"/>
      <c r="J72" s="9"/>
      <c r="K72" s="20">
        <v>277411</v>
      </c>
      <c r="L72" s="10"/>
      <c r="M72" s="9"/>
      <c r="N72" s="9">
        <v>184261</v>
      </c>
      <c r="O72" s="10"/>
      <c r="P72" s="9"/>
      <c r="Q72" s="45">
        <v>152276</v>
      </c>
      <c r="R72" s="10"/>
      <c r="S72" s="9"/>
      <c r="T72" s="9">
        <f>N72+Q72</f>
        <v>336537</v>
      </c>
      <c r="U72" s="9"/>
      <c r="V72" s="18"/>
      <c r="W72" s="3">
        <f>ROUND(H72/E71*100,1)</f>
        <v>18.3</v>
      </c>
      <c r="X72" s="2"/>
      <c r="Y72" s="1"/>
      <c r="Z72" s="3">
        <f>ROUND(K72/E71*100,1)</f>
        <v>8.3000000000000007</v>
      </c>
      <c r="AA72" s="2"/>
      <c r="AB72" s="1"/>
      <c r="AC72" s="3">
        <f>ROUND(N72/E71*100,1)</f>
        <v>5.5</v>
      </c>
      <c r="AD72" s="2"/>
      <c r="AE72" s="1"/>
      <c r="AF72" s="1">
        <f>ROUND(Q72/E71*100,1)</f>
        <v>4.5</v>
      </c>
      <c r="AG72" s="2"/>
      <c r="AH72" s="1"/>
      <c r="AI72" s="3">
        <f>ROUND(T72/E71*100,1)-0.1</f>
        <v>10</v>
      </c>
      <c r="AJ72" s="2"/>
      <c r="AK72" s="15"/>
      <c r="AL72" s="45">
        <f>H72/C71*1000</f>
        <v>475560.03098373354</v>
      </c>
      <c r="AM72" s="49"/>
      <c r="AN72" s="48"/>
      <c r="AO72" s="45">
        <f>K72/C71*1000</f>
        <v>214880.71262587141</v>
      </c>
      <c r="AP72" s="12"/>
      <c r="AQ72" s="9"/>
      <c r="AR72" s="9">
        <f>N72/C71*1000</f>
        <v>142727.34314484897</v>
      </c>
      <c r="AS72" s="10"/>
      <c r="AT72" s="9"/>
      <c r="AU72" s="9">
        <f>Q72/C71*1000</f>
        <v>117951.97521301317</v>
      </c>
      <c r="AV72" s="10"/>
      <c r="AW72" s="9"/>
      <c r="AX72" s="9">
        <f>T72/C71*1000</f>
        <v>260679.31835786215</v>
      </c>
      <c r="AY72" s="34"/>
    </row>
    <row r="73" spans="1:51" ht="12" customHeight="1">
      <c r="A73" s="79" t="s">
        <v>60</v>
      </c>
      <c r="B73" s="29"/>
      <c r="C73" s="80">
        <v>1274</v>
      </c>
      <c r="D73" s="2"/>
      <c r="E73" s="78">
        <v>3283930</v>
      </c>
      <c r="F73" s="2"/>
      <c r="G73" s="15" t="s">
        <v>24</v>
      </c>
      <c r="H73" s="20">
        <f t="shared" si="23"/>
        <v>659991</v>
      </c>
      <c r="I73" s="10" t="s">
        <v>37</v>
      </c>
      <c r="J73" s="11" t="s">
        <v>24</v>
      </c>
      <c r="K73" s="20">
        <v>339097</v>
      </c>
      <c r="L73" s="10" t="s">
        <v>37</v>
      </c>
      <c r="M73" s="11" t="s">
        <v>24</v>
      </c>
      <c r="N73" s="20">
        <v>169462</v>
      </c>
      <c r="O73" s="10" t="s">
        <v>37</v>
      </c>
      <c r="P73" s="9"/>
      <c r="Q73" s="45"/>
      <c r="R73" s="10"/>
      <c r="S73" s="11" t="s">
        <v>24</v>
      </c>
      <c r="T73" s="11">
        <f>N73+Q74</f>
        <v>320894</v>
      </c>
      <c r="U73" s="9" t="s">
        <v>37</v>
      </c>
      <c r="V73" s="18" t="s">
        <v>39</v>
      </c>
      <c r="W73" s="32">
        <f>ROUND(H73/E73*100,1)</f>
        <v>20.100000000000001</v>
      </c>
      <c r="X73" s="2" t="s">
        <v>37</v>
      </c>
      <c r="Y73" s="1" t="s">
        <v>39</v>
      </c>
      <c r="Z73" s="32">
        <f>ROUND(K73/E73*100,1)</f>
        <v>10.3</v>
      </c>
      <c r="AA73" s="2" t="s">
        <v>37</v>
      </c>
      <c r="AB73" s="1" t="s">
        <v>39</v>
      </c>
      <c r="AC73" s="1">
        <f>ROUND(N73/E73*100,1)</f>
        <v>5.2</v>
      </c>
      <c r="AD73" s="2" t="s">
        <v>37</v>
      </c>
      <c r="AE73" s="1"/>
      <c r="AF73" s="1"/>
      <c r="AG73" s="2"/>
      <c r="AH73" s="1" t="s">
        <v>39</v>
      </c>
      <c r="AI73" s="1">
        <f>ROUND(T73/E73*100,1)</f>
        <v>9.8000000000000007</v>
      </c>
      <c r="AJ73" s="2" t="s">
        <v>37</v>
      </c>
      <c r="AK73" s="15" t="s">
        <v>24</v>
      </c>
      <c r="AL73" s="45">
        <f>H73/C73*1000</f>
        <v>518046.31083202513</v>
      </c>
      <c r="AM73" s="10" t="s">
        <v>37</v>
      </c>
      <c r="AN73" s="48" t="s">
        <v>24</v>
      </c>
      <c r="AO73" s="45">
        <f>K73/C73*1000</f>
        <v>266167.18995290424</v>
      </c>
      <c r="AP73" s="10" t="s">
        <v>37</v>
      </c>
      <c r="AQ73" s="11" t="s">
        <v>24</v>
      </c>
      <c r="AR73" s="9">
        <f>N73/C73*1000</f>
        <v>133015.69858712718</v>
      </c>
      <c r="AS73" s="10" t="s">
        <v>37</v>
      </c>
      <c r="AT73" s="9"/>
      <c r="AU73" s="20"/>
      <c r="AV73" s="10"/>
      <c r="AW73" s="11" t="s">
        <v>24</v>
      </c>
      <c r="AX73" s="9">
        <f>T73/C73*1000</f>
        <v>251879.12087912086</v>
      </c>
      <c r="AY73" s="34" t="s">
        <v>37</v>
      </c>
    </row>
    <row r="74" spans="1:51" ht="13.5" customHeight="1">
      <c r="A74" s="79"/>
      <c r="B74" s="29"/>
      <c r="C74" s="80"/>
      <c r="D74" s="2"/>
      <c r="E74" s="78"/>
      <c r="F74" s="2"/>
      <c r="G74" s="1"/>
      <c r="H74" s="20">
        <f t="shared" si="23"/>
        <v>571837</v>
      </c>
      <c r="I74" s="10"/>
      <c r="J74" s="9"/>
      <c r="K74" s="20">
        <v>277475</v>
      </c>
      <c r="L74" s="10"/>
      <c r="M74" s="9"/>
      <c r="N74" s="9">
        <v>142930</v>
      </c>
      <c r="O74" s="10"/>
      <c r="P74" s="9"/>
      <c r="Q74" s="45">
        <v>151432</v>
      </c>
      <c r="R74" s="10"/>
      <c r="S74" s="9"/>
      <c r="T74" s="9">
        <f>N74+Q74</f>
        <v>294362</v>
      </c>
      <c r="U74" s="9"/>
      <c r="V74" s="18"/>
      <c r="W74" s="32">
        <f>ROUND(H74/E73*100,1)</f>
        <v>17.399999999999999</v>
      </c>
      <c r="X74" s="2"/>
      <c r="Y74" s="1"/>
      <c r="Z74" s="32">
        <f>ROUND(K74/E73*100,1)</f>
        <v>8.4</v>
      </c>
      <c r="AA74" s="2"/>
      <c r="AB74" s="1"/>
      <c r="AC74" s="1">
        <f>ROUND(N74/E73*100,1)</f>
        <v>4.4000000000000004</v>
      </c>
      <c r="AD74" s="2"/>
      <c r="AE74" s="1"/>
      <c r="AF74" s="1">
        <f>ROUND(Q74/E73*100,1)</f>
        <v>4.5999999999999996</v>
      </c>
      <c r="AG74" s="2"/>
      <c r="AH74" s="1"/>
      <c r="AI74" s="3">
        <f>ROUND(T74/E73*100,1)</f>
        <v>9</v>
      </c>
      <c r="AJ74" s="2"/>
      <c r="AK74" s="15"/>
      <c r="AL74" s="45">
        <f>H74/C73*1000</f>
        <v>448851.64835164836</v>
      </c>
      <c r="AM74" s="10"/>
      <c r="AN74" s="48"/>
      <c r="AO74" s="45">
        <f>K74/C73*1000</f>
        <v>217798.27315541601</v>
      </c>
      <c r="AP74" s="10"/>
      <c r="AQ74" s="9"/>
      <c r="AR74" s="9">
        <f>N74/C73*1000+1</f>
        <v>112190.95290423863</v>
      </c>
      <c r="AS74" s="10"/>
      <c r="AT74" s="9"/>
      <c r="AU74" s="9">
        <f>Q74/C73*1000</f>
        <v>118863.42229199372</v>
      </c>
      <c r="AV74" s="10"/>
      <c r="AW74" s="9"/>
      <c r="AX74" s="9">
        <f>T74/C73*1000+1</f>
        <v>231054.37519623234</v>
      </c>
      <c r="AY74" s="34"/>
    </row>
    <row r="75" spans="1:51" ht="12" customHeight="1">
      <c r="A75" s="79" t="s">
        <v>61</v>
      </c>
      <c r="B75" s="29"/>
      <c r="C75" s="80">
        <v>1258</v>
      </c>
      <c r="D75" s="2"/>
      <c r="E75" s="78">
        <v>3307847</v>
      </c>
      <c r="F75" s="2"/>
      <c r="G75" s="1" t="s">
        <v>39</v>
      </c>
      <c r="H75" s="20">
        <f>K75+T75</f>
        <v>661604</v>
      </c>
      <c r="I75" s="10" t="s">
        <v>37</v>
      </c>
      <c r="J75" s="9" t="s">
        <v>39</v>
      </c>
      <c r="K75" s="20">
        <v>340928</v>
      </c>
      <c r="L75" s="10" t="s">
        <v>37</v>
      </c>
      <c r="M75" s="9" t="s">
        <v>39</v>
      </c>
      <c r="N75" s="20">
        <v>169648</v>
      </c>
      <c r="O75" s="10" t="s">
        <v>37</v>
      </c>
      <c r="P75" s="9"/>
      <c r="Q75" s="45"/>
      <c r="R75" s="10"/>
      <c r="S75" s="11" t="s">
        <v>39</v>
      </c>
      <c r="T75" s="20">
        <f>N75+Q76</f>
        <v>320676</v>
      </c>
      <c r="U75" s="9" t="s">
        <v>37</v>
      </c>
      <c r="V75" s="18" t="s">
        <v>39</v>
      </c>
      <c r="W75" s="76">
        <f>ROUND(H75/E75*100,1)</f>
        <v>20</v>
      </c>
      <c r="X75" s="2" t="s">
        <v>37</v>
      </c>
      <c r="Y75" s="1" t="s">
        <v>39</v>
      </c>
      <c r="Z75" s="32">
        <f>ROUND(K75/E75*100,1)</f>
        <v>10.3</v>
      </c>
      <c r="AA75" s="2" t="s">
        <v>37</v>
      </c>
      <c r="AB75" s="1" t="s">
        <v>39</v>
      </c>
      <c r="AC75" s="3">
        <f>ROUND(N75/E75*100,1)</f>
        <v>5.0999999999999996</v>
      </c>
      <c r="AD75" s="2" t="s">
        <v>37</v>
      </c>
      <c r="AE75" s="1"/>
      <c r="AF75" s="1"/>
      <c r="AG75" s="2"/>
      <c r="AH75" s="1" t="s">
        <v>39</v>
      </c>
      <c r="AI75" s="1">
        <f>ROUND(T75/E75*100,1)</f>
        <v>9.6999999999999993</v>
      </c>
      <c r="AJ75" s="2" t="s">
        <v>37</v>
      </c>
      <c r="AK75" s="15" t="s">
        <v>24</v>
      </c>
      <c r="AL75" s="45">
        <f>H75/C75*1000</f>
        <v>525917.32909379969</v>
      </c>
      <c r="AM75" s="10" t="s">
        <v>37</v>
      </c>
      <c r="AN75" s="9" t="s">
        <v>39</v>
      </c>
      <c r="AO75" s="20">
        <f>K75/C75*1000</f>
        <v>271007.94912559621</v>
      </c>
      <c r="AP75" s="10" t="s">
        <v>37</v>
      </c>
      <c r="AQ75" s="9" t="s">
        <v>39</v>
      </c>
      <c r="AR75" s="20">
        <f>N75/C75*1000</f>
        <v>134855.32591414943</v>
      </c>
      <c r="AS75" s="10" t="s">
        <v>37</v>
      </c>
      <c r="AT75" s="9"/>
      <c r="AU75" s="20"/>
      <c r="AV75" s="10"/>
      <c r="AW75" s="9" t="s">
        <v>39</v>
      </c>
      <c r="AX75" s="20">
        <f>T75/C75*1000</f>
        <v>254909.37996820349</v>
      </c>
      <c r="AY75" s="34" t="s">
        <v>37</v>
      </c>
    </row>
    <row r="76" spans="1:51" ht="13.5" customHeight="1">
      <c r="A76" s="79"/>
      <c r="B76" s="29"/>
      <c r="C76" s="80"/>
      <c r="D76" s="2"/>
      <c r="E76" s="78"/>
      <c r="F76" s="2"/>
      <c r="G76" s="1"/>
      <c r="H76" s="20">
        <f t="shared" si="23"/>
        <v>581825</v>
      </c>
      <c r="I76" s="10"/>
      <c r="J76" s="9"/>
      <c r="K76" s="20">
        <v>284922</v>
      </c>
      <c r="L76" s="10"/>
      <c r="M76" s="9"/>
      <c r="N76" s="9">
        <v>145875</v>
      </c>
      <c r="O76" s="10"/>
      <c r="P76" s="9"/>
      <c r="Q76" s="45">
        <v>151028</v>
      </c>
      <c r="R76" s="10"/>
      <c r="S76" s="9"/>
      <c r="T76" s="9">
        <f>N76+Q76</f>
        <v>296903</v>
      </c>
      <c r="U76" s="9"/>
      <c r="V76" s="18"/>
      <c r="W76" s="32">
        <f>ROUND(H76/E75*100,1)</f>
        <v>17.600000000000001</v>
      </c>
      <c r="X76" s="2"/>
      <c r="Y76" s="1"/>
      <c r="Z76" s="32">
        <f>ROUND(K76/E75*100,1)</f>
        <v>8.6</v>
      </c>
      <c r="AA76" s="2"/>
      <c r="AB76" s="1"/>
      <c r="AC76" s="1">
        <f>ROUND(N76/E75*100,1)</f>
        <v>4.4000000000000004</v>
      </c>
      <c r="AD76" s="2"/>
      <c r="AE76" s="1"/>
      <c r="AF76" s="1">
        <f>ROUND(Q76/E75*100,1)</f>
        <v>4.5999999999999996</v>
      </c>
      <c r="AG76" s="2"/>
      <c r="AH76" s="1"/>
      <c r="AI76" s="3">
        <f>ROUND(T76/E75*100,1)</f>
        <v>9</v>
      </c>
      <c r="AJ76" s="2"/>
      <c r="AK76" s="15"/>
      <c r="AL76" s="45">
        <f>H76/C75*1000</f>
        <v>462500</v>
      </c>
      <c r="AM76" s="10"/>
      <c r="AN76" s="9"/>
      <c r="AO76" s="20">
        <f>K76/C75*1000</f>
        <v>226488.07631160572</v>
      </c>
      <c r="AP76" s="10"/>
      <c r="AQ76" s="9"/>
      <c r="AR76" s="9">
        <f>N76/C75*1000</f>
        <v>115957.86963434023</v>
      </c>
      <c r="AS76" s="10"/>
      <c r="AT76" s="9"/>
      <c r="AU76" s="9">
        <f>Q76/C75*1000</f>
        <v>120054.05405405405</v>
      </c>
      <c r="AV76" s="10"/>
      <c r="AW76" s="9"/>
      <c r="AX76" s="9">
        <f>T76/C75*1000</f>
        <v>236011.92368839428</v>
      </c>
      <c r="AY76" s="34"/>
    </row>
    <row r="77" spans="1:51" ht="12" customHeight="1">
      <c r="A77" s="79" t="s">
        <v>62</v>
      </c>
      <c r="B77" s="29"/>
      <c r="C77" s="80">
        <v>1242</v>
      </c>
      <c r="D77" s="2"/>
      <c r="E77" s="78">
        <v>3176942</v>
      </c>
      <c r="F77" s="2"/>
      <c r="G77" s="1" t="s">
        <v>39</v>
      </c>
      <c r="H77" s="20">
        <f>K77+T77</f>
        <v>695327</v>
      </c>
      <c r="I77" s="10" t="s">
        <v>37</v>
      </c>
      <c r="J77" s="9" t="s">
        <v>39</v>
      </c>
      <c r="K77" s="20">
        <v>369189</v>
      </c>
      <c r="L77" s="10" t="s">
        <v>37</v>
      </c>
      <c r="M77" s="9" t="s">
        <v>39</v>
      </c>
      <c r="N77" s="20">
        <v>176494</v>
      </c>
      <c r="O77" s="10" t="s">
        <v>37</v>
      </c>
      <c r="P77" s="9"/>
      <c r="Q77" s="45"/>
      <c r="R77" s="10"/>
      <c r="S77" s="11" t="s">
        <v>39</v>
      </c>
      <c r="T77" s="20">
        <f>N77+Q78</f>
        <v>326138</v>
      </c>
      <c r="U77" s="9" t="s">
        <v>37</v>
      </c>
      <c r="V77" s="18" t="s">
        <v>39</v>
      </c>
      <c r="W77" s="32">
        <f>ROUND(H77/E77*100,1)</f>
        <v>21.9</v>
      </c>
      <c r="X77" s="2" t="s">
        <v>37</v>
      </c>
      <c r="Y77" s="1" t="s">
        <v>39</v>
      </c>
      <c r="Z77" s="32">
        <f>ROUND(K77/E77*100,1)</f>
        <v>11.6</v>
      </c>
      <c r="AA77" s="2" t="s">
        <v>37</v>
      </c>
      <c r="AB77" s="1" t="s">
        <v>39</v>
      </c>
      <c r="AC77" s="1">
        <f>ROUND(N77/E77*100,1)</f>
        <v>5.6</v>
      </c>
      <c r="AD77" s="2" t="s">
        <v>37</v>
      </c>
      <c r="AE77" s="1"/>
      <c r="AF77" s="1"/>
      <c r="AG77" s="2"/>
      <c r="AH77" s="1" t="s">
        <v>39</v>
      </c>
      <c r="AI77" s="3">
        <f>ROUND(T77/E77*100,1)</f>
        <v>10.3</v>
      </c>
      <c r="AJ77" s="2" t="s">
        <v>37</v>
      </c>
      <c r="AK77" s="15" t="s">
        <v>24</v>
      </c>
      <c r="AL77" s="45">
        <f>H77/C77*1000</f>
        <v>559844.60547504027</v>
      </c>
      <c r="AM77" s="10" t="s">
        <v>37</v>
      </c>
      <c r="AN77" s="48" t="s">
        <v>24</v>
      </c>
      <c r="AO77" s="45">
        <f>K77/C77*1000</f>
        <v>297253.62318840582</v>
      </c>
      <c r="AP77" s="10" t="s">
        <v>37</v>
      </c>
      <c r="AQ77" s="9" t="s">
        <v>39</v>
      </c>
      <c r="AR77" s="20">
        <f>N77/C77*1000</f>
        <v>142104.66988727858</v>
      </c>
      <c r="AS77" s="10" t="s">
        <v>37</v>
      </c>
      <c r="AT77" s="9"/>
      <c r="AU77" s="20"/>
      <c r="AV77" s="10"/>
      <c r="AW77" s="9" t="s">
        <v>39</v>
      </c>
      <c r="AX77" s="20">
        <f>T77/C77*1000</f>
        <v>262590.98228663445</v>
      </c>
      <c r="AY77" s="34" t="s">
        <v>37</v>
      </c>
    </row>
    <row r="78" spans="1:51" ht="13.5" customHeight="1">
      <c r="A78" s="79"/>
      <c r="B78" s="29"/>
      <c r="C78" s="80"/>
      <c r="D78" s="2"/>
      <c r="E78" s="78"/>
      <c r="F78" s="2"/>
      <c r="G78" s="1"/>
      <c r="H78" s="20">
        <f>K78+T78</f>
        <v>602092</v>
      </c>
      <c r="I78" s="10"/>
      <c r="J78" s="9"/>
      <c r="K78" s="20">
        <v>306257</v>
      </c>
      <c r="L78" s="10"/>
      <c r="M78" s="9"/>
      <c r="N78" s="9">
        <v>146191</v>
      </c>
      <c r="O78" s="10"/>
      <c r="P78" s="9"/>
      <c r="Q78" s="45">
        <v>149644</v>
      </c>
      <c r="R78" s="10"/>
      <c r="S78" s="9"/>
      <c r="T78" s="9">
        <f>N78+Q78</f>
        <v>295835</v>
      </c>
      <c r="U78" s="9"/>
      <c r="V78" s="18"/>
      <c r="W78" s="76">
        <f>ROUND(H78/E77*100,1)</f>
        <v>19</v>
      </c>
      <c r="X78" s="2"/>
      <c r="Y78" s="1"/>
      <c r="Z78" s="32">
        <f>ROUND(K78/E77*100,1)+0.1</f>
        <v>9.6999999999999993</v>
      </c>
      <c r="AA78" s="2"/>
      <c r="AB78" s="1"/>
      <c r="AC78" s="1">
        <f>ROUND(N78/E77*100,1)</f>
        <v>4.5999999999999996</v>
      </c>
      <c r="AD78" s="2"/>
      <c r="AE78" s="1"/>
      <c r="AF78" s="1">
        <f>ROUND(Q78/E77*100,1)</f>
        <v>4.7</v>
      </c>
      <c r="AG78" s="2"/>
      <c r="AH78" s="1"/>
      <c r="AI78" s="3">
        <f>ROUND(T78/E77*100,1)</f>
        <v>9.3000000000000007</v>
      </c>
      <c r="AJ78" s="2"/>
      <c r="AK78" s="15"/>
      <c r="AL78" s="45">
        <f>H78/C77*1000</f>
        <v>484776.16747181962</v>
      </c>
      <c r="AM78" s="10"/>
      <c r="AN78" s="48"/>
      <c r="AO78" s="45">
        <f>K78/C77*1000</f>
        <v>246583.73590982289</v>
      </c>
      <c r="AP78" s="10"/>
      <c r="AQ78" s="9"/>
      <c r="AR78" s="9">
        <f>N78/C77*1000</f>
        <v>117706.1191626409</v>
      </c>
      <c r="AS78" s="10"/>
      <c r="AT78" s="9"/>
      <c r="AU78" s="9">
        <f>Q78/C77*1000</f>
        <v>120486.31239935588</v>
      </c>
      <c r="AV78" s="10"/>
      <c r="AW78" s="9"/>
      <c r="AX78" s="9">
        <f>T78/C77*1000</f>
        <v>238192.43156199678</v>
      </c>
      <c r="AY78" s="34"/>
    </row>
    <row r="79" spans="1:51" ht="13.5" customHeight="1">
      <c r="A79" s="79" t="s">
        <v>63</v>
      </c>
      <c r="B79" s="29"/>
      <c r="C79" s="80">
        <v>1225</v>
      </c>
      <c r="D79" s="2"/>
      <c r="E79" s="78">
        <v>3231915</v>
      </c>
      <c r="F79" s="2"/>
      <c r="G79" s="1" t="s">
        <v>39</v>
      </c>
      <c r="H79" s="20">
        <f>K79+T79</f>
        <v>719437</v>
      </c>
      <c r="I79" s="10" t="s">
        <v>37</v>
      </c>
      <c r="J79" s="9" t="s">
        <v>39</v>
      </c>
      <c r="K79" s="20">
        <v>385318</v>
      </c>
      <c r="L79" s="10" t="s">
        <v>37</v>
      </c>
      <c r="M79" s="9" t="s">
        <v>39</v>
      </c>
      <c r="N79" s="20">
        <v>183061</v>
      </c>
      <c r="O79" s="10" t="s">
        <v>37</v>
      </c>
      <c r="P79" s="9"/>
      <c r="Q79" s="45"/>
      <c r="R79" s="10"/>
      <c r="S79" s="11" t="s">
        <v>39</v>
      </c>
      <c r="T79" s="9">
        <f>N79+Q80</f>
        <v>334119</v>
      </c>
      <c r="U79" s="9" t="s">
        <v>37</v>
      </c>
      <c r="V79" s="18" t="s">
        <v>39</v>
      </c>
      <c r="W79" s="32">
        <f>ROUND(H79/E79*100,1)</f>
        <v>22.3</v>
      </c>
      <c r="X79" s="2" t="s">
        <v>37</v>
      </c>
      <c r="Y79" s="1" t="s">
        <v>39</v>
      </c>
      <c r="Z79" s="76">
        <f>ROUND(K79/E79*100,1)</f>
        <v>11.9</v>
      </c>
      <c r="AA79" s="2" t="s">
        <v>37</v>
      </c>
      <c r="AB79" s="1" t="s">
        <v>39</v>
      </c>
      <c r="AC79" s="1">
        <f>ROUND(N79/E79*100,1)</f>
        <v>5.7</v>
      </c>
      <c r="AD79" s="2" t="s">
        <v>37</v>
      </c>
      <c r="AE79" s="1"/>
      <c r="AF79" s="1"/>
      <c r="AG79" s="2"/>
      <c r="AH79" s="1" t="s">
        <v>39</v>
      </c>
      <c r="AI79" s="3">
        <f>ROUND(T79/E79*100,1)+0.1</f>
        <v>10.4</v>
      </c>
      <c r="AJ79" s="2" t="s">
        <v>37</v>
      </c>
      <c r="AK79" s="15" t="s">
        <v>24</v>
      </c>
      <c r="AL79" s="20">
        <f>H79/C79*1000</f>
        <v>587295.51020408166</v>
      </c>
      <c r="AM79" s="10" t="s">
        <v>37</v>
      </c>
      <c r="AN79" s="48" t="s">
        <v>24</v>
      </c>
      <c r="AO79" s="20">
        <f>K79/C79*1000+1</f>
        <v>314546.30612244899</v>
      </c>
      <c r="AP79" s="10" t="s">
        <v>37</v>
      </c>
      <c r="AQ79" s="9" t="s">
        <v>39</v>
      </c>
      <c r="AR79" s="20">
        <f>N79/C79*1000-1</f>
        <v>149436.55102040817</v>
      </c>
      <c r="AS79" s="10" t="s">
        <v>37</v>
      </c>
      <c r="AT79" s="9"/>
      <c r="AU79" s="20"/>
      <c r="AV79" s="10"/>
      <c r="AW79" s="9" t="s">
        <v>39</v>
      </c>
      <c r="AX79" s="20">
        <f>T79/C79*1000</f>
        <v>272750.20408163266</v>
      </c>
      <c r="AY79" s="34" t="s">
        <v>37</v>
      </c>
    </row>
    <row r="80" spans="1:51" ht="13.5" customHeight="1">
      <c r="A80" s="79"/>
      <c r="B80" s="29"/>
      <c r="C80" s="80"/>
      <c r="D80" s="2"/>
      <c r="E80" s="78"/>
      <c r="F80" s="2"/>
      <c r="G80" s="1"/>
      <c r="H80" s="20">
        <f t="shared" ref="H80" si="24">K80+T80</f>
        <v>600869</v>
      </c>
      <c r="I80" s="10"/>
      <c r="J80" s="9"/>
      <c r="K80" s="20">
        <v>297375</v>
      </c>
      <c r="L80" s="10"/>
      <c r="M80" s="9"/>
      <c r="N80" s="9">
        <v>152436</v>
      </c>
      <c r="O80" s="10"/>
      <c r="P80" s="9"/>
      <c r="Q80" s="45">
        <v>151058</v>
      </c>
      <c r="R80" s="10"/>
      <c r="S80" s="11"/>
      <c r="T80" s="9">
        <f>N80+Q80</f>
        <v>303494</v>
      </c>
      <c r="U80" s="9"/>
      <c r="V80" s="18"/>
      <c r="W80" s="32">
        <f>ROUND(H80/E79*100,1)</f>
        <v>18.600000000000001</v>
      </c>
      <c r="X80" s="2"/>
      <c r="Y80" s="1"/>
      <c r="Z80" s="32">
        <f>ROUND(K80/E79*100,1)</f>
        <v>9.1999999999999993</v>
      </c>
      <c r="AA80" s="2"/>
      <c r="AB80" s="1"/>
      <c r="AC80" s="1">
        <f>ROUND(N80/E79*100,1)</f>
        <v>4.7</v>
      </c>
      <c r="AD80" s="2"/>
      <c r="AE80" s="1"/>
      <c r="AF80" s="1">
        <f>ROUND(Q80/E79*100,1)</f>
        <v>4.7</v>
      </c>
      <c r="AG80" s="2"/>
      <c r="AH80" s="1"/>
      <c r="AI80" s="1">
        <f>ROUND(T80/E79*100,1)</f>
        <v>9.4</v>
      </c>
      <c r="AJ80" s="2"/>
      <c r="AK80" s="15"/>
      <c r="AL80" s="20">
        <f>H80/C79*1000</f>
        <v>490505.30612244899</v>
      </c>
      <c r="AM80" s="10"/>
      <c r="AN80" s="48"/>
      <c r="AO80" s="20">
        <f>K80/C79*1000</f>
        <v>242755.10204081633</v>
      </c>
      <c r="AP80" s="10"/>
      <c r="AQ80" s="9"/>
      <c r="AR80" s="9">
        <f>N80/C79*1000-1</f>
        <v>124436.55102040817</v>
      </c>
      <c r="AS80" s="10"/>
      <c r="AT80" s="9"/>
      <c r="AU80" s="9">
        <f>Q80/C79*1000</f>
        <v>123312.6530612245</v>
      </c>
      <c r="AV80" s="10"/>
      <c r="AW80" s="9"/>
      <c r="AX80" s="9">
        <f>T80/C79*1000</f>
        <v>247750.20408163266</v>
      </c>
      <c r="AY80" s="34"/>
    </row>
    <row r="81" spans="1:51" ht="12" customHeight="1">
      <c r="A81" s="79" t="s">
        <v>64</v>
      </c>
      <c r="B81" s="29"/>
      <c r="C81" s="80">
        <v>1205</v>
      </c>
      <c r="D81" s="2"/>
      <c r="E81" s="78">
        <v>3256529</v>
      </c>
      <c r="F81" s="2"/>
      <c r="G81" s="1" t="s">
        <v>39</v>
      </c>
      <c r="H81" s="20">
        <f>K81+T81</f>
        <v>716471</v>
      </c>
      <c r="I81" s="10" t="s">
        <v>37</v>
      </c>
      <c r="J81" s="9" t="s">
        <v>39</v>
      </c>
      <c r="K81" s="20">
        <v>382483</v>
      </c>
      <c r="L81" s="10" t="s">
        <v>37</v>
      </c>
      <c r="M81" s="9" t="s">
        <v>39</v>
      </c>
      <c r="N81" s="20">
        <v>180710</v>
      </c>
      <c r="O81" s="10" t="s">
        <v>37</v>
      </c>
      <c r="P81" s="9"/>
      <c r="Q81" s="45"/>
      <c r="R81" s="10"/>
      <c r="S81" s="11" t="s">
        <v>39</v>
      </c>
      <c r="T81" s="9">
        <f>N81+Q82</f>
        <v>333988</v>
      </c>
      <c r="U81" s="9" t="s">
        <v>37</v>
      </c>
      <c r="V81" s="18" t="s">
        <v>39</v>
      </c>
      <c r="W81" s="76">
        <f>ROUND(H81/E81*100,1)</f>
        <v>22</v>
      </c>
      <c r="X81" s="2" t="s">
        <v>37</v>
      </c>
      <c r="Y81" s="1" t="s">
        <v>39</v>
      </c>
      <c r="Z81" s="76">
        <f>ROUND(K81/E81*100,1)</f>
        <v>11.7</v>
      </c>
      <c r="AA81" s="2" t="s">
        <v>37</v>
      </c>
      <c r="AB81" s="1" t="s">
        <v>39</v>
      </c>
      <c r="AC81" s="1">
        <f>ROUND(N81/E81*100,1)+0.1</f>
        <v>5.6</v>
      </c>
      <c r="AD81" s="2" t="s">
        <v>37</v>
      </c>
      <c r="AE81" s="1"/>
      <c r="AF81" s="1"/>
      <c r="AG81" s="2"/>
      <c r="AH81" s="1" t="s">
        <v>39</v>
      </c>
      <c r="AI81" s="1">
        <f>ROUND(T81/E81*100,1)</f>
        <v>10.3</v>
      </c>
      <c r="AJ81" s="2" t="s">
        <v>37</v>
      </c>
      <c r="AK81" s="15" t="s">
        <v>24</v>
      </c>
      <c r="AL81" s="20">
        <f>H81/C81*1000</f>
        <v>594581.7427385893</v>
      </c>
      <c r="AM81" s="10" t="s">
        <v>37</v>
      </c>
      <c r="AN81" s="48" t="s">
        <v>24</v>
      </c>
      <c r="AO81" s="20">
        <f>K81/C81*1000</f>
        <v>317413.27800829872</v>
      </c>
      <c r="AP81" s="10" t="s">
        <v>37</v>
      </c>
      <c r="AQ81" s="9" t="s">
        <v>39</v>
      </c>
      <c r="AR81" s="20">
        <f>N81/C81*1000</f>
        <v>149966.80497925312</v>
      </c>
      <c r="AS81" s="10" t="s">
        <v>37</v>
      </c>
      <c r="AT81" s="9"/>
      <c r="AU81" s="20"/>
      <c r="AV81" s="10"/>
      <c r="AW81" s="9" t="s">
        <v>39</v>
      </c>
      <c r="AX81" s="20">
        <f>T81/C81*1000+1</f>
        <v>277169.46473029046</v>
      </c>
      <c r="AY81" s="34" t="s">
        <v>37</v>
      </c>
    </row>
    <row r="82" spans="1:51" ht="13.5" customHeight="1">
      <c r="A82" s="79"/>
      <c r="B82" s="29"/>
      <c r="C82" s="80"/>
      <c r="D82" s="2"/>
      <c r="E82" s="78"/>
      <c r="F82" s="2"/>
      <c r="G82" s="1"/>
      <c r="H82" s="20">
        <f t="shared" ref="H82" si="25">K82+T82</f>
        <v>597052</v>
      </c>
      <c r="I82" s="10"/>
      <c r="J82" s="9"/>
      <c r="K82" s="20">
        <v>296909</v>
      </c>
      <c r="L82" s="10"/>
      <c r="M82" s="9"/>
      <c r="N82" s="9">
        <v>146865</v>
      </c>
      <c r="O82" s="10"/>
      <c r="P82" s="9"/>
      <c r="Q82" s="45">
        <v>153278</v>
      </c>
      <c r="R82" s="10"/>
      <c r="S82" s="11"/>
      <c r="T82" s="9">
        <f>N82+Q82</f>
        <v>300143</v>
      </c>
      <c r="U82" s="9"/>
      <c r="V82" s="18"/>
      <c r="W82" s="32">
        <f>ROUND(H82/E81*100,1)</f>
        <v>18.3</v>
      </c>
      <c r="X82" s="2"/>
      <c r="Y82" s="1"/>
      <c r="Z82" s="32">
        <f>ROUND(K82/E81*100,1)</f>
        <v>9.1</v>
      </c>
      <c r="AA82" s="2"/>
      <c r="AB82" s="1"/>
      <c r="AC82" s="1">
        <f>ROUND(N82/E81*100,1)</f>
        <v>4.5</v>
      </c>
      <c r="AD82" s="2"/>
      <c r="AE82" s="1"/>
      <c r="AF82" s="1">
        <f>ROUND(Q82/E81*100,1)</f>
        <v>4.7</v>
      </c>
      <c r="AG82" s="2"/>
      <c r="AH82" s="1"/>
      <c r="AI82" s="1">
        <f>ROUND(T82/E81*100,1)</f>
        <v>9.1999999999999993</v>
      </c>
      <c r="AJ82" s="2"/>
      <c r="AK82" s="15"/>
      <c r="AL82" s="20">
        <f>H82/C81*1000</f>
        <v>495478.83817427384</v>
      </c>
      <c r="AM82" s="10"/>
      <c r="AN82" s="48"/>
      <c r="AO82" s="20">
        <f>K82/C81*1000</f>
        <v>246397.51037344401</v>
      </c>
      <c r="AP82" s="10"/>
      <c r="AQ82" s="9"/>
      <c r="AR82" s="9">
        <f>N82/C81*1000-1</f>
        <v>121878.66804979253</v>
      </c>
      <c r="AS82" s="10"/>
      <c r="AT82" s="9"/>
      <c r="AU82" s="9">
        <f>Q82/C81*1000</f>
        <v>127201.65975103734</v>
      </c>
      <c r="AV82" s="10"/>
      <c r="AW82" s="9"/>
      <c r="AX82" s="9">
        <f>T82/C81*1000</f>
        <v>249081.32780082989</v>
      </c>
      <c r="AY82" s="34"/>
    </row>
    <row r="83" spans="1:51" ht="12" customHeight="1">
      <c r="A83" s="79" t="s">
        <v>66</v>
      </c>
      <c r="B83" s="29"/>
      <c r="C83" s="80">
        <v>1184</v>
      </c>
      <c r="D83" s="2"/>
      <c r="E83" s="78" t="s">
        <v>40</v>
      </c>
      <c r="F83" s="2"/>
      <c r="G83" s="1" t="s">
        <v>39</v>
      </c>
      <c r="H83" s="20">
        <f>K83+T83</f>
        <v>738578</v>
      </c>
      <c r="I83" s="10" t="s">
        <v>37</v>
      </c>
      <c r="J83" s="9" t="s">
        <v>39</v>
      </c>
      <c r="K83" s="20">
        <v>398522</v>
      </c>
      <c r="L83" s="10" t="s">
        <v>37</v>
      </c>
      <c r="M83" s="9" t="s">
        <v>39</v>
      </c>
      <c r="N83" s="20">
        <v>185768</v>
      </c>
      <c r="O83" s="10" t="s">
        <v>37</v>
      </c>
      <c r="P83" s="9"/>
      <c r="Q83" s="45"/>
      <c r="R83" s="10"/>
      <c r="S83" s="9" t="s">
        <v>39</v>
      </c>
      <c r="T83" s="20">
        <f>N83+Q84</f>
        <v>340056</v>
      </c>
      <c r="U83" s="9" t="s">
        <v>37</v>
      </c>
      <c r="V83" s="18" t="s">
        <v>39</v>
      </c>
      <c r="W83" s="32" t="s">
        <v>38</v>
      </c>
      <c r="X83" s="2" t="s">
        <v>37</v>
      </c>
      <c r="Y83" s="1" t="s">
        <v>39</v>
      </c>
      <c r="Z83" s="32" t="s">
        <v>38</v>
      </c>
      <c r="AA83" s="2" t="s">
        <v>37</v>
      </c>
      <c r="AB83" s="1" t="s">
        <v>39</v>
      </c>
      <c r="AC83" s="1" t="s">
        <v>38</v>
      </c>
      <c r="AD83" s="2" t="s">
        <v>37</v>
      </c>
      <c r="AE83" s="1"/>
      <c r="AF83" s="1"/>
      <c r="AG83" s="2"/>
      <c r="AH83" s="1" t="s">
        <v>39</v>
      </c>
      <c r="AI83" s="1" t="s">
        <v>38</v>
      </c>
      <c r="AJ83" s="2" t="s">
        <v>37</v>
      </c>
      <c r="AK83" s="1" t="s">
        <v>39</v>
      </c>
      <c r="AL83" s="20">
        <f>H83/C83*1000</f>
        <v>623798.98648648651</v>
      </c>
      <c r="AM83" s="10" t="s">
        <v>37</v>
      </c>
      <c r="AN83" s="9" t="s">
        <v>39</v>
      </c>
      <c r="AO83" s="20">
        <f>K83/C83*1000</f>
        <v>336589.52702702704</v>
      </c>
      <c r="AP83" s="10" t="s">
        <v>37</v>
      </c>
      <c r="AQ83" s="9" t="s">
        <v>39</v>
      </c>
      <c r="AR83" s="20">
        <f>N83/C83*1000-1</f>
        <v>156897.64864864864</v>
      </c>
      <c r="AS83" s="10" t="s">
        <v>37</v>
      </c>
      <c r="AT83" s="9"/>
      <c r="AU83" s="20"/>
      <c r="AV83" s="10"/>
      <c r="AW83" s="9" t="s">
        <v>39</v>
      </c>
      <c r="AX83" s="20">
        <f>T83/C83*1000</f>
        <v>287209.45945945947</v>
      </c>
      <c r="AY83" s="34" t="s">
        <v>37</v>
      </c>
    </row>
    <row r="84" spans="1:51" ht="13.5" customHeight="1">
      <c r="A84" s="79"/>
      <c r="B84" s="29"/>
      <c r="C84" s="80"/>
      <c r="D84" s="2"/>
      <c r="E84" s="78"/>
      <c r="F84" s="2"/>
      <c r="G84" s="1"/>
      <c r="H84" s="20">
        <f t="shared" ref="H84" si="26">K84+T84</f>
        <v>596676</v>
      </c>
      <c r="I84" s="10"/>
      <c r="J84" s="9"/>
      <c r="K84" s="20">
        <v>295011</v>
      </c>
      <c r="L84" s="10"/>
      <c r="M84" s="9"/>
      <c r="N84" s="9">
        <v>147377</v>
      </c>
      <c r="O84" s="10"/>
      <c r="P84" s="9"/>
      <c r="Q84" s="45">
        <v>154288</v>
      </c>
      <c r="R84" s="10"/>
      <c r="S84" s="9"/>
      <c r="T84" s="9">
        <f>N84+Q84</f>
        <v>301665</v>
      </c>
      <c r="U84" s="9"/>
      <c r="V84" s="18"/>
      <c r="W84" s="32" t="s">
        <v>38</v>
      </c>
      <c r="X84" s="2"/>
      <c r="Y84" s="1"/>
      <c r="Z84" s="32" t="s">
        <v>38</v>
      </c>
      <c r="AA84" s="2"/>
      <c r="AB84" s="1"/>
      <c r="AC84" s="1" t="s">
        <v>38</v>
      </c>
      <c r="AD84" s="2"/>
      <c r="AE84" s="1"/>
      <c r="AF84" s="1" t="s">
        <v>38</v>
      </c>
      <c r="AG84" s="2"/>
      <c r="AH84" s="1"/>
      <c r="AI84" s="1" t="s">
        <v>38</v>
      </c>
      <c r="AJ84" s="2"/>
      <c r="AK84" s="1"/>
      <c r="AL84" s="20">
        <f>H84/C83*1000</f>
        <v>503949.32432432432</v>
      </c>
      <c r="AM84" s="10"/>
      <c r="AN84" s="9"/>
      <c r="AO84" s="20">
        <f>K84/C83*1000-0.1</f>
        <v>249164.59594594594</v>
      </c>
      <c r="AP84" s="10"/>
      <c r="AQ84" s="9"/>
      <c r="AR84" s="9">
        <f>N84/C83*1000</f>
        <v>124473.81756756756</v>
      </c>
      <c r="AS84" s="10"/>
      <c r="AT84" s="9"/>
      <c r="AU84" s="9">
        <f>Q84/C83*1000</f>
        <v>130310.81081081081</v>
      </c>
      <c r="AV84" s="10"/>
      <c r="AW84" s="9"/>
      <c r="AX84" s="9">
        <f>T84/C83*1000</f>
        <v>254784.62837837837</v>
      </c>
      <c r="AY84" s="34"/>
    </row>
    <row r="85" spans="1:51" ht="12" customHeight="1">
      <c r="A85" s="79" t="s">
        <v>68</v>
      </c>
      <c r="B85" s="29"/>
      <c r="C85" s="80">
        <v>1163</v>
      </c>
      <c r="D85" s="2"/>
      <c r="E85" s="78" t="s">
        <v>40</v>
      </c>
      <c r="F85" s="2"/>
      <c r="G85" s="1"/>
      <c r="H85" s="20" t="s">
        <v>36</v>
      </c>
      <c r="I85" s="10" t="s">
        <v>37</v>
      </c>
      <c r="J85" s="9"/>
      <c r="K85" s="20" t="s">
        <v>36</v>
      </c>
      <c r="L85" s="10" t="s">
        <v>37</v>
      </c>
      <c r="M85" s="9"/>
      <c r="N85" s="20" t="s">
        <v>36</v>
      </c>
      <c r="O85" s="10" t="s">
        <v>37</v>
      </c>
      <c r="P85" s="9"/>
      <c r="Q85" s="45"/>
      <c r="R85" s="10"/>
      <c r="S85" s="9"/>
      <c r="T85" s="20" t="s">
        <v>65</v>
      </c>
      <c r="U85" s="9" t="s">
        <v>37</v>
      </c>
      <c r="V85" s="18" t="s">
        <v>39</v>
      </c>
      <c r="W85" s="32" t="s">
        <v>38</v>
      </c>
      <c r="X85" s="2" t="s">
        <v>37</v>
      </c>
      <c r="Y85" s="1" t="s">
        <v>39</v>
      </c>
      <c r="Z85" s="32" t="s">
        <v>38</v>
      </c>
      <c r="AA85" s="2" t="s">
        <v>37</v>
      </c>
      <c r="AB85" s="1" t="s">
        <v>39</v>
      </c>
      <c r="AC85" s="1" t="s">
        <v>38</v>
      </c>
      <c r="AD85" s="2" t="s">
        <v>37</v>
      </c>
      <c r="AE85" s="1"/>
      <c r="AF85" s="1"/>
      <c r="AG85" s="2"/>
      <c r="AH85" s="1" t="s">
        <v>39</v>
      </c>
      <c r="AI85" s="1" t="s">
        <v>38</v>
      </c>
      <c r="AJ85" s="2" t="s">
        <v>37</v>
      </c>
      <c r="AK85" s="1"/>
      <c r="AL85" s="20" t="s">
        <v>36</v>
      </c>
      <c r="AM85" s="10" t="s">
        <v>37</v>
      </c>
      <c r="AN85" s="9"/>
      <c r="AO85" s="20" t="s">
        <v>36</v>
      </c>
      <c r="AP85" s="10" t="s">
        <v>37</v>
      </c>
      <c r="AQ85" s="9"/>
      <c r="AR85" s="20" t="s">
        <v>36</v>
      </c>
      <c r="AS85" s="10" t="s">
        <v>37</v>
      </c>
      <c r="AT85" s="9"/>
      <c r="AU85" s="20"/>
      <c r="AV85" s="10"/>
      <c r="AW85" s="9"/>
      <c r="AX85" s="20" t="s">
        <v>36</v>
      </c>
      <c r="AY85" s="34" t="s">
        <v>37</v>
      </c>
    </row>
    <row r="86" spans="1:51" ht="13.5" customHeight="1" thickBot="1">
      <c r="A86" s="84"/>
      <c r="B86" s="62"/>
      <c r="C86" s="85"/>
      <c r="D86" s="5"/>
      <c r="E86" s="86"/>
      <c r="F86" s="5"/>
      <c r="G86" s="63"/>
      <c r="H86" s="64" t="s">
        <v>38</v>
      </c>
      <c r="I86" s="44"/>
      <c r="J86" s="4"/>
      <c r="K86" s="64" t="s">
        <v>38</v>
      </c>
      <c r="L86" s="44"/>
      <c r="M86" s="4"/>
      <c r="N86" s="4">
        <v>152186</v>
      </c>
      <c r="O86" s="44"/>
      <c r="P86" s="4"/>
      <c r="Q86" s="46">
        <v>151247</v>
      </c>
      <c r="R86" s="44"/>
      <c r="S86" s="4"/>
      <c r="T86" s="4">
        <f>N86+Q86</f>
        <v>303433</v>
      </c>
      <c r="U86" s="4"/>
      <c r="V86" s="19"/>
      <c r="W86" s="65" t="s">
        <v>38</v>
      </c>
      <c r="X86" s="5"/>
      <c r="Y86" s="63"/>
      <c r="Z86" s="65" t="s">
        <v>38</v>
      </c>
      <c r="AA86" s="5"/>
      <c r="AB86" s="63"/>
      <c r="AC86" s="63" t="s">
        <v>38</v>
      </c>
      <c r="AD86" s="5"/>
      <c r="AE86" s="63"/>
      <c r="AF86" s="63" t="s">
        <v>38</v>
      </c>
      <c r="AG86" s="5"/>
      <c r="AH86" s="63"/>
      <c r="AI86" s="63" t="s">
        <v>38</v>
      </c>
      <c r="AJ86" s="5"/>
      <c r="AK86" s="63"/>
      <c r="AL86" s="64" t="s">
        <v>38</v>
      </c>
      <c r="AM86" s="44"/>
      <c r="AN86" s="4"/>
      <c r="AO86" s="64" t="s">
        <v>38</v>
      </c>
      <c r="AP86" s="44"/>
      <c r="AQ86" s="4"/>
      <c r="AR86" s="4">
        <f>N86/C85*1000</f>
        <v>130856.40584694756</v>
      </c>
      <c r="AS86" s="44"/>
      <c r="AT86" s="4"/>
      <c r="AU86" s="4">
        <f>Q86/C85*1000</f>
        <v>130049.01117798795</v>
      </c>
      <c r="AV86" s="44"/>
      <c r="AW86" s="4"/>
      <c r="AX86" s="4">
        <f>T86/C85*1000</f>
        <v>260905.41702493551</v>
      </c>
      <c r="AY86" s="66"/>
    </row>
    <row r="87" spans="1:51" ht="3.75" customHeight="1">
      <c r="A87" s="39"/>
      <c r="B87" s="29"/>
      <c r="C87" s="25"/>
      <c r="D87" s="1"/>
      <c r="E87" s="40"/>
      <c r="F87" s="1"/>
      <c r="G87" s="1"/>
      <c r="H87" s="20"/>
      <c r="I87" s="9"/>
      <c r="J87" s="9"/>
      <c r="K87" s="20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32"/>
      <c r="X87" s="1"/>
      <c r="Y87" s="1"/>
      <c r="Z87" s="32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20"/>
      <c r="AM87" s="9"/>
      <c r="AN87" s="9"/>
      <c r="AO87" s="20"/>
      <c r="AP87" s="9"/>
      <c r="AQ87" s="9"/>
      <c r="AR87" s="9"/>
      <c r="AS87" s="9"/>
      <c r="AT87" s="9"/>
      <c r="AU87" s="9"/>
      <c r="AV87" s="9"/>
      <c r="AW87" s="9"/>
      <c r="AX87" s="9"/>
      <c r="AY87" s="1"/>
    </row>
    <row r="88" spans="1:51" s="33" customFormat="1">
      <c r="A88" s="41" t="s">
        <v>67</v>
      </c>
      <c r="B88" s="41"/>
    </row>
    <row r="89" spans="1:51" s="33" customFormat="1">
      <c r="A89" s="33" t="s">
        <v>17</v>
      </c>
    </row>
    <row r="90" spans="1:51" s="33" customFormat="1">
      <c r="A90" s="33" t="s">
        <v>46</v>
      </c>
    </row>
    <row r="91" spans="1:51" s="33" customFormat="1">
      <c r="A91" s="33" t="s">
        <v>72</v>
      </c>
    </row>
    <row r="92" spans="1:51" s="33" customFormat="1">
      <c r="A92" s="33" t="s">
        <v>76</v>
      </c>
    </row>
    <row r="93" spans="1:51" s="33" customFormat="1">
      <c r="A93" s="33" t="s">
        <v>77</v>
      </c>
    </row>
    <row r="94" spans="1:51" s="33" customFormat="1">
      <c r="A94" s="33" t="s">
        <v>18</v>
      </c>
    </row>
    <row r="95" spans="1:51" s="33" customFormat="1">
      <c r="A95" s="33" t="s">
        <v>42</v>
      </c>
    </row>
    <row r="96" spans="1:51" s="33" customFormat="1">
      <c r="A96" s="33" t="s">
        <v>78</v>
      </c>
    </row>
    <row r="97" spans="1:5" s="33" customFormat="1">
      <c r="A97" s="33" t="s">
        <v>43</v>
      </c>
    </row>
    <row r="98" spans="1:5" s="33" customFormat="1">
      <c r="C98" s="42" t="s">
        <v>19</v>
      </c>
      <c r="D98" s="43"/>
      <c r="E98" s="33" t="s">
        <v>79</v>
      </c>
    </row>
    <row r="99" spans="1:5" s="33" customFormat="1">
      <c r="E99" s="33" t="s">
        <v>35</v>
      </c>
    </row>
    <row r="100" spans="1:5" s="33" customFormat="1">
      <c r="A100" s="33" t="s">
        <v>80</v>
      </c>
    </row>
    <row r="101" spans="1:5" s="33" customFormat="1">
      <c r="A101" s="33" t="s">
        <v>81</v>
      </c>
    </row>
  </sheetData>
  <mergeCells count="137">
    <mergeCell ref="A1:AY1"/>
    <mergeCell ref="W4:AJ4"/>
    <mergeCell ref="A4:A6"/>
    <mergeCell ref="E4:F6"/>
    <mergeCell ref="A39:A41"/>
    <mergeCell ref="E39:F41"/>
    <mergeCell ref="B39:D41"/>
    <mergeCell ref="Y24:Z24"/>
    <mergeCell ref="J5:L6"/>
    <mergeCell ref="AB40:AJ40"/>
    <mergeCell ref="AK4:AY4"/>
    <mergeCell ref="Y5:AA6"/>
    <mergeCell ref="AT6:AV6"/>
    <mergeCell ref="AB5:AJ5"/>
    <mergeCell ref="AW6:AY6"/>
    <mergeCell ref="AQ40:AY40"/>
    <mergeCell ref="Y8:Z8"/>
    <mergeCell ref="Y9:Z9"/>
    <mergeCell ref="AT41:AV41"/>
    <mergeCell ref="AQ5:AY5"/>
    <mergeCell ref="AQ6:AS6"/>
    <mergeCell ref="AW41:AY41"/>
    <mergeCell ref="AB6:AD6"/>
    <mergeCell ref="AE6:AG6"/>
    <mergeCell ref="A43:A44"/>
    <mergeCell ref="E67:E68"/>
    <mergeCell ref="E63:E64"/>
    <mergeCell ref="E65:E66"/>
    <mergeCell ref="C63:C64"/>
    <mergeCell ref="A69:A70"/>
    <mergeCell ref="A57:A58"/>
    <mergeCell ref="C57:C58"/>
    <mergeCell ref="A49:A50"/>
    <mergeCell ref="A45:A46"/>
    <mergeCell ref="A47:A48"/>
    <mergeCell ref="E53:E54"/>
    <mergeCell ref="E55:E56"/>
    <mergeCell ref="C51:C52"/>
    <mergeCell ref="E51:E52"/>
    <mergeCell ref="A67:A68"/>
    <mergeCell ref="E61:E62"/>
    <mergeCell ref="E69:E70"/>
    <mergeCell ref="C67:C68"/>
    <mergeCell ref="E57:E58"/>
    <mergeCell ref="E59:E60"/>
    <mergeCell ref="A51:A52"/>
    <mergeCell ref="A53:A54"/>
    <mergeCell ref="A55:A56"/>
    <mergeCell ref="Y13:Z13"/>
    <mergeCell ref="Y14:Z14"/>
    <mergeCell ref="AK40:AM41"/>
    <mergeCell ref="AN40:AP41"/>
    <mergeCell ref="Y15:Z15"/>
    <mergeCell ref="AB41:AD41"/>
    <mergeCell ref="Y26:Z26"/>
    <mergeCell ref="Y25:Z25"/>
    <mergeCell ref="AN5:AP6"/>
    <mergeCell ref="AQ41:AS41"/>
    <mergeCell ref="W39:AJ39"/>
    <mergeCell ref="AK39:AY39"/>
    <mergeCell ref="Y28:Z28"/>
    <mergeCell ref="V5:X6"/>
    <mergeCell ref="AH41:AJ41"/>
    <mergeCell ref="Y19:Z19"/>
    <mergeCell ref="Y22:Z22"/>
    <mergeCell ref="Y10:Z10"/>
    <mergeCell ref="Y12:Z12"/>
    <mergeCell ref="Y16:Z16"/>
    <mergeCell ref="Y27:Z27"/>
    <mergeCell ref="AE41:AG41"/>
    <mergeCell ref="Y18:Z18"/>
    <mergeCell ref="Y21:Z21"/>
    <mergeCell ref="Y40:AA41"/>
    <mergeCell ref="Y20:Z20"/>
    <mergeCell ref="V40:X41"/>
    <mergeCell ref="Y29:Z29"/>
    <mergeCell ref="AH6:AJ6"/>
    <mergeCell ref="Y11:Z11"/>
    <mergeCell ref="Y23:Z23"/>
    <mergeCell ref="Y17:Z17"/>
    <mergeCell ref="AK5:AM6"/>
    <mergeCell ref="B4:D6"/>
    <mergeCell ref="C49:C50"/>
    <mergeCell ref="G4:U4"/>
    <mergeCell ref="E47:E48"/>
    <mergeCell ref="E49:E50"/>
    <mergeCell ref="C47:C48"/>
    <mergeCell ref="E43:E44"/>
    <mergeCell ref="G39:U39"/>
    <mergeCell ref="M40:U40"/>
    <mergeCell ref="J40:L41"/>
    <mergeCell ref="G40:I41"/>
    <mergeCell ref="M6:O6"/>
    <mergeCell ref="M41:O41"/>
    <mergeCell ref="P6:R6"/>
    <mergeCell ref="G5:I6"/>
    <mergeCell ref="S41:U41"/>
    <mergeCell ref="M5:U5"/>
    <mergeCell ref="S6:U6"/>
    <mergeCell ref="C45:C46"/>
    <mergeCell ref="P41:R41"/>
    <mergeCell ref="C43:C44"/>
    <mergeCell ref="E45:E46"/>
    <mergeCell ref="C53:C54"/>
    <mergeCell ref="A71:A72"/>
    <mergeCell ref="C71:C72"/>
    <mergeCell ref="A59:A60"/>
    <mergeCell ref="C59:C60"/>
    <mergeCell ref="C65:C66"/>
    <mergeCell ref="A61:A62"/>
    <mergeCell ref="C61:C62"/>
    <mergeCell ref="A73:A74"/>
    <mergeCell ref="C73:C74"/>
    <mergeCell ref="E79:E80"/>
    <mergeCell ref="A83:A84"/>
    <mergeCell ref="C83:C84"/>
    <mergeCell ref="E83:E84"/>
    <mergeCell ref="A63:A64"/>
    <mergeCell ref="A65:A66"/>
    <mergeCell ref="C69:C70"/>
    <mergeCell ref="C55:C56"/>
    <mergeCell ref="A85:A86"/>
    <mergeCell ref="C85:C86"/>
    <mergeCell ref="E85:E86"/>
    <mergeCell ref="E73:E74"/>
    <mergeCell ref="E71:E72"/>
    <mergeCell ref="A75:A76"/>
    <mergeCell ref="C75:C76"/>
    <mergeCell ref="E75:E76"/>
    <mergeCell ref="A79:A80"/>
    <mergeCell ref="C79:C80"/>
    <mergeCell ref="A81:A82"/>
    <mergeCell ref="C81:C82"/>
    <mergeCell ref="E81:E82"/>
    <mergeCell ref="A77:A78"/>
    <mergeCell ref="C77:C78"/>
    <mergeCell ref="E77:E78"/>
  </mergeCells>
  <phoneticPr fontId="2"/>
  <pageMargins left="0.78740157480314965" right="0.78740157480314965" top="0.78740157480314965" bottom="0.59055118110236227" header="0.51181102362204722" footer="0.51181102362204722"/>
  <pageSetup paperSize="9" scale="48" firstPageNumber="218" orientation="portrait" useFirstPageNumber="1" r:id="rId1"/>
  <headerFooter alignWithMargins="0">
    <oddFooter>&amp;C&amp;"ＭＳ Ｐ明朝,標準"-&amp;P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青森県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青森県総務部税務課</dc:creator>
  <cp:lastModifiedBy>201op</cp:lastModifiedBy>
  <cp:lastPrinted>2025-09-24T00:29:19Z</cp:lastPrinted>
  <dcterms:created xsi:type="dcterms:W3CDTF">2003-08-27T01:19:49Z</dcterms:created>
  <dcterms:modified xsi:type="dcterms:W3CDTF">2025-11-19T00:52:32Z</dcterms:modified>
</cp:coreProperties>
</file>