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saveExternalLinkValues="0" codeName="ThisWorkbook"/>
  <mc:AlternateContent xmlns:mc="http://schemas.openxmlformats.org/markup-compatibility/2006">
    <mc:Choice Requires="x15">
      <x15ac:absPath xmlns:x15ac="http://schemas.microsoft.com/office/spreadsheetml/2010/11/ac" url="\\KEIKAKU-NAS\Keikaku\01 dataland\102_森林簿・資源統計関係\04　森林資源統計書\"/>
    </mc:Choice>
  </mc:AlternateContent>
  <xr:revisionPtr revIDLastSave="0" documentId="8_{29FABC5B-095F-4E2D-9109-E696BF9F6429}" xr6:coauthVersionLast="47" xr6:coauthVersionMax="47" xr10:uidLastSave="{00000000-0000-0000-0000-000000000000}"/>
  <bookViews>
    <workbookView xWindow="28680" yWindow="-120" windowWidth="29040" windowHeight="15840" tabRatio="922" activeTab="5" xr2:uid="{00000000-000D-0000-FFFF-FFFF00000000}"/>
  </bookViews>
  <sheets>
    <sheet name="表紙" sheetId="36" r:id="rId1"/>
    <sheet name="凡例" sheetId="34" r:id="rId2"/>
    <sheet name="計画樹立年度一覧表" sheetId="35" r:id="rId3"/>
    <sheet name="（参考）市町村合併の状況" sheetId="38" r:id="rId4"/>
    <sheet name="青森県の森林現況" sheetId="21" r:id="rId5"/>
    <sheet name="１．森林資源総括表" sheetId="61" r:id="rId6"/>
    <sheet name="２．森林現況" sheetId="62" r:id="rId7"/>
    <sheet name="３．民有林森林資源表" sheetId="69" r:id="rId8"/>
    <sheet name="４．国有林森林資源表" sheetId="5" r:id="rId9"/>
    <sheet name="５．樹種別齢級別森林資源表 " sheetId="70" r:id="rId10"/>
    <sheet name="６．所有形態別森林資源表 " sheetId="71" r:id="rId11"/>
    <sheet name="６．所有形態別森林資源表(市町村別） " sheetId="72" r:id="rId12"/>
    <sheet name="７．制限林普通林別森林資源表 " sheetId="73" r:id="rId13"/>
    <sheet name="８．制限林の種類別面積 " sheetId="74" r:id="rId14"/>
  </sheets>
  <externalReferences>
    <externalReference r:id="rId15"/>
  </externalReferences>
  <definedNames>
    <definedName name="_xlnm.Print_Area" localSheetId="3">'（参考）市町村合併の状況'!$A$1:$F$55</definedName>
    <definedName name="_xlnm.Print_Area" localSheetId="5">'１．森林資源総括表'!$A$1:$P$34</definedName>
    <definedName name="_xlnm.Print_Area" localSheetId="6">'２．森林現況'!$A$1:$O$142</definedName>
    <definedName name="_xlnm.Print_Area" localSheetId="8">'４．国有林森林資源表'!$A$1:$N$122</definedName>
    <definedName name="_xlnm.Print_Area" localSheetId="2">計画樹立年度一覧表!$A$1:$E$24</definedName>
    <definedName name="_xlnm.Print_Area" localSheetId="4">青森県の森林現況!$A$1:$I$281</definedName>
    <definedName name="_xlnm.Print_Area" localSheetId="0">表紙!$A$1:$H$49</definedName>
    <definedName name="_xlnm.Print_Area" localSheetId="1">凡例!$A$1:$I$21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0" i="61" l="1"/>
  <c r="C6" i="61"/>
  <c r="M116" i="62"/>
  <c r="M115" i="62"/>
  <c r="E92" i="5"/>
  <c r="E93" i="5"/>
  <c r="F92" i="5"/>
  <c r="F93" i="5"/>
  <c r="H93" i="5"/>
  <c r="H92" i="5"/>
  <c r="I92" i="5"/>
  <c r="K92" i="5"/>
  <c r="L92" i="5"/>
  <c r="M92" i="5"/>
  <c r="M93" i="5"/>
  <c r="L93" i="5"/>
  <c r="K93" i="5"/>
  <c r="I93" i="5"/>
  <c r="J101" i="5"/>
  <c r="G101" i="5"/>
  <c r="D101" i="5"/>
  <c r="C101" i="5"/>
  <c r="J100" i="5"/>
  <c r="G100" i="5"/>
  <c r="C100" i="5" s="1"/>
  <c r="D100" i="5"/>
  <c r="J103" i="5"/>
  <c r="G103" i="5"/>
  <c r="D103" i="5"/>
  <c r="J102" i="5"/>
  <c r="G102" i="5"/>
  <c r="D102" i="5"/>
  <c r="C22" i="61"/>
  <c r="J93" i="5" l="1"/>
  <c r="C102" i="5"/>
  <c r="C103" i="5"/>
  <c r="M73" i="5" l="1"/>
  <c r="M55" i="5"/>
  <c r="M139" i="62"/>
  <c r="M138" i="62"/>
  <c r="M135" i="62"/>
  <c r="M134" i="62"/>
  <c r="M133" i="62"/>
  <c r="M132" i="62"/>
  <c r="M131" i="62"/>
  <c r="M130" i="62"/>
  <c r="M129" i="62"/>
  <c r="M127" i="62" s="1"/>
  <c r="M128" i="62"/>
  <c r="M114" i="62"/>
  <c r="M113" i="62"/>
  <c r="M94" i="62"/>
  <c r="M93" i="62"/>
  <c r="M92" i="62"/>
  <c r="M91" i="62"/>
  <c r="M90" i="62"/>
  <c r="M89" i="62"/>
  <c r="M88" i="62"/>
  <c r="M87" i="62"/>
  <c r="M86" i="62"/>
  <c r="M85" i="62"/>
  <c r="D266" i="21" l="1"/>
  <c r="M74" i="62"/>
  <c r="M73" i="62"/>
  <c r="M72" i="62"/>
  <c r="M71" i="62"/>
  <c r="M70" i="62"/>
  <c r="M69" i="62"/>
  <c r="M68" i="62"/>
  <c r="M67" i="62"/>
  <c r="M66" i="62"/>
  <c r="M65" i="62"/>
  <c r="I94" i="62"/>
  <c r="I93" i="62"/>
  <c r="I92" i="62"/>
  <c r="I91" i="62"/>
  <c r="I90" i="62"/>
  <c r="I89" i="62"/>
  <c r="I88" i="62"/>
  <c r="I87" i="62"/>
  <c r="I86" i="62"/>
  <c r="I85" i="62"/>
  <c r="D268" i="21" l="1"/>
  <c r="D265" i="21"/>
  <c r="D264" i="21"/>
  <c r="D263" i="21"/>
  <c r="D262" i="21"/>
  <c r="D261" i="21"/>
  <c r="D216" i="21"/>
  <c r="D215" i="21"/>
  <c r="D214" i="21"/>
  <c r="D213" i="21"/>
  <c r="D212" i="21"/>
  <c r="D211" i="21"/>
  <c r="D210" i="21"/>
  <c r="D209" i="21"/>
  <c r="D163" i="21"/>
  <c r="D162" i="21"/>
  <c r="D161" i="21"/>
  <c r="D160" i="21"/>
  <c r="D159" i="21"/>
  <c r="D158" i="21"/>
  <c r="D157" i="21"/>
  <c r="D156" i="21"/>
  <c r="D155" i="21" s="1"/>
  <c r="D113" i="21"/>
  <c r="D111" i="21"/>
  <c r="D110" i="21"/>
  <c r="D109" i="21"/>
  <c r="D108" i="21"/>
  <c r="D107" i="21"/>
  <c r="D106" i="21"/>
  <c r="D105" i="21"/>
  <c r="D71" i="21"/>
  <c r="D73" i="21"/>
  <c r="D46" i="21"/>
  <c r="D44" i="21"/>
  <c r="D42" i="21"/>
  <c r="J121" i="5"/>
  <c r="C121" i="5" s="1"/>
  <c r="G121" i="5"/>
  <c r="D121" i="5"/>
  <c r="J120" i="5"/>
  <c r="G120" i="5"/>
  <c r="D120" i="5"/>
  <c r="C120" i="5"/>
  <c r="J119" i="5"/>
  <c r="G119" i="5"/>
  <c r="C119" i="5" s="1"/>
  <c r="D119" i="5"/>
  <c r="J118" i="5"/>
  <c r="C118" i="5" s="1"/>
  <c r="G118" i="5"/>
  <c r="D118" i="5"/>
  <c r="J117" i="5"/>
  <c r="G117" i="5"/>
  <c r="D117" i="5"/>
  <c r="C117" i="5"/>
  <c r="J116" i="5"/>
  <c r="G116" i="5"/>
  <c r="C116" i="5" s="1"/>
  <c r="D116" i="5"/>
  <c r="J115" i="5"/>
  <c r="C115" i="5" s="1"/>
  <c r="G115" i="5"/>
  <c r="D115" i="5"/>
  <c r="J114" i="5"/>
  <c r="G114" i="5"/>
  <c r="D114" i="5"/>
  <c r="C114" i="5"/>
  <c r="J113" i="5"/>
  <c r="G113" i="5"/>
  <c r="C113" i="5" s="1"/>
  <c r="D113" i="5"/>
  <c r="J112" i="5"/>
  <c r="C112" i="5" s="1"/>
  <c r="G112" i="5"/>
  <c r="D112" i="5"/>
  <c r="M111" i="5"/>
  <c r="L111" i="5"/>
  <c r="K111" i="5"/>
  <c r="J111" i="5"/>
  <c r="I111" i="5"/>
  <c r="H111" i="5"/>
  <c r="G111" i="5" s="1"/>
  <c r="F111" i="5"/>
  <c r="E111" i="5"/>
  <c r="D111" i="5" s="1"/>
  <c r="C111" i="5" s="1"/>
  <c r="M110" i="5"/>
  <c r="L110" i="5"/>
  <c r="K110" i="5"/>
  <c r="J110" i="5"/>
  <c r="I110" i="5"/>
  <c r="H110" i="5"/>
  <c r="G110" i="5"/>
  <c r="F110" i="5"/>
  <c r="E110" i="5"/>
  <c r="D110" i="5"/>
  <c r="C110" i="5" s="1"/>
  <c r="J99" i="5"/>
  <c r="G99" i="5"/>
  <c r="D99" i="5"/>
  <c r="C99" i="5"/>
  <c r="M112" i="62" s="1"/>
  <c r="J98" i="5"/>
  <c r="G98" i="5"/>
  <c r="D98" i="5"/>
  <c r="C98" i="5" s="1"/>
  <c r="M111" i="62" s="1"/>
  <c r="J97" i="5"/>
  <c r="G97" i="5"/>
  <c r="D97" i="5"/>
  <c r="J96" i="5"/>
  <c r="G96" i="5"/>
  <c r="D96" i="5"/>
  <c r="C96" i="5"/>
  <c r="M109" i="62" s="1"/>
  <c r="J95" i="5"/>
  <c r="G95" i="5"/>
  <c r="D95" i="5"/>
  <c r="C95" i="5" s="1"/>
  <c r="M108" i="62" s="1"/>
  <c r="J94" i="5"/>
  <c r="G94" i="5"/>
  <c r="D94" i="5"/>
  <c r="C94" i="5" s="1"/>
  <c r="M107" i="62" s="1"/>
  <c r="M91" i="5"/>
  <c r="L91" i="5"/>
  <c r="K91" i="5"/>
  <c r="I91" i="5"/>
  <c r="G93" i="5"/>
  <c r="F91" i="5"/>
  <c r="E91" i="5"/>
  <c r="D93" i="5"/>
  <c r="M90" i="5"/>
  <c r="L90" i="5"/>
  <c r="K90" i="5"/>
  <c r="J90" i="5" s="1"/>
  <c r="J92" i="5"/>
  <c r="H90" i="5"/>
  <c r="E90" i="5"/>
  <c r="J83" i="5"/>
  <c r="G83" i="5"/>
  <c r="D83" i="5"/>
  <c r="C83" i="5" s="1"/>
  <c r="J82" i="5"/>
  <c r="G82" i="5"/>
  <c r="D82" i="5"/>
  <c r="C82" i="5"/>
  <c r="J81" i="5"/>
  <c r="G81" i="5"/>
  <c r="D81" i="5"/>
  <c r="C81" i="5" s="1"/>
  <c r="J80" i="5"/>
  <c r="G80" i="5"/>
  <c r="D80" i="5"/>
  <c r="C80" i="5" s="1"/>
  <c r="J79" i="5"/>
  <c r="G79" i="5"/>
  <c r="D79" i="5"/>
  <c r="C79" i="5"/>
  <c r="J78" i="5"/>
  <c r="G78" i="5"/>
  <c r="D78" i="5"/>
  <c r="C78" i="5" s="1"/>
  <c r="J77" i="5"/>
  <c r="G77" i="5"/>
  <c r="D77" i="5"/>
  <c r="C77" i="5" s="1"/>
  <c r="J76" i="5"/>
  <c r="G76" i="5"/>
  <c r="D76" i="5"/>
  <c r="C76" i="5"/>
  <c r="J75" i="5"/>
  <c r="G75" i="5"/>
  <c r="D75" i="5"/>
  <c r="C75" i="5" s="1"/>
  <c r="J74" i="5"/>
  <c r="G74" i="5"/>
  <c r="D74" i="5"/>
  <c r="C74" i="5" s="1"/>
  <c r="L73" i="5"/>
  <c r="K73" i="5"/>
  <c r="J73" i="5"/>
  <c r="I73" i="5"/>
  <c r="G73" i="5" s="1"/>
  <c r="H73" i="5"/>
  <c r="F73" i="5"/>
  <c r="D73" i="5" s="1"/>
  <c r="C73" i="5" s="1"/>
  <c r="E73" i="5"/>
  <c r="M72" i="5"/>
  <c r="L72" i="5"/>
  <c r="K72" i="5"/>
  <c r="J72" i="5"/>
  <c r="I72" i="5"/>
  <c r="H72" i="5"/>
  <c r="G72" i="5" s="1"/>
  <c r="F72" i="5"/>
  <c r="E72" i="5"/>
  <c r="D72" i="5" s="1"/>
  <c r="C72" i="5" s="1"/>
  <c r="J65" i="5"/>
  <c r="G65" i="5"/>
  <c r="D65" i="5"/>
  <c r="C65" i="5"/>
  <c r="J64" i="5"/>
  <c r="G64" i="5"/>
  <c r="D64" i="5"/>
  <c r="C64" i="5" s="1"/>
  <c r="J63" i="5"/>
  <c r="G63" i="5"/>
  <c r="C63" i="5" s="1"/>
  <c r="D63" i="5"/>
  <c r="J62" i="5"/>
  <c r="G62" i="5"/>
  <c r="D62" i="5"/>
  <c r="C62" i="5"/>
  <c r="J61" i="5"/>
  <c r="G61" i="5"/>
  <c r="D61" i="5"/>
  <c r="C61" i="5" s="1"/>
  <c r="J60" i="5"/>
  <c r="G60" i="5"/>
  <c r="C60" i="5" s="1"/>
  <c r="D60" i="5"/>
  <c r="J59" i="5"/>
  <c r="G59" i="5"/>
  <c r="D59" i="5"/>
  <c r="C59" i="5"/>
  <c r="J58" i="5"/>
  <c r="G58" i="5"/>
  <c r="D58" i="5"/>
  <c r="C58" i="5" s="1"/>
  <c r="J57" i="5"/>
  <c r="G57" i="5"/>
  <c r="C57" i="5" s="1"/>
  <c r="D57" i="5"/>
  <c r="J56" i="5"/>
  <c r="G56" i="5"/>
  <c r="D56" i="5"/>
  <c r="C56" i="5"/>
  <c r="L55" i="5"/>
  <c r="K55" i="5"/>
  <c r="J55" i="5"/>
  <c r="I55" i="5"/>
  <c r="H55" i="5"/>
  <c r="G55" i="5"/>
  <c r="C55" i="5" s="1"/>
  <c r="F55" i="5"/>
  <c r="E55" i="5"/>
  <c r="D55" i="5"/>
  <c r="M54" i="5"/>
  <c r="L54" i="5"/>
  <c r="K54" i="5"/>
  <c r="J54" i="5"/>
  <c r="I54" i="5"/>
  <c r="G54" i="5" s="1"/>
  <c r="H54" i="5"/>
  <c r="F54" i="5"/>
  <c r="D54" i="5" s="1"/>
  <c r="C54" i="5" s="1"/>
  <c r="E54" i="5"/>
  <c r="J47" i="5"/>
  <c r="G47" i="5"/>
  <c r="D47" i="5"/>
  <c r="C47" i="5"/>
  <c r="J46" i="5"/>
  <c r="G46" i="5"/>
  <c r="C46" i="5" s="1"/>
  <c r="D46" i="5"/>
  <c r="J45" i="5"/>
  <c r="C45" i="5" s="1"/>
  <c r="G45" i="5"/>
  <c r="D45" i="5"/>
  <c r="J44" i="5"/>
  <c r="G44" i="5"/>
  <c r="D44" i="5"/>
  <c r="C44" i="5"/>
  <c r="J43" i="5"/>
  <c r="G43" i="5"/>
  <c r="C43" i="5" s="1"/>
  <c r="D43" i="5"/>
  <c r="J42" i="5"/>
  <c r="C42" i="5" s="1"/>
  <c r="G42" i="5"/>
  <c r="D42" i="5"/>
  <c r="J41" i="5"/>
  <c r="G41" i="5"/>
  <c r="D41" i="5"/>
  <c r="C41" i="5"/>
  <c r="J40" i="5"/>
  <c r="G40" i="5"/>
  <c r="C40" i="5" s="1"/>
  <c r="D40" i="5"/>
  <c r="J39" i="5"/>
  <c r="C39" i="5" s="1"/>
  <c r="G39" i="5"/>
  <c r="D39" i="5"/>
  <c r="J38" i="5"/>
  <c r="G38" i="5"/>
  <c r="D38" i="5"/>
  <c r="C38" i="5"/>
  <c r="J37" i="5"/>
  <c r="G37" i="5"/>
  <c r="C37" i="5" s="1"/>
  <c r="D37" i="5"/>
  <c r="J36" i="5"/>
  <c r="C36" i="5" s="1"/>
  <c r="G36" i="5"/>
  <c r="D36" i="5"/>
  <c r="J35" i="5"/>
  <c r="G35" i="5"/>
  <c r="D35" i="5"/>
  <c r="C35" i="5"/>
  <c r="J34" i="5"/>
  <c r="G34" i="5"/>
  <c r="C34" i="5" s="1"/>
  <c r="D34" i="5"/>
  <c r="M33" i="5"/>
  <c r="L33" i="5"/>
  <c r="K33" i="5"/>
  <c r="J33" i="5"/>
  <c r="I33" i="5"/>
  <c r="H33" i="5"/>
  <c r="G33" i="5"/>
  <c r="F33" i="5"/>
  <c r="F23" i="5" s="1"/>
  <c r="E33" i="5"/>
  <c r="D33" i="5"/>
  <c r="C33" i="5" s="1"/>
  <c r="M32" i="5"/>
  <c r="L32" i="5"/>
  <c r="J32" i="5" s="1"/>
  <c r="K32" i="5"/>
  <c r="I32" i="5"/>
  <c r="I22" i="5" s="1"/>
  <c r="H32" i="5"/>
  <c r="G32" i="5" s="1"/>
  <c r="C32" i="5" s="1"/>
  <c r="F32" i="5"/>
  <c r="E32" i="5"/>
  <c r="E22" i="5" s="1"/>
  <c r="D22" i="5" s="1"/>
  <c r="D32" i="5"/>
  <c r="J31" i="5"/>
  <c r="G31" i="5"/>
  <c r="D31" i="5"/>
  <c r="C31" i="5" s="1"/>
  <c r="J30" i="5"/>
  <c r="G30" i="5"/>
  <c r="D30" i="5"/>
  <c r="C30" i="5" s="1"/>
  <c r="J29" i="5"/>
  <c r="G29" i="5"/>
  <c r="D29" i="5"/>
  <c r="C29" i="5"/>
  <c r="J28" i="5"/>
  <c r="G28" i="5"/>
  <c r="D28" i="5"/>
  <c r="C28" i="5" s="1"/>
  <c r="J27" i="5"/>
  <c r="G27" i="5"/>
  <c r="D27" i="5"/>
  <c r="C27" i="5" s="1"/>
  <c r="J26" i="5"/>
  <c r="G26" i="5"/>
  <c r="D26" i="5"/>
  <c r="C26" i="5"/>
  <c r="M25" i="5"/>
  <c r="L25" i="5"/>
  <c r="K25" i="5"/>
  <c r="J25" i="5" s="1"/>
  <c r="I25" i="5"/>
  <c r="H25" i="5"/>
  <c r="H23" i="5" s="1"/>
  <c r="G25" i="5"/>
  <c r="G23" i="5" s="1"/>
  <c r="F25" i="5"/>
  <c r="E25" i="5"/>
  <c r="E23" i="5" s="1"/>
  <c r="D23" i="5" s="1"/>
  <c r="D25" i="5"/>
  <c r="M24" i="5"/>
  <c r="M22" i="5" s="1"/>
  <c r="L24" i="5"/>
  <c r="K24" i="5"/>
  <c r="J24" i="5"/>
  <c r="J22" i="5" s="1"/>
  <c r="I24" i="5"/>
  <c r="H24" i="5"/>
  <c r="G24" i="5"/>
  <c r="F24" i="5"/>
  <c r="F22" i="5" s="1"/>
  <c r="E24" i="5"/>
  <c r="D24" i="5"/>
  <c r="M23" i="5"/>
  <c r="L23" i="5"/>
  <c r="I23" i="5"/>
  <c r="L22" i="5"/>
  <c r="K22" i="5"/>
  <c r="H22" i="5"/>
  <c r="X1419" i="70"/>
  <c r="M1419" i="70"/>
  <c r="O1418" i="70"/>
  <c r="O1416" i="70" s="1"/>
  <c r="I1419" i="70"/>
  <c r="N1418" i="70"/>
  <c r="AA1419" i="70"/>
  <c r="AA1417" i="70" s="1"/>
  <c r="Z1419" i="70"/>
  <c r="Z1417" i="70" s="1"/>
  <c r="AA1418" i="70"/>
  <c r="L1418" i="70"/>
  <c r="L1416" i="70" s="1"/>
  <c r="Y1419" i="70"/>
  <c r="Y1417" i="70" s="1"/>
  <c r="F1423" i="70"/>
  <c r="W1419" i="70"/>
  <c r="W1417" i="70" s="1"/>
  <c r="J1418" i="70"/>
  <c r="U1419" i="70"/>
  <c r="U1417" i="70" s="1"/>
  <c r="Q1419" i="70"/>
  <c r="H1418" i="70"/>
  <c r="H1416" i="70" s="1"/>
  <c r="V1418" i="70"/>
  <c r="V1416" i="70" s="1"/>
  <c r="O1419" i="70"/>
  <c r="O1417" i="70" s="1"/>
  <c r="N1330" i="70"/>
  <c r="O1286" i="70"/>
  <c r="O1284" i="70" s="1"/>
  <c r="T1331" i="70"/>
  <c r="X1330" i="70"/>
  <c r="X1328" i="70" s="1"/>
  <c r="K1330" i="70"/>
  <c r="M1331" i="70"/>
  <c r="J1330" i="70"/>
  <c r="V1286" i="70"/>
  <c r="V1284" i="70" s="1"/>
  <c r="J1286" i="70"/>
  <c r="J92" i="62"/>
  <c r="G1331" i="70"/>
  <c r="F1420" i="70"/>
  <c r="J94" i="62"/>
  <c r="J93" i="62"/>
  <c r="J91" i="62"/>
  <c r="J90" i="62"/>
  <c r="J89" i="62"/>
  <c r="J88" i="62"/>
  <c r="J87" i="62"/>
  <c r="J86" i="62"/>
  <c r="J85" i="62"/>
  <c r="D208" i="21" l="1"/>
  <c r="D207" i="21" s="1"/>
  <c r="C93" i="5"/>
  <c r="J91" i="5"/>
  <c r="D91" i="5"/>
  <c r="C97" i="5"/>
  <c r="M110" i="62" s="1"/>
  <c r="M106" i="62"/>
  <c r="M104" i="62" s="1"/>
  <c r="D92" i="5"/>
  <c r="H91" i="5"/>
  <c r="G91" i="5" s="1"/>
  <c r="G92" i="5"/>
  <c r="C92" i="5" s="1"/>
  <c r="D260" i="21"/>
  <c r="C25" i="5"/>
  <c r="J23" i="5"/>
  <c r="C23" i="5"/>
  <c r="C91" i="5"/>
  <c r="G22" i="5"/>
  <c r="C22" i="5" s="1"/>
  <c r="I90" i="5"/>
  <c r="G90" i="5" s="1"/>
  <c r="K23" i="5"/>
  <c r="F90" i="5"/>
  <c r="D90" i="5" s="1"/>
  <c r="C90" i="5" s="1"/>
  <c r="C24" i="5"/>
  <c r="D31" i="61"/>
  <c r="K1374" i="70"/>
  <c r="K1372" i="70" s="1"/>
  <c r="R1286" i="70"/>
  <c r="R1284" i="70" s="1"/>
  <c r="I1374" i="70"/>
  <c r="I1372" i="70" s="1"/>
  <c r="W1374" i="70"/>
  <c r="W1372" i="70" s="1"/>
  <c r="T1418" i="70"/>
  <c r="T1416" i="70" s="1"/>
  <c r="N1375" i="70"/>
  <c r="I1286" i="70"/>
  <c r="I1284" i="70" s="1"/>
  <c r="L1286" i="70"/>
  <c r="L1284" i="70" s="1"/>
  <c r="Q1286" i="70"/>
  <c r="W1287" i="70"/>
  <c r="W1285" i="70" s="1"/>
  <c r="L1287" i="70"/>
  <c r="L1285" i="70" s="1"/>
  <c r="H1287" i="70"/>
  <c r="H1285" i="70" s="1"/>
  <c r="L1330" i="70"/>
  <c r="L1328" i="70" s="1"/>
  <c r="N1286" i="70"/>
  <c r="N1284" i="70" s="1"/>
  <c r="N1328" i="70"/>
  <c r="N157" i="71"/>
  <c r="Z1418" i="70"/>
  <c r="Z1416" i="70" s="1"/>
  <c r="I1417" i="70"/>
  <c r="F1430" i="70"/>
  <c r="M1417" i="70"/>
  <c r="Q1284" i="70"/>
  <c r="AA1416" i="70"/>
  <c r="J1328" i="70"/>
  <c r="K157" i="71"/>
  <c r="M1329" i="70"/>
  <c r="T1329" i="70"/>
  <c r="N1416" i="70"/>
  <c r="K158" i="71"/>
  <c r="J1416" i="70"/>
  <c r="Q1417" i="70"/>
  <c r="F1360" i="70"/>
  <c r="F1342" i="70"/>
  <c r="S1286" i="70"/>
  <c r="S1284" i="70" s="1"/>
  <c r="H1286" i="70"/>
  <c r="H1284" i="70" s="1"/>
  <c r="U1287" i="70"/>
  <c r="U1285" i="70" s="1"/>
  <c r="T1374" i="70"/>
  <c r="T1372" i="70" s="1"/>
  <c r="Z1375" i="70"/>
  <c r="Z1373" i="70" s="1"/>
  <c r="X1417" i="70"/>
  <c r="F1314" i="70"/>
  <c r="AB158" i="71"/>
  <c r="T1287" i="70"/>
  <c r="T1285" i="70" s="1"/>
  <c r="K1328" i="70"/>
  <c r="R1418" i="70"/>
  <c r="R1416" i="70" s="1"/>
  <c r="W1330" i="70"/>
  <c r="W1328" i="70" s="1"/>
  <c r="AA1286" i="70"/>
  <c r="AA1284" i="70" s="1"/>
  <c r="P1286" i="70"/>
  <c r="P1284" i="70" s="1"/>
  <c r="AC157" i="71"/>
  <c r="F1298" i="70"/>
  <c r="V1330" i="70"/>
  <c r="V1328" i="70" s="1"/>
  <c r="H1331" i="70"/>
  <c r="H1329" i="70" s="1"/>
  <c r="P1331" i="70"/>
  <c r="P1329" i="70" s="1"/>
  <c r="Z1330" i="70"/>
  <c r="Z1328" i="70" s="1"/>
  <c r="F1340" i="70"/>
  <c r="V1375" i="70"/>
  <c r="V1373" i="70" s="1"/>
  <c r="X1418" i="70"/>
  <c r="X1416" i="70" s="1"/>
  <c r="M157" i="71"/>
  <c r="J1284" i="70"/>
  <c r="I1287" i="70"/>
  <c r="I1285" i="70" s="1"/>
  <c r="N1373" i="70"/>
  <c r="F1380" i="70"/>
  <c r="W158" i="71"/>
  <c r="V1287" i="70"/>
  <c r="V1285" i="70" s="1"/>
  <c r="K1287" i="70"/>
  <c r="K1285" i="70" s="1"/>
  <c r="U1286" i="70"/>
  <c r="U1284" i="70" s="1"/>
  <c r="W1375" i="70"/>
  <c r="W1373" i="70" s="1"/>
  <c r="X1287" i="70"/>
  <c r="X1285" i="70" s="1"/>
  <c r="Y1418" i="70"/>
  <c r="Y1416" i="70" s="1"/>
  <c r="Z157" i="71"/>
  <c r="AD158" i="71"/>
  <c r="F1279" i="70"/>
  <c r="F1278" i="70"/>
  <c r="N1331" i="70"/>
  <c r="N1329" i="70" s="1"/>
  <c r="AA1331" i="70"/>
  <c r="AA1329" i="70" s="1"/>
  <c r="F1292" i="70"/>
  <c r="M1330" i="70"/>
  <c r="M1328" i="70" s="1"/>
  <c r="O1330" i="70"/>
  <c r="O1328" i="70" s="1"/>
  <c r="F1316" i="70"/>
  <c r="U1331" i="70"/>
  <c r="U1329" i="70" s="1"/>
  <c r="W1331" i="70"/>
  <c r="W1329" i="70" s="1"/>
  <c r="X1331" i="70"/>
  <c r="X1329" i="70" s="1"/>
  <c r="S1374" i="70"/>
  <c r="S1372" i="70" s="1"/>
  <c r="F1368" i="70"/>
  <c r="F1404" i="70"/>
  <c r="F1411" i="70"/>
  <c r="X1374" i="70"/>
  <c r="X1372" i="70" s="1"/>
  <c r="AA1374" i="70"/>
  <c r="AA1372" i="70" s="1"/>
  <c r="F1407" i="70"/>
  <c r="R1419" i="70"/>
  <c r="R1417" i="70" s="1"/>
  <c r="T1419" i="70"/>
  <c r="T1417" i="70" s="1"/>
  <c r="AB157" i="71"/>
  <c r="Y157" i="71"/>
  <c r="F1288" i="70"/>
  <c r="G1286" i="70"/>
  <c r="Z1331" i="70"/>
  <c r="Z1329" i="70" s="1"/>
  <c r="Q1330" i="70"/>
  <c r="Q1328" i="70" s="1"/>
  <c r="F1322" i="70"/>
  <c r="Y1330" i="70"/>
  <c r="Y1328" i="70" s="1"/>
  <c r="AA1330" i="70"/>
  <c r="AA1328" i="70" s="1"/>
  <c r="K1286" i="70"/>
  <c r="K1284" i="70" s="1"/>
  <c r="F1295" i="70"/>
  <c r="Q1287" i="70"/>
  <c r="Q1285" i="70" s="1"/>
  <c r="J1375" i="70"/>
  <c r="J1373" i="70" s="1"/>
  <c r="F1379" i="70"/>
  <c r="I1418" i="70"/>
  <c r="I1416" i="70" s="1"/>
  <c r="O1375" i="70"/>
  <c r="O1373" i="70" s="1"/>
  <c r="R1375" i="70"/>
  <c r="R1373" i="70" s="1"/>
  <c r="P1374" i="70"/>
  <c r="P1372" i="70" s="1"/>
  <c r="F1424" i="70"/>
  <c r="F1429" i="70"/>
  <c r="P1419" i="70"/>
  <c r="P1417" i="70" s="1"/>
  <c r="F1283" i="70"/>
  <c r="F1282" i="70"/>
  <c r="R1331" i="70"/>
  <c r="R1329" i="70" s="1"/>
  <c r="W1286" i="70"/>
  <c r="W1284" i="70" s="1"/>
  <c r="F1325" i="70"/>
  <c r="AA1375" i="70"/>
  <c r="AA1373" i="70" s="1"/>
  <c r="F1341" i="70"/>
  <c r="F1371" i="70"/>
  <c r="F1382" i="70"/>
  <c r="F1377" i="70"/>
  <c r="G1375" i="70"/>
  <c r="Q1374" i="70"/>
  <c r="Q1372" i="70" s="1"/>
  <c r="F1426" i="70"/>
  <c r="AD157" i="71"/>
  <c r="F1271" i="70"/>
  <c r="F1280" i="70"/>
  <c r="F1335" i="70"/>
  <c r="Q1331" i="70"/>
  <c r="Q1329" i="70" s="1"/>
  <c r="F1358" i="70"/>
  <c r="N1287" i="70"/>
  <c r="N1285" i="70" s="1"/>
  <c r="O1287" i="70"/>
  <c r="O1285" i="70" s="1"/>
  <c r="F1337" i="70"/>
  <c r="M1286" i="70"/>
  <c r="M1284" i="70" s="1"/>
  <c r="F1361" i="70"/>
  <c r="F1383" i="70"/>
  <c r="F1408" i="70"/>
  <c r="M1374" i="70"/>
  <c r="M1372" i="70" s="1"/>
  <c r="F1413" i="70"/>
  <c r="F1366" i="70"/>
  <c r="S1375" i="70"/>
  <c r="S1373" i="70" s="1"/>
  <c r="H1375" i="70"/>
  <c r="H1373" i="70" s="1"/>
  <c r="F1427" i="70"/>
  <c r="F1414" i="70"/>
  <c r="M158" i="71"/>
  <c r="F1275" i="70"/>
  <c r="F1293" i="70"/>
  <c r="F1323" i="70"/>
  <c r="Y1331" i="70"/>
  <c r="Y1329" i="70" s="1"/>
  <c r="F1318" i="70"/>
  <c r="F1334" i="70"/>
  <c r="F1359" i="70"/>
  <c r="F1317" i="70"/>
  <c r="Z1287" i="70"/>
  <c r="Z1285" i="70" s="1"/>
  <c r="AA1287" i="70"/>
  <c r="AA1285" i="70" s="1"/>
  <c r="Y1286" i="70"/>
  <c r="Y1284" i="70" s="1"/>
  <c r="F1332" i="70"/>
  <c r="G1330" i="70"/>
  <c r="F1336" i="70"/>
  <c r="F1405" i="70"/>
  <c r="K1418" i="70"/>
  <c r="K1416" i="70" s="1"/>
  <c r="Y1374" i="70"/>
  <c r="Y1372" i="70" s="1"/>
  <c r="N1374" i="70"/>
  <c r="N1372" i="70" s="1"/>
  <c r="L1375" i="70"/>
  <c r="L1373" i="70" s="1"/>
  <c r="J1374" i="70"/>
  <c r="J1372" i="70" s="1"/>
  <c r="T1375" i="70"/>
  <c r="T1373" i="70" s="1"/>
  <c r="U1418" i="70"/>
  <c r="U1416" i="70" s="1"/>
  <c r="V157" i="71"/>
  <c r="S1330" i="70"/>
  <c r="S1328" i="70" s="1"/>
  <c r="F1289" i="70"/>
  <c r="G1287" i="70"/>
  <c r="F1319" i="70"/>
  <c r="F1369" i="70"/>
  <c r="H1374" i="70"/>
  <c r="H1372" i="70" s="1"/>
  <c r="U1374" i="70"/>
  <c r="U1372" i="70" s="1"/>
  <c r="F1364" i="70"/>
  <c r="P1375" i="70"/>
  <c r="P1373" i="70" s="1"/>
  <c r="Z1374" i="70"/>
  <c r="Z1372" i="70" s="1"/>
  <c r="F1362" i="70"/>
  <c r="X1375" i="70"/>
  <c r="X1373" i="70" s="1"/>
  <c r="V1374" i="70"/>
  <c r="V1372" i="70" s="1"/>
  <c r="F1385" i="70"/>
  <c r="L1419" i="70"/>
  <c r="L1417" i="70" s="1"/>
  <c r="F1415" i="70"/>
  <c r="W157" i="71"/>
  <c r="J1287" i="70"/>
  <c r="J1285" i="70" s="1"/>
  <c r="T1286" i="70"/>
  <c r="T1284" i="70" s="1"/>
  <c r="F1290" i="70"/>
  <c r="J1331" i="70"/>
  <c r="J1329" i="70" s="1"/>
  <c r="R1287" i="70"/>
  <c r="R1285" i="70" s="1"/>
  <c r="S1287" i="70"/>
  <c r="S1285" i="70" s="1"/>
  <c r="F1367" i="70"/>
  <c r="F1378" i="70"/>
  <c r="Q1375" i="70"/>
  <c r="Q1373" i="70" s="1"/>
  <c r="K1419" i="70"/>
  <c r="K1417" i="70" s="1"/>
  <c r="Q1418" i="70"/>
  <c r="Q1416" i="70" s="1"/>
  <c r="R1374" i="70"/>
  <c r="R1372" i="70" s="1"/>
  <c r="F1406" i="70"/>
  <c r="F1425" i="70"/>
  <c r="N158" i="71"/>
  <c r="F1386" i="70"/>
  <c r="X1286" i="70"/>
  <c r="X1284" i="70" s="1"/>
  <c r="F1296" i="70"/>
  <c r="M1287" i="70"/>
  <c r="M1285" i="70" s="1"/>
  <c r="F1320" i="70"/>
  <c r="V1331" i="70"/>
  <c r="V1329" i="70" s="1"/>
  <c r="K1375" i="70"/>
  <c r="K1373" i="70" s="1"/>
  <c r="F1384" i="70"/>
  <c r="F1363" i="70"/>
  <c r="F1410" i="70"/>
  <c r="F1402" i="70"/>
  <c r="I1375" i="70"/>
  <c r="I1373" i="70" s="1"/>
  <c r="P1418" i="70"/>
  <c r="P1416" i="70" s="1"/>
  <c r="G1418" i="70"/>
  <c r="V158" i="71"/>
  <c r="F1270" i="70"/>
  <c r="F1273" i="70"/>
  <c r="F1326" i="70"/>
  <c r="Y1287" i="70"/>
  <c r="Y1285" i="70" s="1"/>
  <c r="P1330" i="70"/>
  <c r="P1328" i="70" s="1"/>
  <c r="M1418" i="70"/>
  <c r="M1416" i="70" s="1"/>
  <c r="U1375" i="70"/>
  <c r="U1373" i="70" s="1"/>
  <c r="F1421" i="70"/>
  <c r="G1419" i="70"/>
  <c r="G1417" i="70" s="1"/>
  <c r="S1418" i="70"/>
  <c r="S1416" i="70" s="1"/>
  <c r="Y158" i="71"/>
  <c r="F1277" i="70"/>
  <c r="F1274" i="70"/>
  <c r="F1276" i="70"/>
  <c r="F1333" i="70"/>
  <c r="F1294" i="70"/>
  <c r="F1324" i="70"/>
  <c r="H1330" i="70"/>
  <c r="H1328" i="70" s="1"/>
  <c r="I1330" i="70"/>
  <c r="I1328" i="70" s="1"/>
  <c r="F1339" i="70"/>
  <c r="H1419" i="70"/>
  <c r="F1381" i="70"/>
  <c r="F1422" i="70"/>
  <c r="S1419" i="70"/>
  <c r="S1417" i="70" s="1"/>
  <c r="J1419" i="70"/>
  <c r="J1417" i="70" s="1"/>
  <c r="Z158" i="71"/>
  <c r="P1287" i="70"/>
  <c r="P1285" i="70" s="1"/>
  <c r="Z1286" i="70"/>
  <c r="Z1284" i="70" s="1"/>
  <c r="F1291" i="70"/>
  <c r="S1331" i="70"/>
  <c r="S1329" i="70" s="1"/>
  <c r="R1330" i="70"/>
  <c r="R1328" i="70" s="1"/>
  <c r="F1315" i="70"/>
  <c r="T1330" i="70"/>
  <c r="T1328" i="70" s="1"/>
  <c r="U1330" i="70"/>
  <c r="U1328" i="70" s="1"/>
  <c r="F1365" i="70"/>
  <c r="F1412" i="70"/>
  <c r="W1418" i="70"/>
  <c r="W1416" i="70" s="1"/>
  <c r="M1375" i="70"/>
  <c r="M1373" i="70" s="1"/>
  <c r="F1403" i="70"/>
  <c r="F1370" i="70"/>
  <c r="V1419" i="70"/>
  <c r="V1417" i="70" s="1"/>
  <c r="AC158" i="71"/>
  <c r="F1281" i="70"/>
  <c r="F1272" i="70"/>
  <c r="F1297" i="70"/>
  <c r="F1327" i="70"/>
  <c r="O1331" i="70"/>
  <c r="O1329" i="70" s="1"/>
  <c r="F1338" i="70"/>
  <c r="F1321" i="70"/>
  <c r="I1331" i="70"/>
  <c r="I1329" i="70" s="1"/>
  <c r="K1331" i="70"/>
  <c r="K1329" i="70" s="1"/>
  <c r="L1331" i="70"/>
  <c r="L1329" i="70" s="1"/>
  <c r="F1376" i="70"/>
  <c r="G1374" i="70"/>
  <c r="F1409" i="70"/>
  <c r="Y1375" i="70"/>
  <c r="Y1373" i="70" s="1"/>
  <c r="L1374" i="70"/>
  <c r="L1372" i="70" s="1"/>
  <c r="O1374" i="70"/>
  <c r="O1372" i="70" s="1"/>
  <c r="F1428" i="70"/>
  <c r="N1419" i="70"/>
  <c r="N1417" i="70" s="1"/>
  <c r="G1329" i="70"/>
  <c r="AE220" i="74"/>
  <c r="AE221" i="74"/>
  <c r="Y215" i="74"/>
  <c r="S220" i="74"/>
  <c r="AE219" i="74"/>
  <c r="I116" i="72"/>
  <c r="AE213" i="74"/>
  <c r="I120" i="72"/>
  <c r="I115" i="72"/>
  <c r="I117" i="72"/>
  <c r="Y213" i="74"/>
  <c r="S219" i="74"/>
  <c r="AE218" i="74"/>
  <c r="I109" i="72"/>
  <c r="Y212" i="74"/>
  <c r="AE212" i="74"/>
  <c r="I119" i="72"/>
  <c r="AE222" i="74"/>
  <c r="AE214" i="74"/>
  <c r="Y217" i="74"/>
  <c r="S221" i="74"/>
  <c r="AE215" i="74"/>
  <c r="Y222" i="74"/>
  <c r="I111" i="72"/>
  <c r="S214" i="74"/>
  <c r="S215" i="74"/>
  <c r="Y216" i="74"/>
  <c r="AE223" i="74"/>
  <c r="I118" i="72"/>
  <c r="S218" i="74"/>
  <c r="I113" i="72"/>
  <c r="S223" i="74"/>
  <c r="S213" i="74"/>
  <c r="AE217" i="74"/>
  <c r="Y220" i="74"/>
  <c r="Y221" i="74"/>
  <c r="I110" i="72"/>
  <c r="AE216" i="74"/>
  <c r="S217" i="74"/>
  <c r="Y219" i="74"/>
  <c r="S222" i="74"/>
  <c r="Y218" i="74"/>
  <c r="I112" i="72"/>
  <c r="S212" i="74"/>
  <c r="Y214" i="74"/>
  <c r="S216" i="74"/>
  <c r="Y223" i="74"/>
  <c r="I114" i="72"/>
  <c r="J109" i="62"/>
  <c r="J113" i="62"/>
  <c r="J128" i="62"/>
  <c r="J132" i="62"/>
  <c r="J136" i="62"/>
  <c r="J110" i="62"/>
  <c r="J114" i="62"/>
  <c r="J129" i="62"/>
  <c r="J133" i="62"/>
  <c r="J137" i="62"/>
  <c r="I1902" i="70"/>
  <c r="U1902" i="70"/>
  <c r="J107" i="62"/>
  <c r="J111" i="62"/>
  <c r="J115" i="62"/>
  <c r="J130" i="62"/>
  <c r="J134" i="62"/>
  <c r="J138" i="62"/>
  <c r="F1562" i="70"/>
  <c r="J108" i="62"/>
  <c r="J112" i="62"/>
  <c r="J116" i="62"/>
  <c r="J131" i="62"/>
  <c r="J135" i="62"/>
  <c r="J139" i="62"/>
  <c r="G1991" i="70"/>
  <c r="J1946" i="70"/>
  <c r="F1905" i="70"/>
  <c r="F1817" i="70"/>
  <c r="F1816" i="70" l="1"/>
  <c r="J1944" i="70"/>
  <c r="F2036" i="70"/>
  <c r="F2037" i="70"/>
  <c r="F1331" i="70"/>
  <c r="F1329" i="70"/>
  <c r="G1285" i="70"/>
  <c r="F1285" i="70" s="1"/>
  <c r="F1287" i="70"/>
  <c r="F1418" i="70"/>
  <c r="G1416" i="70"/>
  <c r="F1416" i="70" s="1"/>
  <c r="G1328" i="70"/>
  <c r="F1328" i="70" s="1"/>
  <c r="F1330" i="70"/>
  <c r="F1419" i="70"/>
  <c r="H1417" i="70"/>
  <c r="F1417" i="70" s="1"/>
  <c r="G1373" i="70"/>
  <c r="F1373" i="70" s="1"/>
  <c r="F1375" i="70"/>
  <c r="G1372" i="70"/>
  <c r="F1372" i="70" s="1"/>
  <c r="F1374" i="70"/>
  <c r="G1284" i="70"/>
  <c r="F1284" i="70" s="1"/>
  <c r="F1286" i="70"/>
  <c r="U1900" i="70"/>
  <c r="F1914" i="70"/>
  <c r="M214" i="71"/>
  <c r="Q1903" i="70"/>
  <c r="Q1901" i="70" s="1"/>
  <c r="Z241" i="71"/>
  <c r="AB214" i="71"/>
  <c r="AC213" i="71"/>
  <c r="F1904" i="70"/>
  <c r="M241" i="71"/>
  <c r="V214" i="71"/>
  <c r="W213" i="71"/>
  <c r="AD214" i="71"/>
  <c r="AC214" i="71"/>
  <c r="AD213" i="71"/>
  <c r="K241" i="71"/>
  <c r="N213" i="71"/>
  <c r="Z242" i="71"/>
  <c r="V213" i="71"/>
  <c r="Y242" i="71"/>
  <c r="W242" i="71"/>
  <c r="AD242" i="71"/>
  <c r="M213" i="71"/>
  <c r="V1638" i="70"/>
  <c r="V1636" i="70" s="1"/>
  <c r="K214" i="71"/>
  <c r="Z214" i="71"/>
  <c r="AB213" i="71"/>
  <c r="N242" i="71"/>
  <c r="K213" i="71"/>
  <c r="V242" i="71"/>
  <c r="AC242" i="71"/>
  <c r="M242" i="71"/>
  <c r="N214" i="71"/>
  <c r="K242" i="71"/>
  <c r="N241" i="71"/>
  <c r="Y214" i="71"/>
  <c r="AB242" i="71"/>
  <c r="W241" i="71"/>
  <c r="AD241" i="71"/>
  <c r="Y241" i="71"/>
  <c r="Z213" i="71"/>
  <c r="AC241" i="71"/>
  <c r="Y213" i="71"/>
  <c r="AB241" i="71"/>
  <c r="W214" i="71"/>
  <c r="V241" i="71"/>
  <c r="AA1903" i="70"/>
  <c r="AA1901" i="70" s="1"/>
  <c r="J2035" i="70"/>
  <c r="J2033" i="70" s="1"/>
  <c r="AA1991" i="70"/>
  <c r="AA1989" i="70" s="1"/>
  <c r="F1870" i="70"/>
  <c r="H1638" i="70"/>
  <c r="H1636" i="70" s="1"/>
  <c r="F1606" i="70"/>
  <c r="F1686" i="70"/>
  <c r="R1639" i="70"/>
  <c r="R1637" i="70" s="1"/>
  <c r="AA1639" i="70"/>
  <c r="AA1637" i="70" s="1"/>
  <c r="N1682" i="70"/>
  <c r="N1680" i="70" s="1"/>
  <c r="H1990" i="70"/>
  <c r="H1988" i="70" s="1"/>
  <c r="Q2034" i="70"/>
  <c r="Q2032" i="70" s="1"/>
  <c r="Y1991" i="70"/>
  <c r="Y1989" i="70" s="1"/>
  <c r="H2034" i="70"/>
  <c r="H2032" i="70" s="1"/>
  <c r="Y1990" i="70"/>
  <c r="Y1988" i="70" s="1"/>
  <c r="X1947" i="70"/>
  <c r="X1945" i="70" s="1"/>
  <c r="K1946" i="70"/>
  <c r="K1944" i="70" s="1"/>
  <c r="O1947" i="70"/>
  <c r="O1945" i="70" s="1"/>
  <c r="K1991" i="70"/>
  <c r="K1989" i="70" s="1"/>
  <c r="T2035" i="70"/>
  <c r="T2033" i="70" s="1"/>
  <c r="W1990" i="70"/>
  <c r="W1988" i="70" s="1"/>
  <c r="I1900" i="70"/>
  <c r="L1990" i="70"/>
  <c r="L1988" i="70" s="1"/>
  <c r="L2035" i="70"/>
  <c r="L2033" i="70" s="1"/>
  <c r="J1902" i="70"/>
  <c r="J1900" i="70" s="1"/>
  <c r="AA1859" i="70"/>
  <c r="AA1857" i="70" s="1"/>
  <c r="O1903" i="70"/>
  <c r="O1901" i="70" s="1"/>
  <c r="W1859" i="70"/>
  <c r="W1857" i="70" s="1"/>
  <c r="X1903" i="70"/>
  <c r="X1901" i="70" s="1"/>
  <c r="F1948" i="70"/>
  <c r="N1903" i="70"/>
  <c r="N1901" i="70" s="1"/>
  <c r="S1946" i="70"/>
  <c r="S1944" i="70" s="1"/>
  <c r="F1552" i="70"/>
  <c r="R1551" i="70"/>
  <c r="R1549" i="70" s="1"/>
  <c r="H1551" i="70"/>
  <c r="H1549" i="70" s="1"/>
  <c r="N1551" i="70"/>
  <c r="N1549" i="70" s="1"/>
  <c r="V1639" i="70"/>
  <c r="V1637" i="70" s="1"/>
  <c r="P1815" i="70"/>
  <c r="P1813" i="70" s="1"/>
  <c r="Z1814" i="70"/>
  <c r="Z1812" i="70" s="1"/>
  <c r="V1727" i="70"/>
  <c r="V1725" i="70" s="1"/>
  <c r="N1858" i="70"/>
  <c r="N1856" i="70" s="1"/>
  <c r="Z1902" i="70"/>
  <c r="Z1900" i="70" s="1"/>
  <c r="N1902" i="70"/>
  <c r="N1900" i="70" s="1"/>
  <c r="H1903" i="70"/>
  <c r="H1901" i="70" s="1"/>
  <c r="J1858" i="70"/>
  <c r="J1856" i="70" s="1"/>
  <c r="Y1903" i="70"/>
  <c r="Y1901" i="70" s="1"/>
  <c r="S1947" i="70"/>
  <c r="S1945" i="70" s="1"/>
  <c r="M1858" i="70"/>
  <c r="M1856" i="70" s="1"/>
  <c r="F1908" i="70"/>
  <c r="Z1858" i="70"/>
  <c r="Z1856" i="70" s="1"/>
  <c r="F1898" i="70"/>
  <c r="T1815" i="70"/>
  <c r="T1813" i="70" s="1"/>
  <c r="P1903" i="70"/>
  <c r="P1901" i="70" s="1"/>
  <c r="AA1550" i="70"/>
  <c r="AA1548" i="70" s="1"/>
  <c r="L1902" i="70"/>
  <c r="L1900" i="70" s="1"/>
  <c r="K1903" i="70"/>
  <c r="K1901" i="70" s="1"/>
  <c r="F1555" i="70"/>
  <c r="T1638" i="70"/>
  <c r="T1636" i="70" s="1"/>
  <c r="S1639" i="70"/>
  <c r="S1637" i="70" s="1"/>
  <c r="I1815" i="70"/>
  <c r="I1813" i="70" s="1"/>
  <c r="H1902" i="70"/>
  <c r="H1900" i="70" s="1"/>
  <c r="J1859" i="70"/>
  <c r="J1857" i="70" s="1"/>
  <c r="I1990" i="70"/>
  <c r="I1988" i="70" s="1"/>
  <c r="U2035" i="70"/>
  <c r="U2033" i="70" s="1"/>
  <c r="Q1990" i="70"/>
  <c r="Q1988" i="70" s="1"/>
  <c r="L1814" i="70"/>
  <c r="L1812" i="70" s="1"/>
  <c r="F1887" i="70"/>
  <c r="AA1858" i="70"/>
  <c r="AA1856" i="70" s="1"/>
  <c r="R1859" i="70"/>
  <c r="R1857" i="70" s="1"/>
  <c r="Q1902" i="70"/>
  <c r="Q1900" i="70" s="1"/>
  <c r="O1946" i="70"/>
  <c r="O1944" i="70" s="1"/>
  <c r="U1990" i="70"/>
  <c r="U1988" i="70" s="1"/>
  <c r="F2020" i="70"/>
  <c r="Y1638" i="70"/>
  <c r="Y1636" i="70" s="1"/>
  <c r="AA1638" i="70"/>
  <c r="AA1636" i="70" s="1"/>
  <c r="Z1903" i="70"/>
  <c r="Z1901" i="70" s="1"/>
  <c r="G2035" i="70"/>
  <c r="G2033" i="70" s="1"/>
  <c r="X1991" i="70"/>
  <c r="X1989" i="70" s="1"/>
  <c r="O1991" i="70"/>
  <c r="O1989" i="70" s="1"/>
  <c r="F1826" i="70"/>
  <c r="F1547" i="70"/>
  <c r="F1543" i="70"/>
  <c r="F1601" i="70"/>
  <c r="Z1639" i="70"/>
  <c r="Z1637" i="70" s="1"/>
  <c r="Y1682" i="70"/>
  <c r="Y1680" i="70" s="1"/>
  <c r="F1715" i="70"/>
  <c r="F1539" i="70"/>
  <c r="R1594" i="70"/>
  <c r="R1592" i="70" s="1"/>
  <c r="I1595" i="70"/>
  <c r="I1593" i="70" s="1"/>
  <c r="F1535" i="70"/>
  <c r="V1550" i="70"/>
  <c r="V1548" i="70" s="1"/>
  <c r="X1551" i="70"/>
  <c r="X1549" i="70" s="1"/>
  <c r="O1551" i="70"/>
  <c r="O1549" i="70" s="1"/>
  <c r="S1682" i="70"/>
  <c r="S1680" i="70" s="1"/>
  <c r="K1639" i="70"/>
  <c r="K1637" i="70" s="1"/>
  <c r="Q1682" i="70"/>
  <c r="Q1680" i="70" s="1"/>
  <c r="T1550" i="70"/>
  <c r="T1548" i="70" s="1"/>
  <c r="Q1594" i="70"/>
  <c r="Q1592" i="70" s="1"/>
  <c r="H1594" i="70"/>
  <c r="H1592" i="70" s="1"/>
  <c r="J1594" i="70"/>
  <c r="J1592" i="70" s="1"/>
  <c r="W1594" i="70"/>
  <c r="W1592" i="70" s="1"/>
  <c r="P1639" i="70"/>
  <c r="P1637" i="70" s="1"/>
  <c r="O1682" i="70"/>
  <c r="O1680" i="70" s="1"/>
  <c r="W1639" i="70"/>
  <c r="W1637" i="70" s="1"/>
  <c r="H1683" i="70"/>
  <c r="H1681" i="70" s="1"/>
  <c r="R1682" i="70"/>
  <c r="R1680" i="70" s="1"/>
  <c r="Q1726" i="70"/>
  <c r="Q1724" i="70" s="1"/>
  <c r="O1814" i="70"/>
  <c r="O1812" i="70" s="1"/>
  <c r="S1815" i="70"/>
  <c r="S1813" i="70" s="1"/>
  <c r="F1556" i="70"/>
  <c r="O1550" i="70"/>
  <c r="O1548" i="70" s="1"/>
  <c r="F1534" i="70"/>
  <c r="F1557" i="70"/>
  <c r="H1550" i="70"/>
  <c r="H1548" i="70" s="1"/>
  <c r="F1536" i="70"/>
  <c r="T1594" i="70"/>
  <c r="T1592" i="70" s="1"/>
  <c r="F1711" i="70"/>
  <c r="I1726" i="70"/>
  <c r="I1724" i="70" s="1"/>
  <c r="F1869" i="70"/>
  <c r="F1553" i="70"/>
  <c r="U1639" i="70"/>
  <c r="U1637" i="70" s="1"/>
  <c r="V1595" i="70"/>
  <c r="V1593" i="70" s="1"/>
  <c r="X1595" i="70"/>
  <c r="X1593" i="70" s="1"/>
  <c r="Z1595" i="70"/>
  <c r="Z1593" i="70" s="1"/>
  <c r="I1639" i="70"/>
  <c r="I1637" i="70" s="1"/>
  <c r="T1639" i="70"/>
  <c r="T1637" i="70" s="1"/>
  <c r="U1727" i="70"/>
  <c r="U1725" i="70" s="1"/>
  <c r="F1538" i="70"/>
  <c r="F1554" i="70"/>
  <c r="L1550" i="70"/>
  <c r="L1548" i="70" s="1"/>
  <c r="F1588" i="70"/>
  <c r="K1638" i="70"/>
  <c r="K1636" i="70" s="1"/>
  <c r="O1638" i="70"/>
  <c r="O1636" i="70" s="1"/>
  <c r="F1669" i="70"/>
  <c r="P1682" i="70"/>
  <c r="P1680" i="70" s="1"/>
  <c r="I1638" i="70"/>
  <c r="I1636" i="70" s="1"/>
  <c r="F1822" i="70"/>
  <c r="H1726" i="70"/>
  <c r="H1724" i="70" s="1"/>
  <c r="U1815" i="70"/>
  <c r="U1813" i="70" s="1"/>
  <c r="J1815" i="70"/>
  <c r="J1813" i="70" s="1"/>
  <c r="O1726" i="70"/>
  <c r="O1724" i="70" s="1"/>
  <c r="U1551" i="70"/>
  <c r="U1549" i="70" s="1"/>
  <c r="Q1551" i="70"/>
  <c r="Q1549" i="70" s="1"/>
  <c r="J1638" i="70"/>
  <c r="J1636" i="70" s="1"/>
  <c r="M1639" i="70"/>
  <c r="M1637" i="70" s="1"/>
  <c r="F1690" i="70"/>
  <c r="F1631" i="70"/>
  <c r="F1602" i="70"/>
  <c r="F1582" i="70"/>
  <c r="F1641" i="70"/>
  <c r="G1639" i="70"/>
  <c r="F1630" i="70"/>
  <c r="F1710" i="70"/>
  <c r="F1685" i="70"/>
  <c r="G1683" i="70"/>
  <c r="U1638" i="70"/>
  <c r="U1636" i="70" s="1"/>
  <c r="F1676" i="70"/>
  <c r="V1683" i="70"/>
  <c r="V1681" i="70" s="1"/>
  <c r="J1682" i="70"/>
  <c r="J1680" i="70" s="1"/>
  <c r="F1720" i="70"/>
  <c r="F1798" i="70"/>
  <c r="G1726" i="70"/>
  <c r="F1728" i="70"/>
  <c r="T1726" i="70"/>
  <c r="T1724" i="70" s="1"/>
  <c r="V1815" i="70"/>
  <c r="V1813" i="70" s="1"/>
  <c r="F1734" i="70"/>
  <c r="F1819" i="70"/>
  <c r="AA1726" i="70"/>
  <c r="AA1724" i="70" s="1"/>
  <c r="F1803" i="70"/>
  <c r="X1814" i="70"/>
  <c r="X1812" i="70" s="1"/>
  <c r="M1903" i="70"/>
  <c r="M1901" i="70" s="1"/>
  <c r="Q1859" i="70"/>
  <c r="Q1857" i="70" s="1"/>
  <c r="F1868" i="70"/>
  <c r="Q1858" i="70"/>
  <c r="Q1856" i="70" s="1"/>
  <c r="F1867" i="70"/>
  <c r="F1892" i="70"/>
  <c r="I1903" i="70"/>
  <c r="I1901" i="70" s="1"/>
  <c r="W1858" i="70"/>
  <c r="W1856" i="70" s="1"/>
  <c r="G1902" i="70"/>
  <c r="F1951" i="70"/>
  <c r="Q1947" i="70"/>
  <c r="Q1945" i="70" s="1"/>
  <c r="AA1946" i="70"/>
  <c r="AA1944" i="70" s="1"/>
  <c r="F1978" i="70"/>
  <c r="F1982" i="70"/>
  <c r="J1947" i="70"/>
  <c r="J1945" i="70" s="1"/>
  <c r="F1977" i="70"/>
  <c r="P2034" i="70"/>
  <c r="P2032" i="70" s="1"/>
  <c r="L1991" i="70"/>
  <c r="L1989" i="70" s="1"/>
  <c r="F1980" i="70"/>
  <c r="G2034" i="70"/>
  <c r="X1990" i="70"/>
  <c r="X1988" i="70" s="1"/>
  <c r="F2027" i="70"/>
  <c r="X2035" i="70"/>
  <c r="X2033" i="70" s="1"/>
  <c r="Z1990" i="70"/>
  <c r="Z1988" i="70" s="1"/>
  <c r="O1990" i="70"/>
  <c r="O1988" i="70" s="1"/>
  <c r="F2018" i="70"/>
  <c r="J1551" i="70"/>
  <c r="J1549" i="70" s="1"/>
  <c r="F1546" i="70"/>
  <c r="F1542" i="70"/>
  <c r="I1551" i="70"/>
  <c r="I1549" i="70" s="1"/>
  <c r="G1594" i="70"/>
  <c r="G1592" i="70" s="1"/>
  <c r="F1596" i="70"/>
  <c r="F1629" i="70"/>
  <c r="F1640" i="70"/>
  <c r="G1638" i="70"/>
  <c r="F1600" i="70"/>
  <c r="F1623" i="70"/>
  <c r="P1594" i="70"/>
  <c r="P1592" i="70" s="1"/>
  <c r="F1666" i="70"/>
  <c r="F1677" i="70"/>
  <c r="S1683" i="70"/>
  <c r="S1681" i="70" s="1"/>
  <c r="L1639" i="70"/>
  <c r="L1637" i="70" s="1"/>
  <c r="F1647" i="70"/>
  <c r="V1682" i="70"/>
  <c r="V1680" i="70" s="1"/>
  <c r="F1713" i="70"/>
  <c r="M1814" i="70"/>
  <c r="M1812" i="70" s="1"/>
  <c r="S1726" i="70"/>
  <c r="S1724" i="70" s="1"/>
  <c r="F1843" i="70"/>
  <c r="K1727" i="70"/>
  <c r="K1725" i="70" s="1"/>
  <c r="F1736" i="70"/>
  <c r="F1821" i="70"/>
  <c r="L1726" i="70"/>
  <c r="L1724" i="70" s="1"/>
  <c r="F1735" i="70"/>
  <c r="M1726" i="70"/>
  <c r="M1724" i="70" s="1"/>
  <c r="R1727" i="70"/>
  <c r="R1725" i="70" s="1"/>
  <c r="O1815" i="70"/>
  <c r="O1813" i="70" s="1"/>
  <c r="F1862" i="70"/>
  <c r="G1859" i="70"/>
  <c r="F1861" i="70"/>
  <c r="F1897" i="70"/>
  <c r="F1865" i="70"/>
  <c r="V1903" i="70"/>
  <c r="V1901" i="70" s="1"/>
  <c r="F1896" i="70"/>
  <c r="M1859" i="70"/>
  <c r="M1857" i="70" s="1"/>
  <c r="F1891" i="70"/>
  <c r="T1902" i="70"/>
  <c r="T1900" i="70" s="1"/>
  <c r="F1941" i="70"/>
  <c r="R1947" i="70"/>
  <c r="R1945" i="70" s="1"/>
  <c r="P1946" i="70"/>
  <c r="P1944" i="70" s="1"/>
  <c r="F1955" i="70"/>
  <c r="V1947" i="70"/>
  <c r="V1945" i="70" s="1"/>
  <c r="H1946" i="70"/>
  <c r="H1944" i="70" s="1"/>
  <c r="F2028" i="70"/>
  <c r="S2034" i="70"/>
  <c r="S2032" i="70" s="1"/>
  <c r="Q1991" i="70"/>
  <c r="Q1989" i="70" s="1"/>
  <c r="AA1990" i="70"/>
  <c r="AA1988" i="70" s="1"/>
  <c r="L2034" i="70"/>
  <c r="L2032" i="70" s="1"/>
  <c r="F2042" i="70"/>
  <c r="F1580" i="70"/>
  <c r="R1550" i="70"/>
  <c r="R1548" i="70" s="1"/>
  <c r="F1541" i="70"/>
  <c r="Y1550" i="70"/>
  <c r="Y1548" i="70" s="1"/>
  <c r="F1558" i="70"/>
  <c r="Q1550" i="70"/>
  <c r="Q1548" i="70" s="1"/>
  <c r="M1550" i="70"/>
  <c r="M1548" i="70" s="1"/>
  <c r="T1551" i="70"/>
  <c r="T1549" i="70" s="1"/>
  <c r="Z1551" i="70"/>
  <c r="Z1549" i="70" s="1"/>
  <c r="R1638" i="70"/>
  <c r="R1636" i="70" s="1"/>
  <c r="S1594" i="70"/>
  <c r="S1592" i="70" s="1"/>
  <c r="Y1639" i="70"/>
  <c r="Y1637" i="70" s="1"/>
  <c r="W1638" i="70"/>
  <c r="W1636" i="70" s="1"/>
  <c r="F1642" i="70"/>
  <c r="R1595" i="70"/>
  <c r="R1593" i="70" s="1"/>
  <c r="M1682" i="70"/>
  <c r="M1680" i="70" s="1"/>
  <c r="O1639" i="70"/>
  <c r="O1637" i="70" s="1"/>
  <c r="J1639" i="70"/>
  <c r="J1637" i="70" s="1"/>
  <c r="F1648" i="70"/>
  <c r="F1693" i="70"/>
  <c r="X1639" i="70"/>
  <c r="X1637" i="70" s="1"/>
  <c r="M1683" i="70"/>
  <c r="M1681" i="70" s="1"/>
  <c r="K1682" i="70"/>
  <c r="K1680" i="70" s="1"/>
  <c r="L1682" i="70"/>
  <c r="L1680" i="70" s="1"/>
  <c r="Y1814" i="70"/>
  <c r="Y1812" i="70" s="1"/>
  <c r="N1814" i="70"/>
  <c r="N1812" i="70" s="1"/>
  <c r="F1718" i="70"/>
  <c r="J1727" i="70"/>
  <c r="J1725" i="70" s="1"/>
  <c r="W1727" i="70"/>
  <c r="W1725" i="70" s="1"/>
  <c r="F1805" i="70"/>
  <c r="F1846" i="70"/>
  <c r="K1726" i="70"/>
  <c r="K1724" i="70" s="1"/>
  <c r="X1726" i="70"/>
  <c r="X1724" i="70" s="1"/>
  <c r="Y1726" i="70"/>
  <c r="Y1724" i="70" s="1"/>
  <c r="N1726" i="70"/>
  <c r="N1724" i="70" s="1"/>
  <c r="F1811" i="70"/>
  <c r="F1733" i="70"/>
  <c r="AA1815" i="70"/>
  <c r="AA1813" i="70" s="1"/>
  <c r="F1852" i="70"/>
  <c r="F1851" i="70"/>
  <c r="S1859" i="70"/>
  <c r="S1857" i="70" s="1"/>
  <c r="M1902" i="70"/>
  <c r="M1900" i="70" s="1"/>
  <c r="F1893" i="70"/>
  <c r="P1902" i="70"/>
  <c r="P1900" i="70" s="1"/>
  <c r="F1855" i="70"/>
  <c r="Y1859" i="70"/>
  <c r="Y1857" i="70" s="1"/>
  <c r="L1903" i="70"/>
  <c r="L1901" i="70" s="1"/>
  <c r="F1912" i="70"/>
  <c r="F1981" i="70"/>
  <c r="F1931" i="70"/>
  <c r="G1947" i="70"/>
  <c r="Q1946" i="70"/>
  <c r="Q1944" i="70" s="1"/>
  <c r="O1902" i="70"/>
  <c r="O1900" i="70" s="1"/>
  <c r="T1946" i="70"/>
  <c r="T1944" i="70" s="1"/>
  <c r="F1997" i="70"/>
  <c r="S2035" i="70"/>
  <c r="S2033" i="70" s="1"/>
  <c r="J1990" i="70"/>
  <c r="J1988" i="70" s="1"/>
  <c r="F1999" i="70"/>
  <c r="F2019" i="70"/>
  <c r="F2044" i="70"/>
  <c r="F1987" i="70"/>
  <c r="F1998" i="70"/>
  <c r="R1991" i="70"/>
  <c r="R1989" i="70" s="1"/>
  <c r="F2026" i="70"/>
  <c r="X2034" i="70"/>
  <c r="X2032" i="70" s="1"/>
  <c r="K2035" i="70"/>
  <c r="K2033" i="70" s="1"/>
  <c r="F1996" i="70"/>
  <c r="O2034" i="70"/>
  <c r="O2032" i="70" s="1"/>
  <c r="Y1551" i="70"/>
  <c r="Y1549" i="70" s="1"/>
  <c r="W1551" i="70"/>
  <c r="W1549" i="70" s="1"/>
  <c r="F1560" i="70"/>
  <c r="M1594" i="70"/>
  <c r="M1592" i="70" s="1"/>
  <c r="P1638" i="70"/>
  <c r="P1636" i="70" s="1"/>
  <c r="F1717" i="70"/>
  <c r="Y1683" i="70"/>
  <c r="Y1681" i="70" s="1"/>
  <c r="W1682" i="70"/>
  <c r="W1680" i="70" s="1"/>
  <c r="F1667" i="70"/>
  <c r="F1674" i="70"/>
  <c r="X1682" i="70"/>
  <c r="X1680" i="70" s="1"/>
  <c r="Q1814" i="70"/>
  <c r="Q1812" i="70" s="1"/>
  <c r="F1802" i="70"/>
  <c r="W1726" i="70"/>
  <c r="W1724" i="70" s="1"/>
  <c r="O1727" i="70"/>
  <c r="O1725" i="70" s="1"/>
  <c r="P1727" i="70"/>
  <c r="P1725" i="70" s="1"/>
  <c r="Z1726" i="70"/>
  <c r="Z1724" i="70" s="1"/>
  <c r="F1847" i="70"/>
  <c r="K1902" i="70"/>
  <c r="K1900" i="70" s="1"/>
  <c r="F1845" i="70"/>
  <c r="F1849" i="70"/>
  <c r="F1949" i="70"/>
  <c r="H1947" i="70"/>
  <c r="H1945" i="70" s="1"/>
  <c r="AA1902" i="70"/>
  <c r="AA1900" i="70" s="1"/>
  <c r="K1947" i="70"/>
  <c r="K1945" i="70" s="1"/>
  <c r="F1956" i="70"/>
  <c r="F2045" i="70"/>
  <c r="V1990" i="70"/>
  <c r="V1988" i="70" s="1"/>
  <c r="V2035" i="70"/>
  <c r="V2033" i="70" s="1"/>
  <c r="F1986" i="70"/>
  <c r="O2035" i="70"/>
  <c r="O2033" i="70" s="1"/>
  <c r="M2034" i="70"/>
  <c r="M2032" i="70" s="1"/>
  <c r="R1990" i="70"/>
  <c r="R1988" i="70" s="1"/>
  <c r="W2035" i="70"/>
  <c r="W2033" i="70" s="1"/>
  <c r="AA2034" i="70"/>
  <c r="AA2032" i="70" s="1"/>
  <c r="M1551" i="70"/>
  <c r="M1549" i="70" s="1"/>
  <c r="K1551" i="70"/>
  <c r="K1549" i="70" s="1"/>
  <c r="U1595" i="70"/>
  <c r="U1593" i="70" s="1"/>
  <c r="F1624" i="70"/>
  <c r="F1625" i="70"/>
  <c r="Y1594" i="70"/>
  <c r="Y1592" i="70" s="1"/>
  <c r="F1591" i="70"/>
  <c r="N1639" i="70"/>
  <c r="N1637" i="70" s="1"/>
  <c r="P1683" i="70"/>
  <c r="P1681" i="70" s="1"/>
  <c r="Z1682" i="70"/>
  <c r="Z1680" i="70" s="1"/>
  <c r="F1688" i="70"/>
  <c r="H1682" i="70"/>
  <c r="H1680" i="70" s="1"/>
  <c r="F1679" i="70"/>
  <c r="N1683" i="70"/>
  <c r="N1681" i="70" s="1"/>
  <c r="F1645" i="70"/>
  <c r="O1683" i="70"/>
  <c r="O1681" i="70" s="1"/>
  <c r="F1818" i="70"/>
  <c r="Q1815" i="70"/>
  <c r="Q1813" i="70" s="1"/>
  <c r="H1815" i="70"/>
  <c r="H1813" i="70" s="1"/>
  <c r="M1727" i="70"/>
  <c r="M1725" i="70" s="1"/>
  <c r="N1727" i="70"/>
  <c r="N1725" i="70" s="1"/>
  <c r="F1820" i="70"/>
  <c r="AA1727" i="70"/>
  <c r="AA1725" i="70" s="1"/>
  <c r="F1730" i="70"/>
  <c r="Q1727" i="70"/>
  <c r="Q1725" i="70" s="1"/>
  <c r="L1727" i="70"/>
  <c r="L1725" i="70" s="1"/>
  <c r="K1814" i="70"/>
  <c r="K1812" i="70" s="1"/>
  <c r="X1902" i="70"/>
  <c r="X1900" i="70" s="1"/>
  <c r="S1903" i="70"/>
  <c r="S1901" i="70" s="1"/>
  <c r="G1903" i="70"/>
  <c r="I1858" i="70"/>
  <c r="I1856" i="70" s="1"/>
  <c r="V1858" i="70"/>
  <c r="V1856" i="70" s="1"/>
  <c r="I1946" i="70"/>
  <c r="I1944" i="70" s="1"/>
  <c r="F1975" i="70"/>
  <c r="F1940" i="70"/>
  <c r="F1939" i="70"/>
  <c r="T1947" i="70"/>
  <c r="T1945" i="70" s="1"/>
  <c r="R1903" i="70"/>
  <c r="R1901" i="70" s="1"/>
  <c r="P1947" i="70"/>
  <c r="P1945" i="70" s="1"/>
  <c r="F1983" i="70"/>
  <c r="W1947" i="70"/>
  <c r="W1945" i="70" s="1"/>
  <c r="M1991" i="70"/>
  <c r="M1989" i="70" s="1"/>
  <c r="M1990" i="70"/>
  <c r="M1988" i="70" s="1"/>
  <c r="J2034" i="70"/>
  <c r="J2032" i="70" s="1"/>
  <c r="F2043" i="70"/>
  <c r="AA2035" i="70"/>
  <c r="AA2033" i="70" s="1"/>
  <c r="Y2034" i="70"/>
  <c r="Y2032" i="70" s="1"/>
  <c r="I1991" i="70"/>
  <c r="I1989" i="70" s="1"/>
  <c r="R2035" i="70"/>
  <c r="R2033" i="70" s="1"/>
  <c r="U1550" i="70"/>
  <c r="U1548" i="70" s="1"/>
  <c r="F1738" i="70"/>
  <c r="F2002" i="70"/>
  <c r="S1550" i="70"/>
  <c r="S1548" i="70" s="1"/>
  <c r="Z1550" i="70"/>
  <c r="Z1548" i="70" s="1"/>
  <c r="P1550" i="70"/>
  <c r="P1548" i="70" s="1"/>
  <c r="H1595" i="70"/>
  <c r="H1593" i="70" s="1"/>
  <c r="S1551" i="70"/>
  <c r="S1549" i="70" s="1"/>
  <c r="N1550" i="70"/>
  <c r="N1548" i="70" s="1"/>
  <c r="F1579" i="70"/>
  <c r="AA1551" i="70"/>
  <c r="AA1549" i="70" s="1"/>
  <c r="J1550" i="70"/>
  <c r="J1548" i="70" s="1"/>
  <c r="T1595" i="70"/>
  <c r="T1593" i="70" s="1"/>
  <c r="O1595" i="70"/>
  <c r="O1593" i="70" s="1"/>
  <c r="F1585" i="70"/>
  <c r="G1682" i="70"/>
  <c r="Q1683" i="70"/>
  <c r="Q1681" i="70" s="1"/>
  <c r="T1682" i="70"/>
  <c r="T1680" i="70" s="1"/>
  <c r="F1691" i="70"/>
  <c r="F1687" i="70"/>
  <c r="Z1683" i="70"/>
  <c r="Z1681" i="70" s="1"/>
  <c r="AA1683" i="70"/>
  <c r="AA1681" i="70" s="1"/>
  <c r="F1723" i="70"/>
  <c r="P1814" i="70"/>
  <c r="P1812" i="70" s="1"/>
  <c r="Y1727" i="70"/>
  <c r="Y1725" i="70" s="1"/>
  <c r="Z1727" i="70"/>
  <c r="Z1725" i="70" s="1"/>
  <c r="F1804" i="70"/>
  <c r="X1727" i="70"/>
  <c r="X1725" i="70" s="1"/>
  <c r="W1814" i="70"/>
  <c r="W1812" i="70" s="1"/>
  <c r="Y1858" i="70"/>
  <c r="Y1856" i="70" s="1"/>
  <c r="P1859" i="70"/>
  <c r="P1857" i="70" s="1"/>
  <c r="T1903" i="70"/>
  <c r="T1901" i="70" s="1"/>
  <c r="F1888" i="70"/>
  <c r="U1858" i="70"/>
  <c r="U1856" i="70" s="1"/>
  <c r="L1859" i="70"/>
  <c r="L1857" i="70" s="1"/>
  <c r="F1911" i="70"/>
  <c r="S1902" i="70"/>
  <c r="S1900" i="70" s="1"/>
  <c r="U1946" i="70"/>
  <c r="U1944" i="70" s="1"/>
  <c r="L1946" i="70"/>
  <c r="L1944" i="70" s="1"/>
  <c r="F1957" i="70"/>
  <c r="N1946" i="70"/>
  <c r="N1944" i="70" s="1"/>
  <c r="F2023" i="70"/>
  <c r="V2034" i="70"/>
  <c r="V2032" i="70" s="1"/>
  <c r="F2025" i="70"/>
  <c r="K2034" i="70"/>
  <c r="K2032" i="70" s="1"/>
  <c r="P2035" i="70"/>
  <c r="P2033" i="70" s="1"/>
  <c r="U1991" i="70"/>
  <c r="U1989" i="70" s="1"/>
  <c r="I2034" i="70"/>
  <c r="I2032" i="70" s="1"/>
  <c r="I1550" i="70"/>
  <c r="I1548" i="70" s="1"/>
  <c r="F1561" i="70"/>
  <c r="F1537" i="70"/>
  <c r="F1544" i="70"/>
  <c r="L1551" i="70"/>
  <c r="L1549" i="70" s="1"/>
  <c r="G1550" i="70"/>
  <c r="F1540" i="70"/>
  <c r="F1632" i="70"/>
  <c r="I1594" i="70"/>
  <c r="K1594" i="70"/>
  <c r="K1592" i="70" s="1"/>
  <c r="AA1595" i="70"/>
  <c r="AA1593" i="70" s="1"/>
  <c r="N1594" i="70"/>
  <c r="N1592" i="70" s="1"/>
  <c r="Q1638" i="70"/>
  <c r="Q1636" i="70" s="1"/>
  <c r="F1643" i="70"/>
  <c r="K1683" i="70"/>
  <c r="K1681" i="70" s="1"/>
  <c r="I1682" i="70"/>
  <c r="I1680" i="70" s="1"/>
  <c r="F1716" i="70"/>
  <c r="F1808" i="70"/>
  <c r="G1815" i="70"/>
  <c r="I1814" i="70"/>
  <c r="I1812" i="70" s="1"/>
  <c r="N1815" i="70"/>
  <c r="N1813" i="70" s="1"/>
  <c r="P1726" i="70"/>
  <c r="P1724" i="70" s="1"/>
  <c r="O1859" i="70"/>
  <c r="O1857" i="70" s="1"/>
  <c r="W1902" i="70"/>
  <c r="W1900" i="70" s="1"/>
  <c r="F1907" i="70"/>
  <c r="K1859" i="70"/>
  <c r="K1857" i="70" s="1"/>
  <c r="X1859" i="70"/>
  <c r="X1857" i="70" s="1"/>
  <c r="F1899" i="70"/>
  <c r="F1864" i="70"/>
  <c r="L1947" i="70"/>
  <c r="L1945" i="70" s="1"/>
  <c r="F1979" i="70"/>
  <c r="F1937" i="70"/>
  <c r="X1946" i="70"/>
  <c r="X1944" i="70" s="1"/>
  <c r="F1936" i="70"/>
  <c r="F1934" i="70"/>
  <c r="F1942" i="70"/>
  <c r="Z1946" i="70"/>
  <c r="Z1944" i="70" s="1"/>
  <c r="T1990" i="70"/>
  <c r="T1988" i="70" s="1"/>
  <c r="H2035" i="70"/>
  <c r="F2024" i="70"/>
  <c r="K1990" i="70"/>
  <c r="K1988" i="70" s="1"/>
  <c r="T2034" i="70"/>
  <c r="T2032" i="70" s="1"/>
  <c r="P1991" i="70"/>
  <c r="P1989" i="70" s="1"/>
  <c r="M2035" i="70"/>
  <c r="M2033" i="70" s="1"/>
  <c r="W2034" i="70"/>
  <c r="W2032" i="70" s="1"/>
  <c r="F2038" i="70"/>
  <c r="F2021" i="70"/>
  <c r="U2034" i="70"/>
  <c r="U2032" i="70" s="1"/>
  <c r="F1559" i="70"/>
  <c r="F1578" i="70"/>
  <c r="U1594" i="70"/>
  <c r="U1592" i="70" s="1"/>
  <c r="L1594" i="70"/>
  <c r="L1592" i="70" s="1"/>
  <c r="F1605" i="70"/>
  <c r="Z1594" i="70"/>
  <c r="Z1592" i="70" s="1"/>
  <c r="F1634" i="70"/>
  <c r="F1644" i="70"/>
  <c r="F1678" i="70"/>
  <c r="F1689" i="70"/>
  <c r="F1673" i="70"/>
  <c r="F1672" i="70"/>
  <c r="W1683" i="70"/>
  <c r="W1681" i="70" s="1"/>
  <c r="U1682" i="70"/>
  <c r="U1680" i="70" s="1"/>
  <c r="N1638" i="70"/>
  <c r="N1636" i="70" s="1"/>
  <c r="I1683" i="70"/>
  <c r="I1681" i="70" s="1"/>
  <c r="F1732" i="70"/>
  <c r="F1722" i="70"/>
  <c r="F1731" i="70"/>
  <c r="H1814" i="70"/>
  <c r="H1812" i="70" s="1"/>
  <c r="U1814" i="70"/>
  <c r="U1812" i="70" s="1"/>
  <c r="J1814" i="70"/>
  <c r="J1812" i="70" s="1"/>
  <c r="F1823" i="70"/>
  <c r="F1807" i="70"/>
  <c r="Z1815" i="70"/>
  <c r="Z1813" i="70" s="1"/>
  <c r="F1729" i="70"/>
  <c r="G1727" i="70"/>
  <c r="F1886" i="70"/>
  <c r="Y1902" i="70"/>
  <c r="Y1900" i="70" s="1"/>
  <c r="F1866" i="70"/>
  <c r="F1854" i="70"/>
  <c r="F1974" i="70"/>
  <c r="R1946" i="70"/>
  <c r="R1944" i="70" s="1"/>
  <c r="F1913" i="70"/>
  <c r="F1984" i="70"/>
  <c r="F1995" i="70"/>
  <c r="F2040" i="70"/>
  <c r="F1994" i="70"/>
  <c r="F2031" i="70"/>
  <c r="Y2035" i="70"/>
  <c r="Y2033" i="70" s="1"/>
  <c r="N2035" i="70"/>
  <c r="N2033" i="70" s="1"/>
  <c r="P1990" i="70"/>
  <c r="P1988" i="70" s="1"/>
  <c r="F1992" i="70"/>
  <c r="G1990" i="70"/>
  <c r="F1694" i="70"/>
  <c r="F2046" i="70"/>
  <c r="W1550" i="70"/>
  <c r="W1548" i="70" s="1"/>
  <c r="F1603" i="70"/>
  <c r="F1545" i="70"/>
  <c r="F1581" i="70"/>
  <c r="K1550" i="70"/>
  <c r="K1548" i="70" s="1"/>
  <c r="K1595" i="70"/>
  <c r="K1593" i="70" s="1"/>
  <c r="F1627" i="70"/>
  <c r="F1599" i="70"/>
  <c r="P1595" i="70"/>
  <c r="P1593" i="70" s="1"/>
  <c r="O1594" i="70"/>
  <c r="O1592" i="70" s="1"/>
  <c r="AA1682" i="70"/>
  <c r="AA1680" i="70" s="1"/>
  <c r="T1683" i="70"/>
  <c r="T1681" i="70" s="1"/>
  <c r="L1683" i="70"/>
  <c r="L1681" i="70" s="1"/>
  <c r="Z1638" i="70"/>
  <c r="Z1636" i="70" s="1"/>
  <c r="F1670" i="70"/>
  <c r="H1727" i="70"/>
  <c r="H1725" i="70" s="1"/>
  <c r="R1726" i="70"/>
  <c r="R1724" i="70" s="1"/>
  <c r="W1815" i="70"/>
  <c r="W1813" i="70" s="1"/>
  <c r="F1806" i="70"/>
  <c r="AA1814" i="70"/>
  <c r="AA1812" i="70" s="1"/>
  <c r="F1825" i="70"/>
  <c r="F1842" i="70"/>
  <c r="F1721" i="70"/>
  <c r="T1814" i="70"/>
  <c r="T1812" i="70" s="1"/>
  <c r="F1799" i="70"/>
  <c r="L1815" i="70"/>
  <c r="L1813" i="70" s="1"/>
  <c r="V1814" i="70"/>
  <c r="V1812" i="70" s="1"/>
  <c r="S1727" i="70"/>
  <c r="S1725" i="70" s="1"/>
  <c r="F1844" i="70"/>
  <c r="F1906" i="70"/>
  <c r="G1858" i="70"/>
  <c r="G1856" i="70" s="1"/>
  <c r="F1860" i="70"/>
  <c r="U1903" i="70"/>
  <c r="U1901" i="70" s="1"/>
  <c r="H1858" i="70"/>
  <c r="H1856" i="70" s="1"/>
  <c r="R1902" i="70"/>
  <c r="R1900" i="70" s="1"/>
  <c r="F1848" i="70"/>
  <c r="F1895" i="70"/>
  <c r="L1858" i="70"/>
  <c r="L1856" i="70" s="1"/>
  <c r="V1946" i="70"/>
  <c r="V1944" i="70" s="1"/>
  <c r="W1946" i="70"/>
  <c r="W1944" i="70" s="1"/>
  <c r="AA1947" i="70"/>
  <c r="AA1945" i="70" s="1"/>
  <c r="M1946" i="70"/>
  <c r="M1944" i="70" s="1"/>
  <c r="F1954" i="70"/>
  <c r="I1947" i="70"/>
  <c r="I1945" i="70" s="1"/>
  <c r="F1952" i="70"/>
  <c r="W1991" i="70"/>
  <c r="W1989" i="70" s="1"/>
  <c r="F2041" i="70"/>
  <c r="S1991" i="70"/>
  <c r="S1989" i="70" s="1"/>
  <c r="R2034" i="70"/>
  <c r="R2032" i="70" s="1"/>
  <c r="N1991" i="70"/>
  <c r="N1989" i="70" s="1"/>
  <c r="Z2035" i="70"/>
  <c r="Z2033" i="70" s="1"/>
  <c r="F1993" i="70"/>
  <c r="S1990" i="70"/>
  <c r="S1988" i="70" s="1"/>
  <c r="F2029" i="70"/>
  <c r="F1597" i="70"/>
  <c r="G1595" i="70"/>
  <c r="F1633" i="70"/>
  <c r="V1594" i="70"/>
  <c r="V1592" i="70" s="1"/>
  <c r="M1595" i="70"/>
  <c r="M1593" i="70" s="1"/>
  <c r="F1586" i="70"/>
  <c r="X1594" i="70"/>
  <c r="X1592" i="70" s="1"/>
  <c r="P1551" i="70"/>
  <c r="P1549" i="70" s="1"/>
  <c r="S1595" i="70"/>
  <c r="S1593" i="70" s="1"/>
  <c r="F1589" i="70"/>
  <c r="S1638" i="70"/>
  <c r="S1636" i="70" s="1"/>
  <c r="J1595" i="70"/>
  <c r="J1593" i="70" s="1"/>
  <c r="W1595" i="70"/>
  <c r="W1593" i="70" s="1"/>
  <c r="F1587" i="70"/>
  <c r="L1595" i="70"/>
  <c r="L1593" i="70" s="1"/>
  <c r="Y1595" i="70"/>
  <c r="Y1593" i="70" s="1"/>
  <c r="N1595" i="70"/>
  <c r="N1593" i="70" s="1"/>
  <c r="M1638" i="70"/>
  <c r="M1636" i="70" s="1"/>
  <c r="AA1594" i="70"/>
  <c r="AA1592" i="70" s="1"/>
  <c r="F1626" i="70"/>
  <c r="F1590" i="70"/>
  <c r="H1639" i="70"/>
  <c r="H1637" i="70" s="1"/>
  <c r="R1683" i="70"/>
  <c r="R1681" i="70" s="1"/>
  <c r="U1683" i="70"/>
  <c r="U1681" i="70" s="1"/>
  <c r="F1684" i="70"/>
  <c r="F1675" i="70"/>
  <c r="X1683" i="70"/>
  <c r="X1681" i="70" s="1"/>
  <c r="Q1639" i="70"/>
  <c r="Q1637" i="70" s="1"/>
  <c r="T1727" i="70"/>
  <c r="T1725" i="70" s="1"/>
  <c r="I1727" i="70"/>
  <c r="I1725" i="70" s="1"/>
  <c r="R1815" i="70"/>
  <c r="R1813" i="70" s="1"/>
  <c r="U1726" i="70"/>
  <c r="U1724" i="70" s="1"/>
  <c r="F1809" i="70"/>
  <c r="R1814" i="70"/>
  <c r="R1812" i="70" s="1"/>
  <c r="G1814" i="70"/>
  <c r="K1815" i="70"/>
  <c r="K1813" i="70" s="1"/>
  <c r="X1815" i="70"/>
  <c r="X1813" i="70" s="1"/>
  <c r="M1815" i="70"/>
  <c r="M1813" i="70" s="1"/>
  <c r="J1726" i="70"/>
  <c r="J1724" i="70" s="1"/>
  <c r="F1863" i="70"/>
  <c r="F1894" i="70"/>
  <c r="V1902" i="70"/>
  <c r="V1900" i="70" s="1"/>
  <c r="R1858" i="70"/>
  <c r="R1856" i="70" s="1"/>
  <c r="F1890" i="70"/>
  <c r="F1850" i="70"/>
  <c r="S1858" i="70"/>
  <c r="S1856" i="70" s="1"/>
  <c r="T1858" i="70"/>
  <c r="T1856" i="70" s="1"/>
  <c r="J1903" i="70"/>
  <c r="J1901" i="70" s="1"/>
  <c r="X1858" i="70"/>
  <c r="X1856" i="70" s="1"/>
  <c r="M1947" i="70"/>
  <c r="M1945" i="70" s="1"/>
  <c r="N1947" i="70"/>
  <c r="N1945" i="70" s="1"/>
  <c r="Y1946" i="70"/>
  <c r="Y1944" i="70" s="1"/>
  <c r="F1935" i="70"/>
  <c r="U1947" i="70"/>
  <c r="U1945" i="70" s="1"/>
  <c r="F1930" i="70"/>
  <c r="I2035" i="70"/>
  <c r="I2033" i="70" s="1"/>
  <c r="Z1991" i="70"/>
  <c r="Z1989" i="70" s="1"/>
  <c r="F2039" i="70"/>
  <c r="F2030" i="70"/>
  <c r="F2022" i="70"/>
  <c r="N2034" i="70"/>
  <c r="N2032" i="70" s="1"/>
  <c r="J1991" i="70"/>
  <c r="J1989" i="70" s="1"/>
  <c r="F2000" i="70"/>
  <c r="G1551" i="70"/>
  <c r="X1550" i="70"/>
  <c r="X1548" i="70" s="1"/>
  <c r="F1583" i="70"/>
  <c r="F1635" i="70"/>
  <c r="F1622" i="70"/>
  <c r="Q1595" i="70"/>
  <c r="Q1593" i="70" s="1"/>
  <c r="F1604" i="70"/>
  <c r="F1584" i="70"/>
  <c r="F1671" i="70"/>
  <c r="F1712" i="70"/>
  <c r="F1668" i="70"/>
  <c r="L1638" i="70"/>
  <c r="L1636" i="70" s="1"/>
  <c r="F1737" i="70"/>
  <c r="F1810" i="70"/>
  <c r="F1801" i="70"/>
  <c r="S1814" i="70"/>
  <c r="S1812" i="70" s="1"/>
  <c r="F1800" i="70"/>
  <c r="Y1815" i="70"/>
  <c r="Y1813" i="70" s="1"/>
  <c r="V1726" i="70"/>
  <c r="V1724" i="70" s="1"/>
  <c r="F1853" i="70"/>
  <c r="O1858" i="70"/>
  <c r="O1856" i="70" s="1"/>
  <c r="P1858" i="70"/>
  <c r="P1856" i="70" s="1"/>
  <c r="F1909" i="70"/>
  <c r="H1859" i="70"/>
  <c r="H1857" i="70" s="1"/>
  <c r="I1859" i="70"/>
  <c r="I1857" i="70" s="1"/>
  <c r="F1910" i="70"/>
  <c r="W1903" i="70"/>
  <c r="W1901" i="70" s="1"/>
  <c r="N1859" i="70"/>
  <c r="N1857" i="70" s="1"/>
  <c r="Y1947" i="70"/>
  <c r="Y1945" i="70" s="1"/>
  <c r="Z1947" i="70"/>
  <c r="Z1945" i="70" s="1"/>
  <c r="F1953" i="70"/>
  <c r="F1985" i="70"/>
  <c r="G1946" i="70"/>
  <c r="G1944" i="70" s="1"/>
  <c r="F2001" i="70"/>
  <c r="H1991" i="70"/>
  <c r="H1989" i="70" s="1"/>
  <c r="Z2034" i="70"/>
  <c r="Z2032" i="70" s="1"/>
  <c r="V1991" i="70"/>
  <c r="V1989" i="70" s="1"/>
  <c r="F1650" i="70"/>
  <c r="F1958" i="70"/>
  <c r="F1628" i="70"/>
  <c r="F1598" i="70"/>
  <c r="F1714" i="70"/>
  <c r="J1683" i="70"/>
  <c r="J1681" i="70" s="1"/>
  <c r="F1692" i="70"/>
  <c r="X1638" i="70"/>
  <c r="X1636" i="70" s="1"/>
  <c r="F1646" i="70"/>
  <c r="F1649" i="70"/>
  <c r="F1719" i="70"/>
  <c r="F1824" i="70"/>
  <c r="F1889" i="70"/>
  <c r="T1859" i="70"/>
  <c r="T1857" i="70" s="1"/>
  <c r="U1859" i="70"/>
  <c r="U1857" i="70" s="1"/>
  <c r="V1859" i="70"/>
  <c r="V1857" i="70" s="1"/>
  <c r="K1858" i="70"/>
  <c r="K1856" i="70" s="1"/>
  <c r="Z1859" i="70"/>
  <c r="Z1857" i="70" s="1"/>
  <c r="F1933" i="70"/>
  <c r="F1932" i="70"/>
  <c r="F1950" i="70"/>
  <c r="F1943" i="70"/>
  <c r="F1976" i="70"/>
  <c r="F1938" i="70"/>
  <c r="N1990" i="70"/>
  <c r="N1988" i="70" s="1"/>
  <c r="T1991" i="70"/>
  <c r="T1989" i="70" s="1"/>
  <c r="Q2035" i="70"/>
  <c r="Q2033" i="70" s="1"/>
  <c r="V1551" i="70"/>
  <c r="V1549" i="70" s="1"/>
  <c r="G1989" i="70"/>
  <c r="AE89" i="74"/>
  <c r="Y89" i="74"/>
  <c r="AE92" i="74"/>
  <c r="AE93" i="74"/>
  <c r="S94" i="74"/>
  <c r="G803" i="70"/>
  <c r="Y91" i="74" l="1"/>
  <c r="S84" i="74"/>
  <c r="G1725" i="70"/>
  <c r="F1725" i="70" s="1"/>
  <c r="F1727" i="70"/>
  <c r="H2033" i="70"/>
  <c r="F2033" i="70" s="1"/>
  <c r="F2035" i="70"/>
  <c r="F1859" i="70"/>
  <c r="G1857" i="70"/>
  <c r="F1857" i="70" s="1"/>
  <c r="F1902" i="70"/>
  <c r="G1900" i="70"/>
  <c r="F1900" i="70" s="1"/>
  <c r="G1681" i="70"/>
  <c r="F1681" i="70" s="1"/>
  <c r="F1683" i="70"/>
  <c r="G2032" i="70"/>
  <c r="F2032" i="70" s="1"/>
  <c r="F2034" i="70"/>
  <c r="G1549" i="70"/>
  <c r="F1549" i="70" s="1"/>
  <c r="F1551" i="70"/>
  <c r="F1990" i="70"/>
  <c r="G1988" i="70"/>
  <c r="F1988" i="70" s="1"/>
  <c r="F1858" i="70"/>
  <c r="G1637" i="70"/>
  <c r="F1637" i="70" s="1"/>
  <c r="F1639" i="70"/>
  <c r="F1946" i="70"/>
  <c r="F1944" i="70"/>
  <c r="G1593" i="70"/>
  <c r="F1593" i="70" s="1"/>
  <c r="F1595" i="70"/>
  <c r="F1726" i="70"/>
  <c r="G1724" i="70"/>
  <c r="F1724" i="70" s="1"/>
  <c r="F1991" i="70"/>
  <c r="F1856" i="70"/>
  <c r="G1901" i="70"/>
  <c r="F1901" i="70" s="1"/>
  <c r="F1903" i="70"/>
  <c r="F1989" i="70"/>
  <c r="F1815" i="70"/>
  <c r="G1813" i="70"/>
  <c r="F1813" i="70" s="1"/>
  <c r="F1594" i="70"/>
  <c r="I1592" i="70"/>
  <c r="F1592" i="70" s="1"/>
  <c r="G1680" i="70"/>
  <c r="F1680" i="70" s="1"/>
  <c r="F1682" i="70"/>
  <c r="G1812" i="70"/>
  <c r="F1812" i="70" s="1"/>
  <c r="F1814" i="70"/>
  <c r="G1945" i="70"/>
  <c r="F1945" i="70" s="1"/>
  <c r="F1947" i="70"/>
  <c r="G1548" i="70"/>
  <c r="F1548" i="70" s="1"/>
  <c r="F1550" i="70"/>
  <c r="F1638" i="70"/>
  <c r="G1636" i="70"/>
  <c r="F1636" i="70" s="1"/>
  <c r="R538" i="70"/>
  <c r="R536" i="70" s="1"/>
  <c r="Y83" i="74"/>
  <c r="Y95" i="74"/>
  <c r="K582" i="70"/>
  <c r="K580" i="70" s="1"/>
  <c r="W582" i="70"/>
  <c r="W580" i="70" s="1"/>
  <c r="F848" i="70"/>
  <c r="I627" i="70"/>
  <c r="I625" i="70" s="1"/>
  <c r="O626" i="70"/>
  <c r="O624" i="70" s="1"/>
  <c r="S96" i="74"/>
  <c r="Y98" i="74"/>
  <c r="AE96" i="74"/>
  <c r="S87" i="74"/>
  <c r="Y86" i="74"/>
  <c r="S82" i="74"/>
  <c r="AE87" i="74"/>
  <c r="AE91" i="74"/>
  <c r="Y87" i="74"/>
  <c r="S83" i="74"/>
  <c r="Y99" i="74"/>
  <c r="S95" i="74"/>
  <c r="S86" i="74"/>
  <c r="AE95" i="74"/>
  <c r="S93" i="74"/>
  <c r="Y90" i="74"/>
  <c r="S88" i="74"/>
  <c r="Y85" i="74"/>
  <c r="S99" i="74"/>
  <c r="S85" i="74"/>
  <c r="S92" i="74"/>
  <c r="AE83" i="74"/>
  <c r="AE84" i="74"/>
  <c r="AE94" i="74"/>
  <c r="AE86" i="74"/>
  <c r="Y82" i="74"/>
  <c r="Y93" i="74"/>
  <c r="AE90" i="74"/>
  <c r="Y97" i="74"/>
  <c r="Y88" i="74"/>
  <c r="AE98" i="74"/>
  <c r="AE82" i="74"/>
  <c r="Y84" i="74"/>
  <c r="S91" i="74"/>
  <c r="Y92" i="74"/>
  <c r="Y96" i="74"/>
  <c r="S97" i="74"/>
  <c r="S89" i="74"/>
  <c r="Y94" i="74"/>
  <c r="S90" i="74"/>
  <c r="AE85" i="74"/>
  <c r="AE97" i="74"/>
  <c r="S98" i="74"/>
  <c r="AE88" i="74"/>
  <c r="AE99" i="74"/>
  <c r="R451" i="70"/>
  <c r="H847" i="70"/>
  <c r="H845" i="70" s="1"/>
  <c r="T847" i="70"/>
  <c r="Q539" i="70"/>
  <c r="Q537" i="70" s="1"/>
  <c r="J451" i="70"/>
  <c r="J449" i="70" s="1"/>
  <c r="J450" i="70"/>
  <c r="J448" i="70" s="1"/>
  <c r="H539" i="70"/>
  <c r="H537" i="70" s="1"/>
  <c r="F443" i="70"/>
  <c r="T539" i="70"/>
  <c r="T537" i="70" s="1"/>
  <c r="F806" i="70"/>
  <c r="I539" i="70"/>
  <c r="I537" i="70" s="1"/>
  <c r="N451" i="70"/>
  <c r="Z538" i="70"/>
  <c r="Z536" i="70" s="1"/>
  <c r="K230" i="70"/>
  <c r="K228" i="70" s="1"/>
  <c r="N231" i="70"/>
  <c r="N229" i="70" s="1"/>
  <c r="H274" i="70"/>
  <c r="H272" i="70" s="1"/>
  <c r="U275" i="70"/>
  <c r="U273" i="70" s="1"/>
  <c r="T319" i="70"/>
  <c r="Q275" i="70"/>
  <c r="T275" i="70"/>
  <c r="Y275" i="70"/>
  <c r="I846" i="70"/>
  <c r="I844" i="70" s="1"/>
  <c r="F594" i="70"/>
  <c r="W450" i="70"/>
  <c r="W448" i="70" s="1"/>
  <c r="F286" i="70"/>
  <c r="O274" i="70"/>
  <c r="AA274" i="70"/>
  <c r="G451" i="70"/>
  <c r="G449" i="70" s="1"/>
  <c r="K450" i="70"/>
  <c r="K448" i="70" s="1"/>
  <c r="F833" i="70"/>
  <c r="K847" i="70"/>
  <c r="K362" i="70"/>
  <c r="V318" i="70"/>
  <c r="V316" i="70" s="1"/>
  <c r="X318" i="70"/>
  <c r="X316" i="70" s="1"/>
  <c r="N449" i="70"/>
  <c r="L847" i="70"/>
  <c r="L845" i="70" s="1"/>
  <c r="J847" i="70"/>
  <c r="J845" i="70" s="1"/>
  <c r="R275" i="70"/>
  <c r="R273" i="70" s="1"/>
  <c r="F358" i="70"/>
  <c r="K318" i="70"/>
  <c r="K316" i="70" s="1"/>
  <c r="F321" i="70"/>
  <c r="I34" i="72"/>
  <c r="V847" i="70"/>
  <c r="V845" i="70" s="1"/>
  <c r="AA450" i="70"/>
  <c r="AA448" i="70" s="1"/>
  <c r="F849" i="70"/>
  <c r="S451" i="70"/>
  <c r="S449" i="70" s="1"/>
  <c r="AA582" i="70"/>
  <c r="AA580" i="70" s="1"/>
  <c r="P450" i="70"/>
  <c r="H275" i="70"/>
  <c r="H273" i="70" s="1"/>
  <c r="S274" i="70"/>
  <c r="S272" i="70" s="1"/>
  <c r="F330" i="70"/>
  <c r="V539" i="70"/>
  <c r="V537" i="70" s="1"/>
  <c r="U451" i="70"/>
  <c r="U449" i="70" s="1"/>
  <c r="M274" i="70"/>
  <c r="M272" i="70" s="1"/>
  <c r="V275" i="70"/>
  <c r="V273" i="70" s="1"/>
  <c r="R802" i="70"/>
  <c r="R800" i="70" s="1"/>
  <c r="M450" i="70"/>
  <c r="M448" i="70" s="1"/>
  <c r="R362" i="70"/>
  <c r="R360" i="70" s="1"/>
  <c r="V714" i="70"/>
  <c r="V712" i="70" s="1"/>
  <c r="G846" i="70"/>
  <c r="G844" i="70" s="1"/>
  <c r="Y759" i="70"/>
  <c r="Y757" i="70" s="1"/>
  <c r="N715" i="70"/>
  <c r="N713" i="70" s="1"/>
  <c r="X759" i="70"/>
  <c r="X757" i="70" s="1"/>
  <c r="H406" i="70"/>
  <c r="AA362" i="70"/>
  <c r="M230" i="70"/>
  <c r="M228" i="70" s="1"/>
  <c r="J406" i="70"/>
  <c r="T406" i="70"/>
  <c r="AA363" i="70"/>
  <c r="AA361" i="70" s="1"/>
  <c r="S406" i="70"/>
  <c r="AA407" i="70"/>
  <c r="AA405" i="70" s="1"/>
  <c r="R406" i="70"/>
  <c r="R404" i="70" s="1"/>
  <c r="Q406" i="70"/>
  <c r="P406" i="70"/>
  <c r="P404" i="70" s="1"/>
  <c r="F355" i="70"/>
  <c r="G406" i="70"/>
  <c r="W406" i="70"/>
  <c r="W404" i="70" s="1"/>
  <c r="U362" i="70"/>
  <c r="F438" i="70"/>
  <c r="L406" i="70"/>
  <c r="K406" i="70"/>
  <c r="P362" i="70"/>
  <c r="I362" i="70"/>
  <c r="Y362" i="70"/>
  <c r="Y360" i="70" s="1"/>
  <c r="H362" i="70"/>
  <c r="K407" i="70"/>
  <c r="G362" i="70"/>
  <c r="V407" i="70"/>
  <c r="F222" i="70"/>
  <c r="L362" i="70"/>
  <c r="L360" i="70" s="1"/>
  <c r="T363" i="70"/>
  <c r="T361" i="70" s="1"/>
  <c r="U407" i="70"/>
  <c r="U405" i="70" s="1"/>
  <c r="Z363" i="70"/>
  <c r="T407" i="70"/>
  <c r="V406" i="70"/>
  <c r="V404" i="70" s="1"/>
  <c r="P230" i="70"/>
  <c r="P228" i="70" s="1"/>
  <c r="S363" i="70"/>
  <c r="S361" i="70" s="1"/>
  <c r="V671" i="70"/>
  <c r="V669" i="70" s="1"/>
  <c r="T845" i="70"/>
  <c r="W847" i="70"/>
  <c r="W845" i="70" s="1"/>
  <c r="P803" i="70"/>
  <c r="P801" i="70" s="1"/>
  <c r="Q803" i="70"/>
  <c r="Q801" i="70" s="1"/>
  <c r="R847" i="70"/>
  <c r="R845" i="70" s="1"/>
  <c r="Y582" i="70"/>
  <c r="Y580" i="70" s="1"/>
  <c r="U538" i="70"/>
  <c r="U536" i="70" s="1"/>
  <c r="R231" i="70"/>
  <c r="R229" i="70" s="1"/>
  <c r="V230" i="70"/>
  <c r="V228" i="70" s="1"/>
  <c r="I318" i="70"/>
  <c r="I316" i="70" s="1"/>
  <c r="M319" i="70"/>
  <c r="M317" i="70" s="1"/>
  <c r="J802" i="70"/>
  <c r="J800" i="70" s="1"/>
  <c r="T583" i="70"/>
  <c r="T581" i="70" s="1"/>
  <c r="AA319" i="70"/>
  <c r="AA317" i="70" s="1"/>
  <c r="V363" i="70"/>
  <c r="V361" i="70" s="1"/>
  <c r="T670" i="70"/>
  <c r="T668" i="70" s="1"/>
  <c r="I670" i="70"/>
  <c r="I668" i="70" s="1"/>
  <c r="J670" i="70"/>
  <c r="J668" i="70" s="1"/>
  <c r="K670" i="70"/>
  <c r="K668" i="70" s="1"/>
  <c r="Q714" i="70"/>
  <c r="Q712" i="70" s="1"/>
  <c r="G714" i="70"/>
  <c r="G712" i="70" s="1"/>
  <c r="H714" i="70"/>
  <c r="H712" i="70" s="1"/>
  <c r="F761" i="70"/>
  <c r="I803" i="70"/>
  <c r="I801" i="70" s="1"/>
  <c r="F808" i="70"/>
  <c r="H802" i="70"/>
  <c r="H800" i="70" s="1"/>
  <c r="V802" i="70"/>
  <c r="V800" i="70" s="1"/>
  <c r="AA847" i="70"/>
  <c r="AA845" i="70" s="1"/>
  <c r="S802" i="70"/>
  <c r="S800" i="70" s="1"/>
  <c r="M846" i="70"/>
  <c r="M844" i="70" s="1"/>
  <c r="Z451" i="70"/>
  <c r="Z449" i="70" s="1"/>
  <c r="X626" i="70"/>
  <c r="X624" i="70" s="1"/>
  <c r="Z450" i="70"/>
  <c r="Z448" i="70" s="1"/>
  <c r="R450" i="70"/>
  <c r="X451" i="70"/>
  <c r="X449" i="70" s="1"/>
  <c r="J538" i="70"/>
  <c r="J536" i="70" s="1"/>
  <c r="Y451" i="70"/>
  <c r="Y449" i="70" s="1"/>
  <c r="Y538" i="70"/>
  <c r="Y536" i="70" s="1"/>
  <c r="U450" i="70"/>
  <c r="U448" i="70" s="1"/>
  <c r="L538" i="70"/>
  <c r="L536" i="70" s="1"/>
  <c r="F418" i="70"/>
  <c r="O230" i="70"/>
  <c r="O228" i="70" s="1"/>
  <c r="R230" i="70"/>
  <c r="R228" i="70" s="1"/>
  <c r="X231" i="70"/>
  <c r="X229" i="70" s="1"/>
  <c r="I274" i="70"/>
  <c r="I272" i="70" s="1"/>
  <c r="L274" i="70"/>
  <c r="L272" i="70" s="1"/>
  <c r="F352" i="70"/>
  <c r="T715" i="70"/>
  <c r="T713" i="70" s="1"/>
  <c r="U803" i="70"/>
  <c r="U801" i="70" s="1"/>
  <c r="M803" i="70"/>
  <c r="M801" i="70" s="1"/>
  <c r="V626" i="70"/>
  <c r="V624" i="70" s="1"/>
  <c r="L671" i="70"/>
  <c r="L669" i="70" s="1"/>
  <c r="M671" i="70"/>
  <c r="M669" i="70" s="1"/>
  <c r="J715" i="70"/>
  <c r="J713" i="70" s="1"/>
  <c r="M758" i="70"/>
  <c r="M756" i="70" s="1"/>
  <c r="K803" i="70"/>
  <c r="K801" i="70" s="1"/>
  <c r="Y803" i="70"/>
  <c r="Y801" i="70" s="1"/>
  <c r="P847" i="70"/>
  <c r="P845" i="70" s="1"/>
  <c r="F550" i="70"/>
  <c r="V583" i="70"/>
  <c r="V581" i="70" s="1"/>
  <c r="N450" i="70"/>
  <c r="N448" i="70" s="1"/>
  <c r="O450" i="70"/>
  <c r="O448" i="70" s="1"/>
  <c r="Q231" i="70"/>
  <c r="Q229" i="70" s="1"/>
  <c r="Z274" i="70"/>
  <c r="Z272" i="70" s="1"/>
  <c r="Q407" i="70"/>
  <c r="Q405" i="70" s="1"/>
  <c r="X671" i="70"/>
  <c r="X669" i="70" s="1"/>
  <c r="H803" i="70"/>
  <c r="H801" i="70" s="1"/>
  <c r="W803" i="70"/>
  <c r="W801" i="70" s="1"/>
  <c r="I802" i="70"/>
  <c r="I800" i="70" s="1"/>
  <c r="N847" i="70"/>
  <c r="N845" i="70" s="1"/>
  <c r="Q847" i="70"/>
  <c r="Q845" i="70" s="1"/>
  <c r="F590" i="70"/>
  <c r="Y626" i="70"/>
  <c r="Y624" i="70" s="1"/>
  <c r="S582" i="70"/>
  <c r="S580" i="70" s="1"/>
  <c r="I582" i="70"/>
  <c r="I580" i="70" s="1"/>
  <c r="N538" i="70"/>
  <c r="W538" i="70"/>
  <c r="W536" i="70" s="1"/>
  <c r="F374" i="70"/>
  <c r="Z407" i="70"/>
  <c r="Z405" i="70" s="1"/>
  <c r="X406" i="70"/>
  <c r="X404" i="70" s="1"/>
  <c r="I363" i="70"/>
  <c r="I361" i="70" s="1"/>
  <c r="AA406" i="70"/>
  <c r="AA404" i="70" s="1"/>
  <c r="G407" i="70"/>
  <c r="G405" i="70" s="1"/>
  <c r="O363" i="70"/>
  <c r="R846" i="70"/>
  <c r="R844" i="70" s="1"/>
  <c r="M406" i="70"/>
  <c r="M404" i="70" s="1"/>
  <c r="W363" i="70"/>
  <c r="W361" i="70" s="1"/>
  <c r="J758" i="70"/>
  <c r="J756" i="70" s="1"/>
  <c r="X803" i="70"/>
  <c r="X801" i="70" s="1"/>
  <c r="S583" i="70"/>
  <c r="S581" i="70" s="1"/>
  <c r="S275" i="70"/>
  <c r="S273" i="70" s="1"/>
  <c r="F629" i="70"/>
  <c r="S715" i="70"/>
  <c r="S713" i="70" s="1"/>
  <c r="T803" i="70"/>
  <c r="T801" i="70" s="1"/>
  <c r="F853" i="70"/>
  <c r="U802" i="70"/>
  <c r="U800" i="70" s="1"/>
  <c r="F807" i="70"/>
  <c r="Z847" i="70"/>
  <c r="Z845" i="70" s="1"/>
  <c r="X802" i="70"/>
  <c r="X800" i="70" s="1"/>
  <c r="F839" i="70"/>
  <c r="AA802" i="70"/>
  <c r="AA800" i="70" s="1"/>
  <c r="F830" i="70"/>
  <c r="F576" i="70"/>
  <c r="L582" i="70"/>
  <c r="L580" i="70" s="1"/>
  <c r="F593" i="70"/>
  <c r="F617" i="70"/>
  <c r="F613" i="70"/>
  <c r="P582" i="70"/>
  <c r="P580" i="70" s="1"/>
  <c r="F622" i="70"/>
  <c r="K583" i="70"/>
  <c r="K581" i="70" s="1"/>
  <c r="F618" i="70"/>
  <c r="F574" i="70"/>
  <c r="F530" i="70"/>
  <c r="F549" i="70"/>
  <c r="T451" i="70"/>
  <c r="T449" i="70" s="1"/>
  <c r="F526" i="70"/>
  <c r="Q450" i="70"/>
  <c r="Q448" i="70" s="1"/>
  <c r="O539" i="70"/>
  <c r="O537" i="70" s="1"/>
  <c r="K451" i="70"/>
  <c r="K449" i="70" s="1"/>
  <c r="V450" i="70"/>
  <c r="V448" i="70" s="1"/>
  <c r="J539" i="70"/>
  <c r="J537" i="70" s="1"/>
  <c r="L450" i="70"/>
  <c r="L448" i="70" s="1"/>
  <c r="Q230" i="70"/>
  <c r="F239" i="70"/>
  <c r="U231" i="70"/>
  <c r="U229" i="70" s="1"/>
  <c r="F280" i="70"/>
  <c r="W275" i="70"/>
  <c r="W273" i="70" s="1"/>
  <c r="F265" i="70"/>
  <c r="F303" i="70"/>
  <c r="F369" i="70"/>
  <c r="O407" i="70"/>
  <c r="F717" i="70"/>
  <c r="O714" i="70"/>
  <c r="O712" i="70" s="1"/>
  <c r="L715" i="70"/>
  <c r="L713" i="70" s="1"/>
  <c r="F724" i="70"/>
  <c r="F804" i="70"/>
  <c r="L803" i="70"/>
  <c r="L801" i="70" s="1"/>
  <c r="S803" i="70"/>
  <c r="S801" i="70" s="1"/>
  <c r="F799" i="70"/>
  <c r="O803" i="70"/>
  <c r="O801" i="70" s="1"/>
  <c r="R803" i="70"/>
  <c r="R801" i="70" s="1"/>
  <c r="P846" i="70"/>
  <c r="P844" i="70" s="1"/>
  <c r="H583" i="70"/>
  <c r="H581" i="70" s="1"/>
  <c r="Y583" i="70"/>
  <c r="Y581" i="70" s="1"/>
  <c r="H582" i="70"/>
  <c r="H580" i="70" s="1"/>
  <c r="M626" i="70"/>
  <c r="M624" i="70" s="1"/>
  <c r="P583" i="70"/>
  <c r="P581" i="70" s="1"/>
  <c r="P539" i="70"/>
  <c r="P537" i="70" s="1"/>
  <c r="Z582" i="70"/>
  <c r="Z580" i="70" s="1"/>
  <c r="F543" i="70"/>
  <c r="S538" i="70"/>
  <c r="S536" i="70" s="1"/>
  <c r="T538" i="70"/>
  <c r="T536" i="70" s="1"/>
  <c r="I451" i="70"/>
  <c r="I449" i="70" s="1"/>
  <c r="F570" i="70"/>
  <c r="F457" i="70"/>
  <c r="O451" i="70"/>
  <c r="O449" i="70" s="1"/>
  <c r="M538" i="70"/>
  <c r="M536" i="70" s="1"/>
  <c r="Y450" i="70"/>
  <c r="Y448" i="70" s="1"/>
  <c r="F264" i="70"/>
  <c r="R274" i="70"/>
  <c r="F237" i="70"/>
  <c r="F279" i="70"/>
  <c r="F259" i="70"/>
  <c r="K274" i="70"/>
  <c r="K272" i="70" s="1"/>
  <c r="F284" i="70"/>
  <c r="N318" i="70"/>
  <c r="N316" i="70" s="1"/>
  <c r="Q318" i="70"/>
  <c r="Q316" i="70" s="1"/>
  <c r="J319" i="70"/>
  <c r="J317" i="70" s="1"/>
  <c r="S362" i="70"/>
  <c r="S360" i="70" s="1"/>
  <c r="X715" i="70"/>
  <c r="X713" i="70" s="1"/>
  <c r="F838" i="70"/>
  <c r="I847" i="70"/>
  <c r="I845" i="70" s="1"/>
  <c r="J846" i="70"/>
  <c r="J844" i="70" s="1"/>
  <c r="AA803" i="70"/>
  <c r="AA801" i="70" s="1"/>
  <c r="F810" i="70"/>
  <c r="G847" i="70"/>
  <c r="O582" i="70"/>
  <c r="O580" i="70" s="1"/>
  <c r="W583" i="70"/>
  <c r="W581" i="70" s="1"/>
  <c r="L626" i="70"/>
  <c r="L624" i="70" s="1"/>
  <c r="V582" i="70"/>
  <c r="V580" i="70" s="1"/>
  <c r="F621" i="70"/>
  <c r="R583" i="70"/>
  <c r="R581" i="70" s="1"/>
  <c r="F571" i="70"/>
  <c r="K539" i="70"/>
  <c r="K537" i="70" s="1"/>
  <c r="L539" i="70"/>
  <c r="L537" i="70" s="1"/>
  <c r="P448" i="70"/>
  <c r="V451" i="70"/>
  <c r="V449" i="70" s="1"/>
  <c r="F456" i="70"/>
  <c r="F446" i="70"/>
  <c r="F454" i="70"/>
  <c r="Q451" i="70"/>
  <c r="Q449" i="70" s="1"/>
  <c r="F258" i="70"/>
  <c r="F269" i="70"/>
  <c r="W230" i="70"/>
  <c r="W228" i="70" s="1"/>
  <c r="W274" i="70"/>
  <c r="W272" i="70" s="1"/>
  <c r="F309" i="70"/>
  <c r="Z318" i="70"/>
  <c r="Z316" i="70" s="1"/>
  <c r="H319" i="70"/>
  <c r="F311" i="70"/>
  <c r="V319" i="70"/>
  <c r="L363" i="70"/>
  <c r="X407" i="70"/>
  <c r="I758" i="70"/>
  <c r="I756" i="70" s="1"/>
  <c r="V758" i="70"/>
  <c r="V756" i="70" s="1"/>
  <c r="K714" i="70"/>
  <c r="K712" i="70" s="1"/>
  <c r="V759" i="70"/>
  <c r="V757" i="70" s="1"/>
  <c r="U847" i="70"/>
  <c r="U845" i="70" s="1"/>
  <c r="J803" i="70"/>
  <c r="J801" i="70" s="1"/>
  <c r="F812" i="70"/>
  <c r="H846" i="70"/>
  <c r="V846" i="70"/>
  <c r="V844" i="70" s="1"/>
  <c r="K802" i="70"/>
  <c r="K800" i="70" s="1"/>
  <c r="F809" i="70"/>
  <c r="S847" i="70"/>
  <c r="S845" i="70" s="1"/>
  <c r="F568" i="70"/>
  <c r="F573" i="70"/>
  <c r="F591" i="70"/>
  <c r="F615" i="70"/>
  <c r="F620" i="70"/>
  <c r="F616" i="70"/>
  <c r="G582" i="70"/>
  <c r="N583" i="70"/>
  <c r="N581" i="70" s="1"/>
  <c r="F578" i="70"/>
  <c r="F544" i="70"/>
  <c r="Y539" i="70"/>
  <c r="Y537" i="70" s="1"/>
  <c r="F567" i="70"/>
  <c r="Z539" i="70"/>
  <c r="Z537" i="70" s="1"/>
  <c r="H451" i="70"/>
  <c r="H538" i="70"/>
  <c r="H536" i="70" s="1"/>
  <c r="F533" i="70"/>
  <c r="F546" i="70"/>
  <c r="F525" i="70"/>
  <c r="P538" i="70"/>
  <c r="P536" i="70" s="1"/>
  <c r="F263" i="70"/>
  <c r="F267" i="70"/>
  <c r="I275" i="70"/>
  <c r="I273" i="70" s="1"/>
  <c r="M231" i="70"/>
  <c r="M229" i="70" s="1"/>
  <c r="M275" i="70"/>
  <c r="M273" i="70" s="1"/>
  <c r="M318" i="70"/>
  <c r="M316" i="70" s="1"/>
  <c r="Q319" i="70"/>
  <c r="Q317" i="70" s="1"/>
  <c r="P318" i="70"/>
  <c r="P316" i="70" s="1"/>
  <c r="X363" i="70"/>
  <c r="I407" i="70"/>
  <c r="I405" i="70" s="1"/>
  <c r="O759" i="70"/>
  <c r="O757" i="70" s="1"/>
  <c r="W714" i="70"/>
  <c r="W712" i="70" s="1"/>
  <c r="F797" i="70"/>
  <c r="Q846" i="70"/>
  <c r="Q844" i="70" s="1"/>
  <c r="V803" i="70"/>
  <c r="V801" i="70" s="1"/>
  <c r="T846" i="70"/>
  <c r="T844" i="70" s="1"/>
  <c r="F832" i="70"/>
  <c r="M847" i="70"/>
  <c r="M845" i="70" s="1"/>
  <c r="W802" i="70"/>
  <c r="W800" i="70" s="1"/>
  <c r="F841" i="70"/>
  <c r="M802" i="70"/>
  <c r="M800" i="70" s="1"/>
  <c r="N802" i="70"/>
  <c r="N800" i="70" s="1"/>
  <c r="O846" i="70"/>
  <c r="O844" i="70" s="1"/>
  <c r="U583" i="70"/>
  <c r="U581" i="70" s="1"/>
  <c r="J583" i="70"/>
  <c r="J581" i="70" s="1"/>
  <c r="Q582" i="70"/>
  <c r="Q580" i="70" s="1"/>
  <c r="F592" i="70"/>
  <c r="U582" i="70"/>
  <c r="U580" i="70" s="1"/>
  <c r="F610" i="70"/>
  <c r="F569" i="70"/>
  <c r="F619" i="70"/>
  <c r="F442" i="70"/>
  <c r="V538" i="70"/>
  <c r="V536" i="70" s="1"/>
  <c r="F459" i="70"/>
  <c r="I230" i="70"/>
  <c r="I228" i="70" s="1"/>
  <c r="F261" i="70"/>
  <c r="Y231" i="70"/>
  <c r="Y229" i="70" s="1"/>
  <c r="AA275" i="70"/>
  <c r="AA273" i="70" s="1"/>
  <c r="F285" i="70"/>
  <c r="J318" i="70"/>
  <c r="J316" i="70" s="1"/>
  <c r="F327" i="70"/>
  <c r="L318" i="70"/>
  <c r="L316" i="70" s="1"/>
  <c r="F357" i="70"/>
  <c r="G319" i="70"/>
  <c r="W407" i="70"/>
  <c r="L759" i="70"/>
  <c r="L757" i="70" s="1"/>
  <c r="K845" i="70"/>
  <c r="F856" i="70"/>
  <c r="Y847" i="70"/>
  <c r="Y845" i="70" s="1"/>
  <c r="N803" i="70"/>
  <c r="N801" i="70" s="1"/>
  <c r="L846" i="70"/>
  <c r="L844" i="70" s="1"/>
  <c r="Y802" i="70"/>
  <c r="Y800" i="70" s="1"/>
  <c r="Z802" i="70"/>
  <c r="Z800" i="70" s="1"/>
  <c r="AA846" i="70"/>
  <c r="AA844" i="70" s="1"/>
  <c r="T582" i="70"/>
  <c r="T580" i="70" s="1"/>
  <c r="M583" i="70"/>
  <c r="M581" i="70" s="1"/>
  <c r="F579" i="70"/>
  <c r="M582" i="70"/>
  <c r="F462" i="70"/>
  <c r="F529" i="70"/>
  <c r="F444" i="70"/>
  <c r="N539" i="70"/>
  <c r="N537" i="70" s="1"/>
  <c r="F545" i="70"/>
  <c r="G450" i="70"/>
  <c r="F527" i="70"/>
  <c r="F547" i="70"/>
  <c r="W539" i="70"/>
  <c r="W537" i="70" s="1"/>
  <c r="U230" i="70"/>
  <c r="U228" i="70" s="1"/>
  <c r="J230" i="70"/>
  <c r="J228" i="70" s="1"/>
  <c r="N230" i="70"/>
  <c r="N228" i="70" s="1"/>
  <c r="N275" i="70"/>
  <c r="N273" i="70" s="1"/>
  <c r="F310" i="70"/>
  <c r="O318" i="70"/>
  <c r="O316" i="70" s="1"/>
  <c r="S319" i="70"/>
  <c r="S317" i="70" s="1"/>
  <c r="F351" i="70"/>
  <c r="F353" i="70"/>
  <c r="H363" i="70"/>
  <c r="F767" i="70"/>
  <c r="F795" i="70"/>
  <c r="Z803" i="70"/>
  <c r="Z801" i="70" s="1"/>
  <c r="X846" i="70"/>
  <c r="X844" i="70" s="1"/>
  <c r="N582" i="70"/>
  <c r="N580" i="70" s="1"/>
  <c r="X583" i="70"/>
  <c r="X581" i="70" s="1"/>
  <c r="L583" i="70"/>
  <c r="L581" i="70" s="1"/>
  <c r="F586" i="70"/>
  <c r="F566" i="70"/>
  <c r="F542" i="70"/>
  <c r="T450" i="70"/>
  <c r="X450" i="70"/>
  <c r="X448" i="70" s="1"/>
  <c r="Q274" i="70"/>
  <c r="Q272" i="70" s="1"/>
  <c r="K231" i="70"/>
  <c r="K229" i="70" s="1"/>
  <c r="Z230" i="70"/>
  <c r="Z275" i="70"/>
  <c r="Z273" i="70" s="1"/>
  <c r="O319" i="70"/>
  <c r="F322" i="70"/>
  <c r="AA318" i="70"/>
  <c r="AA316" i="70" s="1"/>
  <c r="F304" i="70"/>
  <c r="F397" i="70"/>
  <c r="F857" i="70"/>
  <c r="F837" i="70"/>
  <c r="U846" i="70"/>
  <c r="U844" i="70" s="1"/>
  <c r="F811" i="70"/>
  <c r="F851" i="70"/>
  <c r="Q802" i="70"/>
  <c r="Q800" i="70" s="1"/>
  <c r="O847" i="70"/>
  <c r="O845" i="70" s="1"/>
  <c r="G802" i="70"/>
  <c r="F843" i="70"/>
  <c r="F854" i="70"/>
  <c r="P802" i="70"/>
  <c r="P800" i="70" s="1"/>
  <c r="F589" i="70"/>
  <c r="Z583" i="70"/>
  <c r="Z581" i="70" s="1"/>
  <c r="F612" i="70"/>
  <c r="J582" i="70"/>
  <c r="J580" i="70" s="1"/>
  <c r="F577" i="70"/>
  <c r="O583" i="70"/>
  <c r="O581" i="70" s="1"/>
  <c r="F458" i="70"/>
  <c r="M539" i="70"/>
  <c r="M537" i="70" s="1"/>
  <c r="F524" i="70"/>
  <c r="F528" i="70"/>
  <c r="L451" i="70"/>
  <c r="L449" i="70" s="1"/>
  <c r="K538" i="70"/>
  <c r="K536" i="70" s="1"/>
  <c r="H450" i="70"/>
  <c r="H448" i="70" s="1"/>
  <c r="P451" i="70"/>
  <c r="F445" i="70"/>
  <c r="F278" i="70"/>
  <c r="H230" i="70"/>
  <c r="H228" i="70" s="1"/>
  <c r="W231" i="70"/>
  <c r="L231" i="70"/>
  <c r="L229" i="70" s="1"/>
  <c r="Y230" i="70"/>
  <c r="Y228" i="70" s="1"/>
  <c r="P231" i="70"/>
  <c r="P229" i="70" s="1"/>
  <c r="H318" i="70"/>
  <c r="Y319" i="70"/>
  <c r="Y317" i="70" s="1"/>
  <c r="W318" i="70"/>
  <c r="F305" i="70"/>
  <c r="W319" i="70"/>
  <c r="W317" i="70" s="1"/>
  <c r="R319" i="70"/>
  <c r="R317" i="70" s="1"/>
  <c r="F307" i="70"/>
  <c r="F805" i="70"/>
  <c r="F614" i="70"/>
  <c r="X582" i="70"/>
  <c r="X580" i="70" s="1"/>
  <c r="AA583" i="70"/>
  <c r="AA581" i="70" s="1"/>
  <c r="F447" i="70"/>
  <c r="F531" i="70"/>
  <c r="AA539" i="70"/>
  <c r="AA537" i="70" s="1"/>
  <c r="F460" i="70"/>
  <c r="O538" i="70"/>
  <c r="O536" i="70" s="1"/>
  <c r="F238" i="70"/>
  <c r="T230" i="70"/>
  <c r="F236" i="70"/>
  <c r="F346" i="70"/>
  <c r="F349" i="70"/>
  <c r="F842" i="70"/>
  <c r="F798" i="70"/>
  <c r="S846" i="70"/>
  <c r="S844" i="70" s="1"/>
  <c r="T802" i="70"/>
  <c r="T800" i="70" s="1"/>
  <c r="X847" i="70"/>
  <c r="X845" i="70" s="1"/>
  <c r="K846" i="70"/>
  <c r="K844" i="70" s="1"/>
  <c r="F855" i="70"/>
  <c r="Y846" i="70"/>
  <c r="Y844" i="70" s="1"/>
  <c r="N846" i="70"/>
  <c r="N844" i="70" s="1"/>
  <c r="F835" i="70"/>
  <c r="F587" i="70"/>
  <c r="F611" i="70"/>
  <c r="F588" i="70"/>
  <c r="Q583" i="70"/>
  <c r="Q581" i="70" s="1"/>
  <c r="F575" i="70"/>
  <c r="F461" i="70"/>
  <c r="F534" i="70"/>
  <c r="X538" i="70"/>
  <c r="X536" i="70" s="1"/>
  <c r="R539" i="70"/>
  <c r="R537" i="70" s="1"/>
  <c r="M451" i="70"/>
  <c r="M449" i="70" s="1"/>
  <c r="AA538" i="70"/>
  <c r="AA536" i="70" s="1"/>
  <c r="F522" i="70"/>
  <c r="F572" i="70"/>
  <c r="AA230" i="70"/>
  <c r="AA228" i="70" s="1"/>
  <c r="N274" i="70"/>
  <c r="H231" i="70"/>
  <c r="J231" i="70"/>
  <c r="J229" i="70" s="1"/>
  <c r="F266" i="70"/>
  <c r="U274" i="70"/>
  <c r="U272" i="70" s="1"/>
  <c r="J274" i="70"/>
  <c r="AA231" i="70"/>
  <c r="AA229" i="70" s="1"/>
  <c r="X274" i="70"/>
  <c r="X272" i="70" s="1"/>
  <c r="X319" i="70"/>
  <c r="X317" i="70" s="1"/>
  <c r="Z319" i="70"/>
  <c r="Z317" i="70" s="1"/>
  <c r="F313" i="70"/>
  <c r="U318" i="70"/>
  <c r="F348" i="70"/>
  <c r="W362" i="70"/>
  <c r="J407" i="70"/>
  <c r="P363" i="70"/>
  <c r="O362" i="70"/>
  <c r="F834" i="70"/>
  <c r="F852" i="70"/>
  <c r="W846" i="70"/>
  <c r="W844" i="70" s="1"/>
  <c r="F840" i="70"/>
  <c r="F831" i="70"/>
  <c r="Z846" i="70"/>
  <c r="Z844" i="70" s="1"/>
  <c r="F813" i="70"/>
  <c r="F548" i="70"/>
  <c r="R582" i="70"/>
  <c r="R580" i="70" s="1"/>
  <c r="Q538" i="70"/>
  <c r="Q536" i="70" s="1"/>
  <c r="I538" i="70"/>
  <c r="I536" i="70" s="1"/>
  <c r="F523" i="70"/>
  <c r="AA451" i="70"/>
  <c r="AA449" i="70" s="1"/>
  <c r="S539" i="70"/>
  <c r="S537" i="70" s="1"/>
  <c r="F242" i="70"/>
  <c r="F240" i="70"/>
  <c r="F268" i="70"/>
  <c r="V231" i="70"/>
  <c r="V229" i="70" s="1"/>
  <c r="T274" i="70"/>
  <c r="T272" i="70" s="1"/>
  <c r="F260" i="70"/>
  <c r="K275" i="70"/>
  <c r="Z231" i="70"/>
  <c r="Z229" i="70" s="1"/>
  <c r="V274" i="70"/>
  <c r="F241" i="70"/>
  <c r="O275" i="70"/>
  <c r="O273" i="70" s="1"/>
  <c r="F347" i="70"/>
  <c r="I319" i="70"/>
  <c r="I317" i="70" s="1"/>
  <c r="M363" i="70"/>
  <c r="F836" i="70"/>
  <c r="L802" i="70"/>
  <c r="L800" i="70" s="1"/>
  <c r="F850" i="70"/>
  <c r="O802" i="70"/>
  <c r="O800" i="70" s="1"/>
  <c r="I583" i="70"/>
  <c r="I581" i="70" s="1"/>
  <c r="W451" i="70"/>
  <c r="W449" i="70" s="1"/>
  <c r="I450" i="70"/>
  <c r="I448" i="70" s="1"/>
  <c r="F535" i="70"/>
  <c r="F234" i="70"/>
  <c r="I231" i="70"/>
  <c r="I229" i="70" s="1"/>
  <c r="F262" i="70"/>
  <c r="X275" i="70"/>
  <c r="X273" i="70" s="1"/>
  <c r="F235" i="70"/>
  <c r="F271" i="70"/>
  <c r="F312" i="70"/>
  <c r="F314" i="70"/>
  <c r="F325" i="70"/>
  <c r="F308" i="70"/>
  <c r="I406" i="70"/>
  <c r="I404" i="70" s="1"/>
  <c r="U714" i="70"/>
  <c r="U712" i="70" s="1"/>
  <c r="P759" i="70"/>
  <c r="P757" i="70" s="1"/>
  <c r="F744" i="70"/>
  <c r="F755" i="70"/>
  <c r="U715" i="70"/>
  <c r="U713" i="70" s="1"/>
  <c r="F754" i="70"/>
  <c r="L627" i="70"/>
  <c r="L625" i="70" s="1"/>
  <c r="Q626" i="70"/>
  <c r="Q624" i="70" s="1"/>
  <c r="R626" i="70"/>
  <c r="R624" i="70" s="1"/>
  <c r="F762" i="70"/>
  <c r="F722" i="70"/>
  <c r="S758" i="70"/>
  <c r="S756" i="70" s="1"/>
  <c r="F725" i="70"/>
  <c r="F796" i="70"/>
  <c r="U626" i="70"/>
  <c r="U624" i="70" s="1"/>
  <c r="R627" i="70"/>
  <c r="R625" i="70" s="1"/>
  <c r="O627" i="70"/>
  <c r="O625" i="70" s="1"/>
  <c r="P627" i="70"/>
  <c r="P625" i="70" s="1"/>
  <c r="F790" i="70"/>
  <c r="F752" i="70"/>
  <c r="Q758" i="70"/>
  <c r="Q756" i="70" s="1"/>
  <c r="J759" i="70"/>
  <c r="J757" i="70" s="1"/>
  <c r="G670" i="70"/>
  <c r="G668" i="70" s="1"/>
  <c r="F720" i="70"/>
  <c r="F788" i="70"/>
  <c r="F723" i="70"/>
  <c r="L714" i="70"/>
  <c r="L712" i="70" s="1"/>
  <c r="F787" i="70"/>
  <c r="N714" i="70"/>
  <c r="N712" i="70" s="1"/>
  <c r="F743" i="70"/>
  <c r="H759" i="70"/>
  <c r="H757" i="70" s="1"/>
  <c r="R758" i="70"/>
  <c r="R756" i="70" s="1"/>
  <c r="F721" i="70"/>
  <c r="F742" i="70"/>
  <c r="F789" i="70"/>
  <c r="Z626" i="70"/>
  <c r="Z624" i="70" s="1"/>
  <c r="H626" i="70"/>
  <c r="H624" i="70" s="1"/>
  <c r="U758" i="70"/>
  <c r="U756" i="70" s="1"/>
  <c r="M759" i="70"/>
  <c r="M757" i="70" s="1"/>
  <c r="X714" i="70"/>
  <c r="X712" i="70" s="1"/>
  <c r="M714" i="70"/>
  <c r="M712" i="70" s="1"/>
  <c r="Z714" i="70"/>
  <c r="Z712" i="70" s="1"/>
  <c r="T759" i="70"/>
  <c r="T757" i="70" s="1"/>
  <c r="F792" i="70"/>
  <c r="I759" i="70"/>
  <c r="I757" i="70" s="1"/>
  <c r="H758" i="70"/>
  <c r="H756" i="70" s="1"/>
  <c r="AA627" i="70"/>
  <c r="AA625" i="70" s="1"/>
  <c r="R715" i="70"/>
  <c r="R713" i="70" s="1"/>
  <c r="F749" i="70"/>
  <c r="AA759" i="70"/>
  <c r="AA757" i="70" s="1"/>
  <c r="O715" i="70"/>
  <c r="O713" i="70" s="1"/>
  <c r="Y714" i="70"/>
  <c r="Y712" i="70" s="1"/>
  <c r="Q715" i="70"/>
  <c r="Q713" i="70" s="1"/>
  <c r="F751" i="70"/>
  <c r="F769" i="70"/>
  <c r="U759" i="70"/>
  <c r="U757" i="70" s="1"/>
  <c r="F750" i="70"/>
  <c r="T758" i="70"/>
  <c r="T756" i="70" s="1"/>
  <c r="F794" i="70"/>
  <c r="T626" i="70"/>
  <c r="T624" i="70" s="1"/>
  <c r="K758" i="70"/>
  <c r="K756" i="70" s="1"/>
  <c r="Z715" i="70"/>
  <c r="Z713" i="70" s="1"/>
  <c r="AA715" i="70"/>
  <c r="AA713" i="70" s="1"/>
  <c r="P715" i="70"/>
  <c r="P713" i="70" s="1"/>
  <c r="F718" i="70"/>
  <c r="F747" i="70"/>
  <c r="L758" i="70"/>
  <c r="L756" i="70" s="1"/>
  <c r="K759" i="70"/>
  <c r="K757" i="70" s="1"/>
  <c r="F768" i="70"/>
  <c r="V627" i="70"/>
  <c r="V625" i="70" s="1"/>
  <c r="N626" i="70"/>
  <c r="N624" i="70" s="1"/>
  <c r="H670" i="70"/>
  <c r="H668" i="70" s="1"/>
  <c r="H671" i="70"/>
  <c r="H669" i="70" s="1"/>
  <c r="F763" i="70"/>
  <c r="W758" i="70"/>
  <c r="W756" i="70" s="1"/>
  <c r="J714" i="70"/>
  <c r="J712" i="70" s="1"/>
  <c r="F766" i="70"/>
  <c r="R714" i="70"/>
  <c r="R712" i="70" s="1"/>
  <c r="F748" i="70"/>
  <c r="N759" i="70"/>
  <c r="N757" i="70" s="1"/>
  <c r="F786" i="70"/>
  <c r="X758" i="70"/>
  <c r="X756" i="70" s="1"/>
  <c r="F764" i="70"/>
  <c r="W759" i="70"/>
  <c r="W757" i="70" s="1"/>
  <c r="AA626" i="70"/>
  <c r="AA624" i="70" s="1"/>
  <c r="L670" i="70"/>
  <c r="L668" i="70" s="1"/>
  <c r="F719" i="70"/>
  <c r="H715" i="70"/>
  <c r="H713" i="70" s="1"/>
  <c r="Z759" i="70"/>
  <c r="Z757" i="70" s="1"/>
  <c r="J626" i="70"/>
  <c r="J624" i="70" s="1"/>
  <c r="F635" i="70"/>
  <c r="K671" i="70"/>
  <c r="K669" i="70" s="1"/>
  <c r="F680" i="70"/>
  <c r="U670" i="70"/>
  <c r="U668" i="70" s="1"/>
  <c r="V670" i="70"/>
  <c r="V668" i="70" s="1"/>
  <c r="W670" i="70"/>
  <c r="W668" i="70" s="1"/>
  <c r="X670" i="70"/>
  <c r="X668" i="70" s="1"/>
  <c r="AA714" i="70"/>
  <c r="AA712" i="70" s="1"/>
  <c r="S714" i="70"/>
  <c r="S712" i="70" s="1"/>
  <c r="T714" i="70"/>
  <c r="T712" i="70" s="1"/>
  <c r="F753" i="70"/>
  <c r="M715" i="70"/>
  <c r="M713" i="70" s="1"/>
  <c r="N758" i="70"/>
  <c r="N756" i="70" s="1"/>
  <c r="O758" i="70"/>
  <c r="O756" i="70" s="1"/>
  <c r="P758" i="70"/>
  <c r="P756" i="70" s="1"/>
  <c r="Q627" i="70"/>
  <c r="Q625" i="70" s="1"/>
  <c r="W671" i="70"/>
  <c r="W669" i="70" s="1"/>
  <c r="X627" i="70"/>
  <c r="X625" i="70" s="1"/>
  <c r="K715" i="70"/>
  <c r="K713" i="70" s="1"/>
  <c r="F745" i="70"/>
  <c r="Y715" i="70"/>
  <c r="Y713" i="70" s="1"/>
  <c r="Z758" i="70"/>
  <c r="Z756" i="70" s="1"/>
  <c r="AA758" i="70"/>
  <c r="AA756" i="70" s="1"/>
  <c r="G759" i="70"/>
  <c r="F765" i="70"/>
  <c r="P714" i="70"/>
  <c r="P712" i="70" s="1"/>
  <c r="F746" i="70"/>
  <c r="F726" i="70"/>
  <c r="Z671" i="70"/>
  <c r="Z669" i="70" s="1"/>
  <c r="V715" i="70"/>
  <c r="V713" i="70" s="1"/>
  <c r="W715" i="70"/>
  <c r="W713" i="70" s="1"/>
  <c r="I714" i="70"/>
  <c r="Y758" i="70"/>
  <c r="Y756" i="70" s="1"/>
  <c r="Q759" i="70"/>
  <c r="Q757" i="70" s="1"/>
  <c r="R759" i="70"/>
  <c r="R757" i="70" s="1"/>
  <c r="F793" i="70"/>
  <c r="S759" i="70"/>
  <c r="S757" i="70" s="1"/>
  <c r="G715" i="70"/>
  <c r="I715" i="70"/>
  <c r="I713" i="70" s="1"/>
  <c r="F791" i="70"/>
  <c r="S626" i="70"/>
  <c r="S624" i="70" s="1"/>
  <c r="I626" i="70"/>
  <c r="I624" i="70" s="1"/>
  <c r="F656" i="70"/>
  <c r="F673" i="70"/>
  <c r="O671" i="70"/>
  <c r="O669" i="70" s="1"/>
  <c r="F709" i="70"/>
  <c r="H627" i="70"/>
  <c r="H625" i="70" s="1"/>
  <c r="K627" i="70"/>
  <c r="K625" i="70" s="1"/>
  <c r="M627" i="70"/>
  <c r="M625" i="70" s="1"/>
  <c r="F699" i="70"/>
  <c r="Y671" i="70"/>
  <c r="Y669" i="70" s="1"/>
  <c r="AA671" i="70"/>
  <c r="AA669" i="70" s="1"/>
  <c r="F658" i="70"/>
  <c r="O670" i="70"/>
  <c r="O668" i="70" s="1"/>
  <c r="F698" i="70"/>
  <c r="F700" i="70"/>
  <c r="F630" i="70"/>
  <c r="F632" i="70"/>
  <c r="F655" i="70"/>
  <c r="Y627" i="70"/>
  <c r="Y625" i="70" s="1"/>
  <c r="F663" i="70"/>
  <c r="F704" i="70"/>
  <c r="G627" i="70"/>
  <c r="F707" i="70"/>
  <c r="AA670" i="70"/>
  <c r="AA668" i="70" s="1"/>
  <c r="F703" i="70"/>
  <c r="F665" i="70"/>
  <c r="T627" i="70"/>
  <c r="T625" i="70" s="1"/>
  <c r="Z627" i="70"/>
  <c r="Z625" i="70" s="1"/>
  <c r="W626" i="70"/>
  <c r="W624" i="70" s="1"/>
  <c r="F672" i="70"/>
  <c r="F660" i="70"/>
  <c r="F705" i="70"/>
  <c r="F634" i="70"/>
  <c r="F675" i="70"/>
  <c r="S627" i="70"/>
  <c r="S625" i="70" s="1"/>
  <c r="F666" i="70"/>
  <c r="R671" i="70"/>
  <c r="R669" i="70" s="1"/>
  <c r="F708" i="70"/>
  <c r="N671" i="70"/>
  <c r="N669" i="70" s="1"/>
  <c r="F638" i="70"/>
  <c r="F814" i="70"/>
  <c r="F631" i="70"/>
  <c r="F676" i="70"/>
  <c r="F637" i="70"/>
  <c r="F678" i="70"/>
  <c r="F677" i="70"/>
  <c r="R670" i="70"/>
  <c r="R668" i="70" s="1"/>
  <c r="F679" i="70"/>
  <c r="F654" i="70"/>
  <c r="I671" i="70"/>
  <c r="I669" i="70" s="1"/>
  <c r="J627" i="70"/>
  <c r="J625" i="70" s="1"/>
  <c r="F636" i="70"/>
  <c r="F858" i="70"/>
  <c r="S670" i="70"/>
  <c r="S668" i="70" s="1"/>
  <c r="F659" i="70"/>
  <c r="F706" i="70"/>
  <c r="N670" i="70"/>
  <c r="N668" i="70" s="1"/>
  <c r="F657" i="70"/>
  <c r="U671" i="70"/>
  <c r="U669" i="70" s="1"/>
  <c r="W627" i="70"/>
  <c r="W625" i="70" s="1"/>
  <c r="F716" i="70"/>
  <c r="F682" i="70"/>
  <c r="J671" i="70"/>
  <c r="J669" i="70" s="1"/>
  <c r="M670" i="70"/>
  <c r="M668" i="70" s="1"/>
  <c r="Z670" i="70"/>
  <c r="Z668" i="70" s="1"/>
  <c r="F661" i="70"/>
  <c r="F701" i="70"/>
  <c r="F667" i="70"/>
  <c r="F662" i="70"/>
  <c r="Y670" i="70"/>
  <c r="Y668" i="70" s="1"/>
  <c r="Q671" i="70"/>
  <c r="Q669" i="70" s="1"/>
  <c r="P670" i="70"/>
  <c r="P668" i="70" s="1"/>
  <c r="F702" i="70"/>
  <c r="Q670" i="70"/>
  <c r="Q668" i="70" s="1"/>
  <c r="F633" i="70"/>
  <c r="P671" i="70"/>
  <c r="P669" i="70" s="1"/>
  <c r="G671" i="70"/>
  <c r="G669" i="70" s="1"/>
  <c r="F710" i="70"/>
  <c r="P626" i="70"/>
  <c r="P624" i="70" s="1"/>
  <c r="K626" i="70"/>
  <c r="K624" i="70" s="1"/>
  <c r="F770" i="70"/>
  <c r="F664" i="70"/>
  <c r="F674" i="70"/>
  <c r="S671" i="70"/>
  <c r="S669" i="70" s="1"/>
  <c r="T671" i="70"/>
  <c r="T669" i="70" s="1"/>
  <c r="F711" i="70"/>
  <c r="N627" i="70"/>
  <c r="N625" i="70" s="1"/>
  <c r="U627" i="70"/>
  <c r="U625" i="70" s="1"/>
  <c r="F681" i="70"/>
  <c r="F623" i="70"/>
  <c r="G231" i="70"/>
  <c r="F233" i="70"/>
  <c r="G275" i="70"/>
  <c r="G273" i="70" s="1"/>
  <c r="F277" i="70"/>
  <c r="F320" i="70"/>
  <c r="G318" i="70"/>
  <c r="F540" i="70"/>
  <c r="G538" i="70"/>
  <c r="G539" i="70"/>
  <c r="F541" i="70"/>
  <c r="G583" i="70"/>
  <c r="F585" i="70"/>
  <c r="F628" i="70"/>
  <c r="G626" i="70"/>
  <c r="F760" i="70"/>
  <c r="G758" i="70"/>
  <c r="G801" i="70"/>
  <c r="Z406" i="70" l="1"/>
  <c r="Z404" i="70" s="1"/>
  <c r="N406" i="70"/>
  <c r="N404" i="70" s="1"/>
  <c r="F329" i="70"/>
  <c r="S318" i="70"/>
  <c r="S316" i="70" s="1"/>
  <c r="U363" i="70"/>
  <c r="U361" i="70" s="1"/>
  <c r="Y407" i="70"/>
  <c r="Y405" i="70" s="1"/>
  <c r="J363" i="70"/>
  <c r="J361" i="70" s="1"/>
  <c r="R318" i="70"/>
  <c r="R316" i="70" s="1"/>
  <c r="F282" i="70"/>
  <c r="K319" i="70"/>
  <c r="K317" i="70" s="1"/>
  <c r="F326" i="70"/>
  <c r="F302" i="70"/>
  <c r="F350" i="70"/>
  <c r="F306" i="70"/>
  <c r="L319" i="70"/>
  <c r="L317" i="70" s="1"/>
  <c r="F315" i="70"/>
  <c r="X230" i="70"/>
  <c r="X228" i="70" s="1"/>
  <c r="F283" i="70"/>
  <c r="F232" i="70"/>
  <c r="F270" i="70"/>
  <c r="T318" i="70"/>
  <c r="T316" i="70" s="1"/>
  <c r="S450" i="70"/>
  <c r="S448" i="70" s="1"/>
  <c r="P274" i="70"/>
  <c r="P272" i="70" s="1"/>
  <c r="X539" i="70"/>
  <c r="X537" i="70" s="1"/>
  <c r="F455" i="70"/>
  <c r="K363" i="70"/>
  <c r="K361" i="70" s="1"/>
  <c r="F328" i="70"/>
  <c r="U319" i="70"/>
  <c r="U317" i="70" s="1"/>
  <c r="G274" i="70"/>
  <c r="G272" i="70" s="1"/>
  <c r="F323" i="70"/>
  <c r="F281" i="70"/>
  <c r="L230" i="70"/>
  <c r="F354" i="70"/>
  <c r="L275" i="70"/>
  <c r="L273" i="70" s="1"/>
  <c r="F227" i="70"/>
  <c r="O231" i="70"/>
  <c r="O229" i="70" s="1"/>
  <c r="F532" i="70"/>
  <c r="S230" i="70"/>
  <c r="S228" i="70" s="1"/>
  <c r="U539" i="70"/>
  <c r="U537" i="70" s="1"/>
  <c r="T231" i="70"/>
  <c r="T229" i="70" s="1"/>
  <c r="R449" i="70"/>
  <c r="H407" i="70"/>
  <c r="H405" i="70" s="1"/>
  <c r="Y318" i="70"/>
  <c r="Y316" i="70" s="1"/>
  <c r="F356" i="70"/>
  <c r="P319" i="70"/>
  <c r="P317" i="70" s="1"/>
  <c r="S231" i="70"/>
  <c r="S229" i="70" s="1"/>
  <c r="J275" i="70"/>
  <c r="J273" i="70" s="1"/>
  <c r="T362" i="70"/>
  <c r="T360" i="70" s="1"/>
  <c r="F324" i="70"/>
  <c r="V362" i="70"/>
  <c r="V360" i="70" s="1"/>
  <c r="N319" i="70"/>
  <c r="N317" i="70" s="1"/>
  <c r="O406" i="70"/>
  <c r="O404" i="70" s="1"/>
  <c r="M362" i="70"/>
  <c r="M360" i="70" s="1"/>
  <c r="N407" i="70"/>
  <c r="N405" i="70" s="1"/>
  <c r="L228" i="70"/>
  <c r="O405" i="70"/>
  <c r="F399" i="70"/>
  <c r="J362" i="70"/>
  <c r="J360" i="70" s="1"/>
  <c r="O361" i="70"/>
  <c r="Z228" i="70"/>
  <c r="T317" i="70"/>
  <c r="N363" i="70"/>
  <c r="N361" i="70" s="1"/>
  <c r="N272" i="70"/>
  <c r="T405" i="70"/>
  <c r="M407" i="70"/>
  <c r="M405" i="70" s="1"/>
  <c r="P449" i="70"/>
  <c r="R363" i="70"/>
  <c r="R361" i="70" s="1"/>
  <c r="K273" i="70"/>
  <c r="O360" i="70"/>
  <c r="W316" i="70"/>
  <c r="M580" i="70"/>
  <c r="F440" i="70"/>
  <c r="H360" i="70"/>
  <c r="P360" i="70"/>
  <c r="P275" i="70"/>
  <c r="P273" i="70" s="1"/>
  <c r="AA360" i="70"/>
  <c r="F276" i="70"/>
  <c r="T448" i="70"/>
  <c r="J405" i="70"/>
  <c r="J272" i="70"/>
  <c r="H316" i="70"/>
  <c r="Q404" i="70"/>
  <c r="R407" i="70"/>
  <c r="R405" i="70" s="1"/>
  <c r="H361" i="70"/>
  <c r="W405" i="70"/>
  <c r="N536" i="70"/>
  <c r="U406" i="70"/>
  <c r="U404" i="70" s="1"/>
  <c r="U360" i="70"/>
  <c r="K404" i="70"/>
  <c r="V317" i="70"/>
  <c r="Z361" i="70"/>
  <c r="G230" i="70"/>
  <c r="G228" i="70" s="1"/>
  <c r="T228" i="70"/>
  <c r="R448" i="70"/>
  <c r="N362" i="70"/>
  <c r="N360" i="70" s="1"/>
  <c r="I360" i="70"/>
  <c r="Q362" i="70"/>
  <c r="Q360" i="70" s="1"/>
  <c r="V272" i="70"/>
  <c r="F441" i="70"/>
  <c r="U316" i="70"/>
  <c r="W229" i="70"/>
  <c r="O317" i="70"/>
  <c r="H317" i="70"/>
  <c r="Q228" i="70"/>
  <c r="R272" i="70"/>
  <c r="H229" i="70"/>
  <c r="O272" i="70"/>
  <c r="I891" i="70"/>
  <c r="I889" i="70" s="1"/>
  <c r="S890" i="70"/>
  <c r="S888" i="70" s="1"/>
  <c r="U890" i="70"/>
  <c r="U888" i="70" s="1"/>
  <c r="L891" i="70"/>
  <c r="L889" i="70" s="1"/>
  <c r="K891" i="70"/>
  <c r="K889" i="70" s="1"/>
  <c r="X891" i="70"/>
  <c r="X889" i="70" s="1"/>
  <c r="H891" i="70"/>
  <c r="H889" i="70" s="1"/>
  <c r="H890" i="70"/>
  <c r="H888" i="70" s="1"/>
  <c r="I29" i="72"/>
  <c r="Q890" i="70"/>
  <c r="Q888" i="70" s="1"/>
  <c r="I890" i="70"/>
  <c r="I888" i="70" s="1"/>
  <c r="K405" i="70"/>
  <c r="W891" i="70"/>
  <c r="W889" i="70" s="1"/>
  <c r="I32" i="72"/>
  <c r="R890" i="70"/>
  <c r="R888" i="70" s="1"/>
  <c r="G890" i="70"/>
  <c r="G888" i="70" s="1"/>
  <c r="J890" i="70"/>
  <c r="J888" i="70" s="1"/>
  <c r="Z891" i="70"/>
  <c r="Z889" i="70" s="1"/>
  <c r="O891" i="70"/>
  <c r="O889" i="70" s="1"/>
  <c r="N890" i="70"/>
  <c r="N888" i="70" s="1"/>
  <c r="AA890" i="70"/>
  <c r="AA888" i="70" s="1"/>
  <c r="V890" i="70"/>
  <c r="V888" i="70" s="1"/>
  <c r="AA891" i="70"/>
  <c r="AA889" i="70" s="1"/>
  <c r="Z890" i="70"/>
  <c r="Z888" i="70" s="1"/>
  <c r="R891" i="70"/>
  <c r="R889" i="70" s="1"/>
  <c r="U891" i="70"/>
  <c r="U889" i="70" s="1"/>
  <c r="J891" i="70"/>
  <c r="J889" i="70" s="1"/>
  <c r="M891" i="70"/>
  <c r="M889" i="70" s="1"/>
  <c r="Q891" i="70"/>
  <c r="Q889" i="70" s="1"/>
  <c r="V891" i="70"/>
  <c r="V889" i="70" s="1"/>
  <c r="Y891" i="70"/>
  <c r="Y889" i="70" s="1"/>
  <c r="P890" i="70"/>
  <c r="P888" i="70" s="1"/>
  <c r="T891" i="70"/>
  <c r="T889" i="70" s="1"/>
  <c r="T890" i="70"/>
  <c r="T888" i="70" s="1"/>
  <c r="M890" i="70"/>
  <c r="M888" i="70" s="1"/>
  <c r="G891" i="70"/>
  <c r="G889" i="70" s="1"/>
  <c r="K890" i="70"/>
  <c r="K888" i="70" s="1"/>
  <c r="Y890" i="70"/>
  <c r="Y888" i="70" s="1"/>
  <c r="S891" i="70"/>
  <c r="S889" i="70" s="1"/>
  <c r="W890" i="70"/>
  <c r="W888" i="70" s="1"/>
  <c r="L890" i="70"/>
  <c r="L888" i="70" s="1"/>
  <c r="P891" i="70"/>
  <c r="P889" i="70" s="1"/>
  <c r="N891" i="70"/>
  <c r="N889" i="70" s="1"/>
  <c r="X890" i="70"/>
  <c r="X888" i="70" s="1"/>
  <c r="O890" i="70"/>
  <c r="O888" i="70" s="1"/>
  <c r="I33" i="72"/>
  <c r="X361" i="70"/>
  <c r="F398" i="70"/>
  <c r="F221" i="70"/>
  <c r="F584" i="70"/>
  <c r="F226" i="70"/>
  <c r="Q363" i="70"/>
  <c r="Q361" i="70" s="1"/>
  <c r="F453" i="70"/>
  <c r="Y274" i="70"/>
  <c r="Y272" i="70" s="1"/>
  <c r="F452" i="70"/>
  <c r="F396" i="70"/>
  <c r="F219" i="70"/>
  <c r="F412" i="70"/>
  <c r="F220" i="70"/>
  <c r="P361" i="70"/>
  <c r="F394" i="70"/>
  <c r="F391" i="70"/>
  <c r="F436" i="70"/>
  <c r="AA272" i="70"/>
  <c r="T273" i="70"/>
  <c r="Y273" i="70"/>
  <c r="F224" i="70"/>
  <c r="Q273" i="70"/>
  <c r="J404" i="70"/>
  <c r="F414" i="70"/>
  <c r="T404" i="70"/>
  <c r="F439" i="70"/>
  <c r="F435" i="70"/>
  <c r="S404" i="70"/>
  <c r="F415" i="70"/>
  <c r="W360" i="70"/>
  <c r="F225" i="70"/>
  <c r="V405" i="70"/>
  <c r="L407" i="70"/>
  <c r="L405" i="70" s="1"/>
  <c r="F393" i="70"/>
  <c r="F390" i="70"/>
  <c r="F411" i="70"/>
  <c r="F401" i="70"/>
  <c r="K360" i="70"/>
  <c r="Y102" i="71"/>
  <c r="F216" i="70"/>
  <c r="F214" i="70"/>
  <c r="X405" i="70"/>
  <c r="I42" i="72"/>
  <c r="I41" i="72"/>
  <c r="I39" i="72"/>
  <c r="I38" i="72"/>
  <c r="I36" i="72"/>
  <c r="I35" i="72"/>
  <c r="I30" i="72"/>
  <c r="I40" i="72"/>
  <c r="I37" i="72"/>
  <c r="I31" i="72"/>
  <c r="F372" i="70"/>
  <c r="F217" i="70"/>
  <c r="Z101" i="71"/>
  <c r="AC102" i="71"/>
  <c r="N102" i="71"/>
  <c r="AB101" i="71"/>
  <c r="Y101" i="71"/>
  <c r="M102" i="71"/>
  <c r="F403" i="70"/>
  <c r="Z102" i="71"/>
  <c r="V101" i="71"/>
  <c r="AB102" i="71"/>
  <c r="K101" i="71"/>
  <c r="F392" i="70"/>
  <c r="N101" i="71"/>
  <c r="F359" i="70"/>
  <c r="AD101" i="71"/>
  <c r="F416" i="70"/>
  <c r="L404" i="70"/>
  <c r="F395" i="70"/>
  <c r="F413" i="70"/>
  <c r="K102" i="71"/>
  <c r="W102" i="71"/>
  <c r="M101" i="71"/>
  <c r="V102" i="71"/>
  <c r="AC101" i="71"/>
  <c r="AD102" i="71"/>
  <c r="W101" i="71"/>
  <c r="S407" i="70"/>
  <c r="S405" i="70" s="1"/>
  <c r="Z362" i="70"/>
  <c r="Z360" i="70" s="1"/>
  <c r="F218" i="70"/>
  <c r="M361" i="70"/>
  <c r="F402" i="70"/>
  <c r="F400" i="70"/>
  <c r="F434" i="70"/>
  <c r="F437" i="70"/>
  <c r="X362" i="70"/>
  <c r="X360" i="70" s="1"/>
  <c r="F367" i="70"/>
  <c r="F215" i="70"/>
  <c r="F223" i="70"/>
  <c r="F366" i="70"/>
  <c r="AC73" i="71"/>
  <c r="AB73" i="71"/>
  <c r="Y74" i="71"/>
  <c r="Z73" i="71"/>
  <c r="N73" i="71"/>
  <c r="W73" i="71"/>
  <c r="Z74" i="71"/>
  <c r="V73" i="71"/>
  <c r="Y406" i="70"/>
  <c r="Y404" i="70" s="1"/>
  <c r="M74" i="71"/>
  <c r="F417" i="70"/>
  <c r="P407" i="70"/>
  <c r="P405" i="70" s="1"/>
  <c r="Y73" i="71"/>
  <c r="M73" i="71"/>
  <c r="F365" i="70"/>
  <c r="F373" i="70"/>
  <c r="AD74" i="71"/>
  <c r="K74" i="71"/>
  <c r="K73" i="71"/>
  <c r="G363" i="70"/>
  <c r="G361" i="70" s="1"/>
  <c r="F408" i="70"/>
  <c r="W74" i="71"/>
  <c r="AC74" i="71"/>
  <c r="AB74" i="71"/>
  <c r="AD73" i="71"/>
  <c r="N74" i="71"/>
  <c r="V74" i="71"/>
  <c r="Y363" i="70"/>
  <c r="Y361" i="70" s="1"/>
  <c r="F368" i="70"/>
  <c r="F371" i="70"/>
  <c r="F364" i="70"/>
  <c r="F370" i="70"/>
  <c r="H404" i="70"/>
  <c r="L361" i="70"/>
  <c r="F410" i="70"/>
  <c r="F409" i="70"/>
  <c r="G448" i="70"/>
  <c r="F803" i="70"/>
  <c r="F801" i="70"/>
  <c r="G404" i="70"/>
  <c r="F847" i="70"/>
  <c r="G845" i="70"/>
  <c r="F845" i="70" s="1"/>
  <c r="H844" i="70"/>
  <c r="F844" i="70" s="1"/>
  <c r="F846" i="70"/>
  <c r="F802" i="70"/>
  <c r="G800" i="70"/>
  <c r="F800" i="70" s="1"/>
  <c r="G580" i="70"/>
  <c r="F582" i="70"/>
  <c r="G360" i="70"/>
  <c r="G317" i="70"/>
  <c r="H449" i="70"/>
  <c r="F451" i="70"/>
  <c r="I712" i="70"/>
  <c r="F712" i="70" s="1"/>
  <c r="F714" i="70"/>
  <c r="G757" i="70"/>
  <c r="F757" i="70" s="1"/>
  <c r="F759" i="70"/>
  <c r="F669" i="70"/>
  <c r="F668" i="70"/>
  <c r="G713" i="70"/>
  <c r="F713" i="70" s="1"/>
  <c r="F715" i="70"/>
  <c r="F758" i="70"/>
  <c r="G756" i="70"/>
  <c r="F756" i="70" s="1"/>
  <c r="G581" i="70"/>
  <c r="F581" i="70" s="1"/>
  <c r="F583" i="70"/>
  <c r="G537" i="70"/>
  <c r="G229" i="70"/>
  <c r="G625" i="70"/>
  <c r="F625" i="70" s="1"/>
  <c r="F627" i="70"/>
  <c r="F538" i="70"/>
  <c r="G536" i="70"/>
  <c r="F626" i="70"/>
  <c r="G624" i="70"/>
  <c r="F624" i="70" s="1"/>
  <c r="F671" i="70"/>
  <c r="G316" i="70"/>
  <c r="F670" i="70"/>
  <c r="AA2017" i="70"/>
  <c r="AA2015" i="70" s="1"/>
  <c r="AA2013" i="70" s="1"/>
  <c r="Z2017" i="70"/>
  <c r="Z2015" i="70" s="1"/>
  <c r="Y2017" i="70"/>
  <c r="Y2015" i="70" s="1"/>
  <c r="X2017" i="70"/>
  <c r="X2015" i="70" s="1"/>
  <c r="W2017" i="70"/>
  <c r="W2015" i="70" s="1"/>
  <c r="V2017" i="70"/>
  <c r="U2017" i="70"/>
  <c r="U2015" i="70" s="1"/>
  <c r="T2017" i="70"/>
  <c r="T2015" i="70" s="1"/>
  <c r="S2017" i="70"/>
  <c r="S2015" i="70" s="1"/>
  <c r="R2017" i="70"/>
  <c r="R2015" i="70" s="1"/>
  <c r="Q2017" i="70"/>
  <c r="Q2015" i="70" s="1"/>
  <c r="P2017" i="70"/>
  <c r="P2015" i="70" s="1"/>
  <c r="O2017" i="70"/>
  <c r="O2015" i="70" s="1"/>
  <c r="N2017" i="70"/>
  <c r="N2015" i="70" s="1"/>
  <c r="M2017" i="70"/>
  <c r="M2015" i="70" s="1"/>
  <c r="L2017" i="70"/>
  <c r="L2015" i="70" s="1"/>
  <c r="K2017" i="70"/>
  <c r="K2015" i="70" s="1"/>
  <c r="J2017" i="70"/>
  <c r="J2015" i="70" s="1"/>
  <c r="I2017" i="70"/>
  <c r="I2015" i="70" s="1"/>
  <c r="H2017" i="70"/>
  <c r="H2015" i="70" s="1"/>
  <c r="G2017" i="70"/>
  <c r="G2015" i="70" s="1"/>
  <c r="AA2016" i="70"/>
  <c r="AA2014" i="70" s="1"/>
  <c r="Z2016" i="70"/>
  <c r="Z2014" i="70" s="1"/>
  <c r="Y2016" i="70"/>
  <c r="Y2014" i="70" s="1"/>
  <c r="X2016" i="70"/>
  <c r="X2014" i="70" s="1"/>
  <c r="X2012" i="70" s="1"/>
  <c r="W2016" i="70"/>
  <c r="W2014" i="70" s="1"/>
  <c r="V2016" i="70"/>
  <c r="V2014" i="70" s="1"/>
  <c r="U2016" i="70"/>
  <c r="U2014" i="70" s="1"/>
  <c r="T2016" i="70"/>
  <c r="T2014" i="70" s="1"/>
  <c r="S2016" i="70"/>
  <c r="R2016" i="70"/>
  <c r="R2014" i="70" s="1"/>
  <c r="Q2016" i="70"/>
  <c r="Q2014" i="70" s="1"/>
  <c r="P2016" i="70"/>
  <c r="P2014" i="70" s="1"/>
  <c r="O2016" i="70"/>
  <c r="O2014" i="70" s="1"/>
  <c r="N2016" i="70"/>
  <c r="N2014" i="70" s="1"/>
  <c r="M2016" i="70"/>
  <c r="M2014" i="70" s="1"/>
  <c r="L2016" i="70"/>
  <c r="L2014" i="70" s="1"/>
  <c r="K2016" i="70"/>
  <c r="K2014" i="70" s="1"/>
  <c r="J2016" i="70"/>
  <c r="J2014" i="70" s="1"/>
  <c r="I2016" i="70"/>
  <c r="I2014" i="70" s="1"/>
  <c r="H2016" i="70"/>
  <c r="H2014" i="70" s="1"/>
  <c r="G2016" i="70"/>
  <c r="AA1973" i="70"/>
  <c r="AA1971" i="70" s="1"/>
  <c r="Z1973" i="70"/>
  <c r="Z1971" i="70" s="1"/>
  <c r="Z1969" i="70" s="1"/>
  <c r="Y1973" i="70"/>
  <c r="Y1971" i="70" s="1"/>
  <c r="X1973" i="70"/>
  <c r="X1971" i="70" s="1"/>
  <c r="W1973" i="70"/>
  <c r="W1971" i="70" s="1"/>
  <c r="V1973" i="70"/>
  <c r="V1971" i="70" s="1"/>
  <c r="U1973" i="70"/>
  <c r="U1971" i="70" s="1"/>
  <c r="T1973" i="70"/>
  <c r="T1971" i="70" s="1"/>
  <c r="S1973" i="70"/>
  <c r="S1971" i="70" s="1"/>
  <c r="R1973" i="70"/>
  <c r="R1971" i="70" s="1"/>
  <c r="Q1973" i="70"/>
  <c r="Q1971" i="70" s="1"/>
  <c r="Q1969" i="70" s="1"/>
  <c r="P1973" i="70"/>
  <c r="P1971" i="70" s="1"/>
  <c r="O1973" i="70"/>
  <c r="O1971" i="70" s="1"/>
  <c r="N1973" i="70"/>
  <c r="N1971" i="70" s="1"/>
  <c r="N1969" i="70" s="1"/>
  <c r="M1973" i="70"/>
  <c r="M1971" i="70" s="1"/>
  <c r="L1973" i="70"/>
  <c r="K1973" i="70"/>
  <c r="K1971" i="70" s="1"/>
  <c r="J1973" i="70"/>
  <c r="J1971" i="70" s="1"/>
  <c r="I1973" i="70"/>
  <c r="I1971" i="70" s="1"/>
  <c r="H1973" i="70"/>
  <c r="H1971" i="70" s="1"/>
  <c r="G1973" i="70"/>
  <c r="G1971" i="70" s="1"/>
  <c r="AA1972" i="70"/>
  <c r="AA1970" i="70" s="1"/>
  <c r="Z1972" i="70"/>
  <c r="Z1970" i="70" s="1"/>
  <c r="Z1968" i="70" s="1"/>
  <c r="Y1972" i="70"/>
  <c r="Y1970" i="70" s="1"/>
  <c r="X1972" i="70"/>
  <c r="X1970" i="70" s="1"/>
  <c r="W1972" i="70"/>
  <c r="W1970" i="70" s="1"/>
  <c r="V1972" i="70"/>
  <c r="V1970" i="70" s="1"/>
  <c r="U1972" i="70"/>
  <c r="U1970" i="70" s="1"/>
  <c r="T1972" i="70"/>
  <c r="T1970" i="70" s="1"/>
  <c r="S1972" i="70"/>
  <c r="S1970" i="70" s="1"/>
  <c r="R1972" i="70"/>
  <c r="R1970" i="70" s="1"/>
  <c r="Q1972" i="70"/>
  <c r="Q1970" i="70" s="1"/>
  <c r="P1972" i="70"/>
  <c r="P1970" i="70" s="1"/>
  <c r="O1972" i="70"/>
  <c r="O1970" i="70" s="1"/>
  <c r="N1972" i="70"/>
  <c r="N1970" i="70" s="1"/>
  <c r="M1972" i="70"/>
  <c r="L1972" i="70"/>
  <c r="L1970" i="70" s="1"/>
  <c r="K1972" i="70"/>
  <c r="K1970" i="70" s="1"/>
  <c r="K1968" i="70" s="1"/>
  <c r="J1972" i="70"/>
  <c r="J1970" i="70" s="1"/>
  <c r="I1972" i="70"/>
  <c r="I1970" i="70" s="1"/>
  <c r="H1972" i="70"/>
  <c r="H1970" i="70" s="1"/>
  <c r="G1972" i="70"/>
  <c r="G1970" i="70" s="1"/>
  <c r="N1771" i="70"/>
  <c r="AA1929" i="70"/>
  <c r="AA1927" i="70" s="1"/>
  <c r="AA1925" i="70" s="1"/>
  <c r="Z1929" i="70"/>
  <c r="Z1927" i="70" s="1"/>
  <c r="Y1929" i="70"/>
  <c r="Y1927" i="70" s="1"/>
  <c r="X1929" i="70"/>
  <c r="X1927" i="70" s="1"/>
  <c r="X1925" i="70" s="1"/>
  <c r="W1929" i="70"/>
  <c r="W1927" i="70" s="1"/>
  <c r="V1929" i="70"/>
  <c r="V1927" i="70" s="1"/>
  <c r="U1929" i="70"/>
  <c r="U1927" i="70" s="1"/>
  <c r="T1929" i="70"/>
  <c r="T1927" i="70" s="1"/>
  <c r="S1929" i="70"/>
  <c r="S1927" i="70" s="1"/>
  <c r="R1929" i="70"/>
  <c r="R1927" i="70" s="1"/>
  <c r="Q1929" i="70"/>
  <c r="Q1927" i="70" s="1"/>
  <c r="Q1925" i="70" s="1"/>
  <c r="P1929" i="70"/>
  <c r="P1927" i="70" s="1"/>
  <c r="O1929" i="70"/>
  <c r="O1927" i="70" s="1"/>
  <c r="N1929" i="70"/>
  <c r="N1927" i="70" s="1"/>
  <c r="M1929" i="70"/>
  <c r="M1927" i="70" s="1"/>
  <c r="L1929" i="70"/>
  <c r="L1927" i="70" s="1"/>
  <c r="K1929" i="70"/>
  <c r="K1927" i="70" s="1"/>
  <c r="J1929" i="70"/>
  <c r="J1927" i="70" s="1"/>
  <c r="I1929" i="70"/>
  <c r="I1927" i="70" s="1"/>
  <c r="H1929" i="70"/>
  <c r="H1927" i="70" s="1"/>
  <c r="G1929" i="70"/>
  <c r="G1927" i="70" s="1"/>
  <c r="AA1928" i="70"/>
  <c r="AA1926" i="70" s="1"/>
  <c r="Z1928" i="70"/>
  <c r="Z1926" i="70" s="1"/>
  <c r="Y1928" i="70"/>
  <c r="Y1926" i="70" s="1"/>
  <c r="X1928" i="70"/>
  <c r="X1926" i="70" s="1"/>
  <c r="X1924" i="70" s="1"/>
  <c r="W1928" i="70"/>
  <c r="W1926" i="70" s="1"/>
  <c r="V1928" i="70"/>
  <c r="V1926" i="70" s="1"/>
  <c r="U1928" i="70"/>
  <c r="U1926" i="70" s="1"/>
  <c r="T1928" i="70"/>
  <c r="T1926" i="70" s="1"/>
  <c r="S1928" i="70"/>
  <c r="S1926" i="70" s="1"/>
  <c r="R1928" i="70"/>
  <c r="R1926" i="70" s="1"/>
  <c r="Q1928" i="70"/>
  <c r="Q1926" i="70" s="1"/>
  <c r="P1928" i="70"/>
  <c r="P1926" i="70" s="1"/>
  <c r="O1928" i="70"/>
  <c r="O1926" i="70" s="1"/>
  <c r="N1928" i="70"/>
  <c r="N1926" i="70" s="1"/>
  <c r="M1928" i="70"/>
  <c r="M1926" i="70" s="1"/>
  <c r="L1928" i="70"/>
  <c r="L1926" i="70" s="1"/>
  <c r="K1928" i="70"/>
  <c r="K1926" i="70" s="1"/>
  <c r="J1928" i="70"/>
  <c r="J1926" i="70" s="1"/>
  <c r="I1928" i="70"/>
  <c r="I1926" i="70" s="1"/>
  <c r="H1928" i="70"/>
  <c r="G1928" i="70"/>
  <c r="G1926" i="70" s="1"/>
  <c r="AA1885" i="70"/>
  <c r="AA1883" i="70" s="1"/>
  <c r="Z1885" i="70"/>
  <c r="Y1885" i="70"/>
  <c r="Y1883" i="70" s="1"/>
  <c r="X1885" i="70"/>
  <c r="X1883" i="70" s="1"/>
  <c r="W1885" i="70"/>
  <c r="W1883" i="70" s="1"/>
  <c r="V1885" i="70"/>
  <c r="V1883" i="70" s="1"/>
  <c r="V1881" i="70" s="1"/>
  <c r="U1885" i="70"/>
  <c r="U1883" i="70" s="1"/>
  <c r="T1885" i="70"/>
  <c r="T1883" i="70" s="1"/>
  <c r="S1885" i="70"/>
  <c r="S1883" i="70" s="1"/>
  <c r="R1885" i="70"/>
  <c r="R1883" i="70" s="1"/>
  <c r="Q1885" i="70"/>
  <c r="Q1883" i="70" s="1"/>
  <c r="P1885" i="70"/>
  <c r="P1883" i="70" s="1"/>
  <c r="O1885" i="70"/>
  <c r="O1883" i="70" s="1"/>
  <c r="N1885" i="70"/>
  <c r="M1885" i="70"/>
  <c r="M1883" i="70" s="1"/>
  <c r="L1885" i="70"/>
  <c r="L1883" i="70" s="1"/>
  <c r="K1885" i="70"/>
  <c r="K1883" i="70" s="1"/>
  <c r="J1885" i="70"/>
  <c r="J1883" i="70" s="1"/>
  <c r="I1885" i="70"/>
  <c r="I1883" i="70" s="1"/>
  <c r="I1881" i="70" s="1"/>
  <c r="H1885" i="70"/>
  <c r="H1883" i="70" s="1"/>
  <c r="G1885" i="70"/>
  <c r="G1883" i="70" s="1"/>
  <c r="AA1884" i="70"/>
  <c r="AA1882" i="70" s="1"/>
  <c r="Z1884" i="70"/>
  <c r="Z1882" i="70" s="1"/>
  <c r="Y1884" i="70"/>
  <c r="Y1882" i="70" s="1"/>
  <c r="X1884" i="70"/>
  <c r="X1882" i="70" s="1"/>
  <c r="W1884" i="70"/>
  <c r="V1884" i="70"/>
  <c r="V1882" i="70" s="1"/>
  <c r="U1884" i="70"/>
  <c r="U1882" i="70" s="1"/>
  <c r="T1884" i="70"/>
  <c r="T1882" i="70" s="1"/>
  <c r="S1884" i="70"/>
  <c r="S1882" i="70" s="1"/>
  <c r="S1880" i="70" s="1"/>
  <c r="R1884" i="70"/>
  <c r="R1882" i="70" s="1"/>
  <c r="Q1884" i="70"/>
  <c r="Q1882" i="70" s="1"/>
  <c r="P1884" i="70"/>
  <c r="P1882" i="70" s="1"/>
  <c r="O1884" i="70"/>
  <c r="O1882" i="70" s="1"/>
  <c r="N1884" i="70"/>
  <c r="N1882" i="70" s="1"/>
  <c r="M1884" i="70"/>
  <c r="L1884" i="70"/>
  <c r="L1882" i="70" s="1"/>
  <c r="K1884" i="70"/>
  <c r="J1884" i="70"/>
  <c r="J1882" i="70" s="1"/>
  <c r="I1884" i="70"/>
  <c r="I1882" i="70" s="1"/>
  <c r="H1884" i="70"/>
  <c r="H1882" i="70" s="1"/>
  <c r="G1884" i="70"/>
  <c r="G1882" i="70" s="1"/>
  <c r="M1771" i="70"/>
  <c r="J1770" i="70"/>
  <c r="AA1841" i="70"/>
  <c r="AA1839" i="70" s="1"/>
  <c r="Z1841" i="70"/>
  <c r="Z1839" i="70" s="1"/>
  <c r="Y1841" i="70"/>
  <c r="Y1839" i="70" s="1"/>
  <c r="X1841" i="70"/>
  <c r="X1839" i="70" s="1"/>
  <c r="W1841" i="70"/>
  <c r="W1839" i="70" s="1"/>
  <c r="V1841" i="70"/>
  <c r="V1839" i="70" s="1"/>
  <c r="U1841" i="70"/>
  <c r="U1839" i="70" s="1"/>
  <c r="T1841" i="70"/>
  <c r="T1839" i="70" s="1"/>
  <c r="S1841" i="70"/>
  <c r="S1839" i="70" s="1"/>
  <c r="R1841" i="70"/>
  <c r="R1839" i="70" s="1"/>
  <c r="Q1841" i="70"/>
  <c r="Q1839" i="70" s="1"/>
  <c r="P1841" i="70"/>
  <c r="P1839" i="70" s="1"/>
  <c r="O1841" i="70"/>
  <c r="O1839" i="70" s="1"/>
  <c r="N1841" i="70"/>
  <c r="N1839" i="70" s="1"/>
  <c r="M1841" i="70"/>
  <c r="M1839" i="70" s="1"/>
  <c r="L1841" i="70"/>
  <c r="L1839" i="70" s="1"/>
  <c r="K1841" i="70"/>
  <c r="K1839" i="70" s="1"/>
  <c r="K1837" i="70" s="1"/>
  <c r="J1841" i="70"/>
  <c r="J1839" i="70" s="1"/>
  <c r="I1841" i="70"/>
  <c r="I1839" i="70" s="1"/>
  <c r="H1841" i="70"/>
  <c r="H1839" i="70" s="1"/>
  <c r="G1841" i="70"/>
  <c r="G1839" i="70" s="1"/>
  <c r="AA1840" i="70"/>
  <c r="AA1838" i="70" s="1"/>
  <c r="Z1840" i="70"/>
  <c r="Z1838" i="70" s="1"/>
  <c r="Y1840" i="70"/>
  <c r="Y1838" i="70" s="1"/>
  <c r="X1840" i="70"/>
  <c r="X1838" i="70" s="1"/>
  <c r="W1840" i="70"/>
  <c r="W1838" i="70" s="1"/>
  <c r="V1840" i="70"/>
  <c r="V1838" i="70" s="1"/>
  <c r="U1840" i="70"/>
  <c r="U1838" i="70" s="1"/>
  <c r="U1836" i="70" s="1"/>
  <c r="T1840" i="70"/>
  <c r="T1838" i="70" s="1"/>
  <c r="S1840" i="70"/>
  <c r="S1838" i="70" s="1"/>
  <c r="R1840" i="70"/>
  <c r="R1838" i="70" s="1"/>
  <c r="Q1840" i="70"/>
  <c r="Q1838" i="70" s="1"/>
  <c r="P1840" i="70"/>
  <c r="P1838" i="70" s="1"/>
  <c r="O1840" i="70"/>
  <c r="O1838" i="70" s="1"/>
  <c r="N1840" i="70"/>
  <c r="N1838" i="70" s="1"/>
  <c r="M1840" i="70"/>
  <c r="M1838" i="70" s="1"/>
  <c r="L1840" i="70"/>
  <c r="L1838" i="70" s="1"/>
  <c r="K1840" i="70"/>
  <c r="K1838" i="70" s="1"/>
  <c r="J1840" i="70"/>
  <c r="J1838" i="70" s="1"/>
  <c r="I1840" i="70"/>
  <c r="I1838" i="70" s="1"/>
  <c r="H1840" i="70"/>
  <c r="H1838" i="70" s="1"/>
  <c r="G1840" i="70"/>
  <c r="G1838" i="70" s="1"/>
  <c r="AA1771" i="70"/>
  <c r="O1771" i="70"/>
  <c r="X1770" i="70"/>
  <c r="L1770" i="70"/>
  <c r="AA1797" i="70"/>
  <c r="AA1795" i="70" s="1"/>
  <c r="Z1797" i="70"/>
  <c r="Z1795" i="70" s="1"/>
  <c r="Y1797" i="70"/>
  <c r="Y1795" i="70" s="1"/>
  <c r="X1797" i="70"/>
  <c r="X1795" i="70" s="1"/>
  <c r="W1797" i="70"/>
  <c r="W1795" i="70" s="1"/>
  <c r="V1797" i="70"/>
  <c r="V1795" i="70" s="1"/>
  <c r="U1797" i="70"/>
  <c r="U1795" i="70" s="1"/>
  <c r="T1797" i="70"/>
  <c r="S1797" i="70"/>
  <c r="S1795" i="70" s="1"/>
  <c r="R1797" i="70"/>
  <c r="R1795" i="70" s="1"/>
  <c r="Q1797" i="70"/>
  <c r="Q1795" i="70" s="1"/>
  <c r="P1797" i="70"/>
  <c r="P1795" i="70" s="1"/>
  <c r="O1797" i="70"/>
  <c r="O1795" i="70" s="1"/>
  <c r="N1797" i="70"/>
  <c r="N1795" i="70" s="1"/>
  <c r="M1797" i="70"/>
  <c r="M1795" i="70" s="1"/>
  <c r="L1797" i="70"/>
  <c r="L1795" i="70" s="1"/>
  <c r="K1797" i="70"/>
  <c r="K1795" i="70" s="1"/>
  <c r="J1797" i="70"/>
  <c r="J1795" i="70" s="1"/>
  <c r="I1797" i="70"/>
  <c r="I1795" i="70" s="1"/>
  <c r="H1797" i="70"/>
  <c r="H1795" i="70" s="1"/>
  <c r="G1797" i="70"/>
  <c r="G1795" i="70" s="1"/>
  <c r="AA1796" i="70"/>
  <c r="AA1794" i="70" s="1"/>
  <c r="Z1796" i="70"/>
  <c r="Z1794" i="70" s="1"/>
  <c r="Y1796" i="70"/>
  <c r="Y1794" i="70" s="1"/>
  <c r="X1796" i="70"/>
  <c r="X1794" i="70" s="1"/>
  <c r="W1796" i="70"/>
  <c r="W1794" i="70" s="1"/>
  <c r="V1796" i="70"/>
  <c r="V1794" i="70" s="1"/>
  <c r="V1792" i="70" s="1"/>
  <c r="U1796" i="70"/>
  <c r="U1794" i="70" s="1"/>
  <c r="T1796" i="70"/>
  <c r="T1794" i="70" s="1"/>
  <c r="S1796" i="70"/>
  <c r="S1794" i="70" s="1"/>
  <c r="R1796" i="70"/>
  <c r="R1794" i="70" s="1"/>
  <c r="Q1796" i="70"/>
  <c r="Q1794" i="70" s="1"/>
  <c r="Q1792" i="70" s="1"/>
  <c r="P1796" i="70"/>
  <c r="P1794" i="70" s="1"/>
  <c r="O1796" i="70"/>
  <c r="O1794" i="70" s="1"/>
  <c r="N1796" i="70"/>
  <c r="N1794" i="70" s="1"/>
  <c r="M1796" i="70"/>
  <c r="M1794" i="70" s="1"/>
  <c r="L1796" i="70"/>
  <c r="L1794" i="70" s="1"/>
  <c r="K1796" i="70"/>
  <c r="K1794" i="70" s="1"/>
  <c r="J1796" i="70"/>
  <c r="J1794" i="70" s="1"/>
  <c r="I1796" i="70"/>
  <c r="I1794" i="70" s="1"/>
  <c r="H1796" i="70"/>
  <c r="G1796" i="70"/>
  <c r="G1794" i="70" s="1"/>
  <c r="F1775" i="70"/>
  <c r="F1763" i="70"/>
  <c r="AA1781" i="70"/>
  <c r="Z1781" i="70"/>
  <c r="Y1781" i="70"/>
  <c r="X1781" i="70"/>
  <c r="W1781" i="70"/>
  <c r="V1781" i="70"/>
  <c r="U1781" i="70"/>
  <c r="T1781" i="70"/>
  <c r="S1781" i="70"/>
  <c r="R1781" i="70"/>
  <c r="Q1781" i="70"/>
  <c r="P1781" i="70"/>
  <c r="O1781" i="70"/>
  <c r="N1781" i="70"/>
  <c r="M1781" i="70"/>
  <c r="L1781" i="70"/>
  <c r="K1781" i="70"/>
  <c r="J1781" i="70"/>
  <c r="I1781" i="70"/>
  <c r="H1781" i="70"/>
  <c r="G1781" i="70"/>
  <c r="AA1780" i="70"/>
  <c r="Z1780" i="70"/>
  <c r="Y1780" i="70"/>
  <c r="X1780" i="70"/>
  <c r="W1780" i="70"/>
  <c r="V1780" i="70"/>
  <c r="U1780" i="70"/>
  <c r="T1780" i="70"/>
  <c r="S1780" i="70"/>
  <c r="R1780" i="70"/>
  <c r="Q1780" i="70"/>
  <c r="P1780" i="70"/>
  <c r="O1780" i="70"/>
  <c r="N1780" i="70"/>
  <c r="M1780" i="70"/>
  <c r="L1780" i="70"/>
  <c r="K1780" i="70"/>
  <c r="J1780" i="70"/>
  <c r="I1780" i="70"/>
  <c r="H1780" i="70"/>
  <c r="G1780" i="70"/>
  <c r="AA1779" i="70"/>
  <c r="Z1779" i="70"/>
  <c r="Y1779" i="70"/>
  <c r="X1779" i="70"/>
  <c r="W1779" i="70"/>
  <c r="V1779" i="70"/>
  <c r="U1779" i="70"/>
  <c r="T1779" i="70"/>
  <c r="S1779" i="70"/>
  <c r="R1779" i="70"/>
  <c r="Q1779" i="70"/>
  <c r="P1779" i="70"/>
  <c r="O1779" i="70"/>
  <c r="N1779" i="70"/>
  <c r="M1779" i="70"/>
  <c r="L1779" i="70"/>
  <c r="K1779" i="70"/>
  <c r="J1779" i="70"/>
  <c r="I1779" i="70"/>
  <c r="H1779" i="70"/>
  <c r="G1779" i="70"/>
  <c r="AA1778" i="70"/>
  <c r="Z1778" i="70"/>
  <c r="Y1778" i="70"/>
  <c r="X1778" i="70"/>
  <c r="W1778" i="70"/>
  <c r="V1778" i="70"/>
  <c r="U1778" i="70"/>
  <c r="T1778" i="70"/>
  <c r="S1778" i="70"/>
  <c r="R1778" i="70"/>
  <c r="Q1778" i="70"/>
  <c r="P1778" i="70"/>
  <c r="O1778" i="70"/>
  <c r="N1778" i="70"/>
  <c r="M1778" i="70"/>
  <c r="L1778" i="70"/>
  <c r="K1778" i="70"/>
  <c r="J1778" i="70"/>
  <c r="I1778" i="70"/>
  <c r="H1778" i="70"/>
  <c r="G1778" i="70"/>
  <c r="AA1777" i="70"/>
  <c r="Z1777" i="70"/>
  <c r="Y1777" i="70"/>
  <c r="X1777" i="70"/>
  <c r="W1777" i="70"/>
  <c r="V1777" i="70"/>
  <c r="U1777" i="70"/>
  <c r="T1777" i="70"/>
  <c r="S1777" i="70"/>
  <c r="R1777" i="70"/>
  <c r="Q1777" i="70"/>
  <c r="P1777" i="70"/>
  <c r="O1777" i="70"/>
  <c r="N1777" i="70"/>
  <c r="M1777" i="70"/>
  <c r="L1777" i="70"/>
  <c r="K1777" i="70"/>
  <c r="J1777" i="70"/>
  <c r="I1777" i="70"/>
  <c r="H1777" i="70"/>
  <c r="G1777" i="70"/>
  <c r="AA1776" i="70"/>
  <c r="Z1776" i="70"/>
  <c r="Y1776" i="70"/>
  <c r="X1776" i="70"/>
  <c r="W1776" i="70"/>
  <c r="V1776" i="70"/>
  <c r="U1776" i="70"/>
  <c r="T1776" i="70"/>
  <c r="S1776" i="70"/>
  <c r="R1776" i="70"/>
  <c r="Q1776" i="70"/>
  <c r="P1776" i="70"/>
  <c r="O1776" i="70"/>
  <c r="N1776" i="70"/>
  <c r="M1776" i="70"/>
  <c r="L1776" i="70"/>
  <c r="K1776" i="70"/>
  <c r="J1776" i="70"/>
  <c r="I1776" i="70"/>
  <c r="H1776" i="70"/>
  <c r="G1776" i="70"/>
  <c r="AA1775" i="70"/>
  <c r="Z1775" i="70"/>
  <c r="Y1775" i="70"/>
  <c r="X1775" i="70"/>
  <c r="W1775" i="70"/>
  <c r="V1775" i="70"/>
  <c r="U1775" i="70"/>
  <c r="T1775" i="70"/>
  <c r="S1775" i="70"/>
  <c r="R1775" i="70"/>
  <c r="Q1775" i="70"/>
  <c r="P1775" i="70"/>
  <c r="O1775" i="70"/>
  <c r="N1775" i="70"/>
  <c r="M1775" i="70"/>
  <c r="L1775" i="70"/>
  <c r="K1775" i="70"/>
  <c r="J1775" i="70"/>
  <c r="I1775" i="70"/>
  <c r="H1775" i="70"/>
  <c r="G1775" i="70"/>
  <c r="AA1774" i="70"/>
  <c r="Z1774" i="70"/>
  <c r="Y1774" i="70"/>
  <c r="X1774" i="70"/>
  <c r="W1774" i="70"/>
  <c r="V1774" i="70"/>
  <c r="U1774" i="70"/>
  <c r="T1774" i="70"/>
  <c r="S1774" i="70"/>
  <c r="R1774" i="70"/>
  <c r="Q1774" i="70"/>
  <c r="P1774" i="70"/>
  <c r="O1774" i="70"/>
  <c r="N1774" i="70"/>
  <c r="M1774" i="70"/>
  <c r="L1774" i="70"/>
  <c r="K1774" i="70"/>
  <c r="J1774" i="70"/>
  <c r="I1774" i="70"/>
  <c r="H1774" i="70"/>
  <c r="G1774" i="70"/>
  <c r="AA1773" i="70"/>
  <c r="Z1773" i="70"/>
  <c r="Y1773" i="70"/>
  <c r="X1773" i="70"/>
  <c r="W1773" i="70"/>
  <c r="V1773" i="70"/>
  <c r="U1773" i="70"/>
  <c r="T1773" i="70"/>
  <c r="S1773" i="70"/>
  <c r="R1773" i="70"/>
  <c r="Q1773" i="70"/>
  <c r="P1773" i="70"/>
  <c r="O1773" i="70"/>
  <c r="N1773" i="70"/>
  <c r="M1773" i="70"/>
  <c r="L1773" i="70"/>
  <c r="K1773" i="70"/>
  <c r="J1773" i="70"/>
  <c r="I1773" i="70"/>
  <c r="H1773" i="70"/>
  <c r="G1773" i="70"/>
  <c r="AA1772" i="70"/>
  <c r="Z1772" i="70"/>
  <c r="Y1772" i="70"/>
  <c r="X1772" i="70"/>
  <c r="W1772" i="70"/>
  <c r="V1772" i="70"/>
  <c r="U1772" i="70"/>
  <c r="T1772" i="70"/>
  <c r="S1772" i="70"/>
  <c r="R1772" i="70"/>
  <c r="Q1772" i="70"/>
  <c r="P1772" i="70"/>
  <c r="O1772" i="70"/>
  <c r="N1772" i="70"/>
  <c r="M1772" i="70"/>
  <c r="L1772" i="70"/>
  <c r="K1772" i="70"/>
  <c r="J1772" i="70"/>
  <c r="I1772" i="70"/>
  <c r="H1772" i="70"/>
  <c r="G1772" i="70"/>
  <c r="X1771" i="70"/>
  <c r="AA1767" i="70"/>
  <c r="Z1767" i="70"/>
  <c r="Y1767" i="70"/>
  <c r="X1767" i="70"/>
  <c r="W1767" i="70"/>
  <c r="V1767" i="70"/>
  <c r="U1767" i="70"/>
  <c r="T1767" i="70"/>
  <c r="S1767" i="70"/>
  <c r="R1767" i="70"/>
  <c r="Q1767" i="70"/>
  <c r="P1767" i="70"/>
  <c r="O1767" i="70"/>
  <c r="N1767" i="70"/>
  <c r="M1767" i="70"/>
  <c r="L1767" i="70"/>
  <c r="K1767" i="70"/>
  <c r="J1767" i="70"/>
  <c r="I1767" i="70"/>
  <c r="H1767" i="70"/>
  <c r="G1767" i="70"/>
  <c r="AA1766" i="70"/>
  <c r="Z1766" i="70"/>
  <c r="Y1766" i="70"/>
  <c r="X1766" i="70"/>
  <c r="W1766" i="70"/>
  <c r="V1766" i="70"/>
  <c r="U1766" i="70"/>
  <c r="T1766" i="70"/>
  <c r="S1766" i="70"/>
  <c r="R1766" i="70"/>
  <c r="Q1766" i="70"/>
  <c r="P1766" i="70"/>
  <c r="O1766" i="70"/>
  <c r="N1766" i="70"/>
  <c r="M1766" i="70"/>
  <c r="L1766" i="70"/>
  <c r="K1766" i="70"/>
  <c r="J1766" i="70"/>
  <c r="I1766" i="70"/>
  <c r="H1766" i="70"/>
  <c r="G1766" i="70"/>
  <c r="AA1765" i="70"/>
  <c r="Z1765" i="70"/>
  <c r="Y1765" i="70"/>
  <c r="X1765" i="70"/>
  <c r="W1765" i="70"/>
  <c r="V1765" i="70"/>
  <c r="U1765" i="70"/>
  <c r="T1765" i="70"/>
  <c r="S1765" i="70"/>
  <c r="R1765" i="70"/>
  <c r="Q1765" i="70"/>
  <c r="P1765" i="70"/>
  <c r="O1765" i="70"/>
  <c r="N1765" i="70"/>
  <c r="M1765" i="70"/>
  <c r="L1765" i="70"/>
  <c r="K1765" i="70"/>
  <c r="J1765" i="70"/>
  <c r="I1765" i="70"/>
  <c r="H1765" i="70"/>
  <c r="G1765" i="70"/>
  <c r="AA1764" i="70"/>
  <c r="Z1764" i="70"/>
  <c r="Y1764" i="70"/>
  <c r="X1764" i="70"/>
  <c r="W1764" i="70"/>
  <c r="V1764" i="70"/>
  <c r="U1764" i="70"/>
  <c r="T1764" i="70"/>
  <c r="S1764" i="70"/>
  <c r="R1764" i="70"/>
  <c r="Q1764" i="70"/>
  <c r="P1764" i="70"/>
  <c r="O1764" i="70"/>
  <c r="N1764" i="70"/>
  <c r="M1764" i="70"/>
  <c r="L1764" i="70"/>
  <c r="K1764" i="70"/>
  <c r="J1764" i="70"/>
  <c r="I1764" i="70"/>
  <c r="H1764" i="70"/>
  <c r="G1764" i="70"/>
  <c r="AA1763" i="70"/>
  <c r="Z1763" i="70"/>
  <c r="Y1763" i="70"/>
  <c r="X1763" i="70"/>
  <c r="W1763" i="70"/>
  <c r="V1763" i="70"/>
  <c r="U1763" i="70"/>
  <c r="T1763" i="70"/>
  <c r="S1763" i="70"/>
  <c r="R1763" i="70"/>
  <c r="Q1763" i="70"/>
  <c r="P1763" i="70"/>
  <c r="O1763" i="70"/>
  <c r="N1763" i="70"/>
  <c r="M1763" i="70"/>
  <c r="L1763" i="70"/>
  <c r="K1763" i="70"/>
  <c r="J1763" i="70"/>
  <c r="I1763" i="70"/>
  <c r="H1763" i="70"/>
  <c r="G1763" i="70"/>
  <c r="AA1762" i="70"/>
  <c r="Z1762" i="70"/>
  <c r="Y1762" i="70"/>
  <c r="X1762" i="70"/>
  <c r="W1762" i="70"/>
  <c r="V1762" i="70"/>
  <c r="U1762" i="70"/>
  <c r="T1762" i="70"/>
  <c r="S1762" i="70"/>
  <c r="R1762" i="70"/>
  <c r="Q1762" i="70"/>
  <c r="P1762" i="70"/>
  <c r="O1762" i="70"/>
  <c r="N1762" i="70"/>
  <c r="M1762" i="70"/>
  <c r="L1762" i="70"/>
  <c r="K1762" i="70"/>
  <c r="J1762" i="70"/>
  <c r="I1762" i="70"/>
  <c r="H1762" i="70"/>
  <c r="G1762" i="70"/>
  <c r="AA1761" i="70"/>
  <c r="Z1761" i="70"/>
  <c r="Y1761" i="70"/>
  <c r="X1761" i="70"/>
  <c r="W1761" i="70"/>
  <c r="V1761" i="70"/>
  <c r="U1761" i="70"/>
  <c r="T1761" i="70"/>
  <c r="S1761" i="70"/>
  <c r="R1761" i="70"/>
  <c r="Q1761" i="70"/>
  <c r="P1761" i="70"/>
  <c r="O1761" i="70"/>
  <c r="N1761" i="70"/>
  <c r="M1761" i="70"/>
  <c r="L1761" i="70"/>
  <c r="K1761" i="70"/>
  <c r="J1761" i="70"/>
  <c r="I1761" i="70"/>
  <c r="H1761" i="70"/>
  <c r="G1761" i="70"/>
  <c r="AA1760" i="70"/>
  <c r="Z1760" i="70"/>
  <c r="Y1760" i="70"/>
  <c r="X1760" i="70"/>
  <c r="W1760" i="70"/>
  <c r="V1760" i="70"/>
  <c r="U1760" i="70"/>
  <c r="T1760" i="70"/>
  <c r="S1760" i="70"/>
  <c r="R1760" i="70"/>
  <c r="Q1760" i="70"/>
  <c r="P1760" i="70"/>
  <c r="O1760" i="70"/>
  <c r="N1760" i="70"/>
  <c r="M1760" i="70"/>
  <c r="L1760" i="70"/>
  <c r="K1760" i="70"/>
  <c r="J1760" i="70"/>
  <c r="I1760" i="70"/>
  <c r="H1760" i="70"/>
  <c r="G1760" i="70"/>
  <c r="AA1759" i="70"/>
  <c r="Z1759" i="70"/>
  <c r="Y1759" i="70"/>
  <c r="X1759" i="70"/>
  <c r="W1759" i="70"/>
  <c r="V1759" i="70"/>
  <c r="U1759" i="70"/>
  <c r="T1759" i="70"/>
  <c r="S1759" i="70"/>
  <c r="R1759" i="70"/>
  <c r="Q1759" i="70"/>
  <c r="P1759" i="70"/>
  <c r="O1759" i="70"/>
  <c r="N1759" i="70"/>
  <c r="M1759" i="70"/>
  <c r="L1759" i="70"/>
  <c r="K1759" i="70"/>
  <c r="J1759" i="70"/>
  <c r="I1759" i="70"/>
  <c r="H1759" i="70"/>
  <c r="G1759" i="70"/>
  <c r="AA1758" i="70"/>
  <c r="Z1758" i="70"/>
  <c r="Y1758" i="70"/>
  <c r="X1758" i="70"/>
  <c r="W1758" i="70"/>
  <c r="V1758" i="70"/>
  <c r="U1758" i="70"/>
  <c r="T1758" i="70"/>
  <c r="S1758" i="70"/>
  <c r="R1758" i="70"/>
  <c r="Q1758" i="70"/>
  <c r="P1758" i="70"/>
  <c r="O1758" i="70"/>
  <c r="N1758" i="70"/>
  <c r="M1758" i="70"/>
  <c r="L1758" i="70"/>
  <c r="K1758" i="70"/>
  <c r="J1758" i="70"/>
  <c r="I1758" i="70"/>
  <c r="H1758" i="70"/>
  <c r="G1758" i="70"/>
  <c r="AA1757" i="70"/>
  <c r="Z1757" i="70"/>
  <c r="Y1757" i="70"/>
  <c r="X1757" i="70"/>
  <c r="W1757" i="70"/>
  <c r="V1757" i="70"/>
  <c r="U1757" i="70"/>
  <c r="T1757" i="70"/>
  <c r="S1757" i="70"/>
  <c r="R1757" i="70"/>
  <c r="Q1757" i="70"/>
  <c r="P1757" i="70"/>
  <c r="O1757" i="70"/>
  <c r="N1757" i="70"/>
  <c r="M1757" i="70"/>
  <c r="L1757" i="70"/>
  <c r="K1757" i="70"/>
  <c r="J1757" i="70"/>
  <c r="I1757" i="70"/>
  <c r="H1757" i="70"/>
  <c r="G1757" i="70"/>
  <c r="AA1756" i="70"/>
  <c r="Z1756" i="70"/>
  <c r="Y1756" i="70"/>
  <c r="X1756" i="70"/>
  <c r="W1756" i="70"/>
  <c r="V1756" i="70"/>
  <c r="U1756" i="70"/>
  <c r="T1756" i="70"/>
  <c r="S1756" i="70"/>
  <c r="R1756" i="70"/>
  <c r="Q1756" i="70"/>
  <c r="P1756" i="70"/>
  <c r="O1756" i="70"/>
  <c r="N1756" i="70"/>
  <c r="M1756" i="70"/>
  <c r="L1756" i="70"/>
  <c r="K1756" i="70"/>
  <c r="J1756" i="70"/>
  <c r="I1756" i="70"/>
  <c r="H1756" i="70"/>
  <c r="G1756" i="70"/>
  <c r="AA1755" i="70"/>
  <c r="Z1755" i="70"/>
  <c r="Y1755" i="70"/>
  <c r="X1755" i="70"/>
  <c r="W1755" i="70"/>
  <c r="V1755" i="70"/>
  <c r="U1755" i="70"/>
  <c r="T1755" i="70"/>
  <c r="S1755" i="70"/>
  <c r="R1755" i="70"/>
  <c r="Q1755" i="70"/>
  <c r="P1755" i="70"/>
  <c r="O1755" i="70"/>
  <c r="N1755" i="70"/>
  <c r="M1755" i="70"/>
  <c r="L1755" i="70"/>
  <c r="K1755" i="70"/>
  <c r="J1755" i="70"/>
  <c r="I1755" i="70"/>
  <c r="H1755" i="70"/>
  <c r="G1755" i="70"/>
  <c r="AA1754" i="70"/>
  <c r="Z1754" i="70"/>
  <c r="Y1754" i="70"/>
  <c r="X1754" i="70"/>
  <c r="W1754" i="70"/>
  <c r="V1754" i="70"/>
  <c r="U1754" i="70"/>
  <c r="T1754" i="70"/>
  <c r="S1754" i="70"/>
  <c r="R1754" i="70"/>
  <c r="Q1754" i="70"/>
  <c r="P1754" i="70"/>
  <c r="O1754" i="70"/>
  <c r="N1754" i="70"/>
  <c r="M1754" i="70"/>
  <c r="L1754" i="70"/>
  <c r="K1754" i="70"/>
  <c r="J1754" i="70"/>
  <c r="I1754" i="70"/>
  <c r="H1754" i="70"/>
  <c r="G1754" i="70"/>
  <c r="F1785" i="70"/>
  <c r="F1784" i="70"/>
  <c r="F1783" i="70"/>
  <c r="F1778" i="70"/>
  <c r="AA1709" i="70"/>
  <c r="Z1709" i="70"/>
  <c r="Z1707" i="70" s="1"/>
  <c r="Y1709" i="70"/>
  <c r="Y1707" i="70" s="1"/>
  <c r="X1709" i="70"/>
  <c r="X1707" i="70" s="1"/>
  <c r="W1709" i="70"/>
  <c r="W1707" i="70" s="1"/>
  <c r="V1709" i="70"/>
  <c r="V1707" i="70" s="1"/>
  <c r="U1709" i="70"/>
  <c r="U1707" i="70" s="1"/>
  <c r="T1709" i="70"/>
  <c r="T1707" i="70" s="1"/>
  <c r="S1709" i="70"/>
  <c r="S1707" i="70" s="1"/>
  <c r="R1709" i="70"/>
  <c r="R1707" i="70" s="1"/>
  <c r="Q1709" i="70"/>
  <c r="Q1707" i="70" s="1"/>
  <c r="P1709" i="70"/>
  <c r="P1707" i="70" s="1"/>
  <c r="O1709" i="70"/>
  <c r="O1707" i="70" s="1"/>
  <c r="N1709" i="70"/>
  <c r="N1707" i="70" s="1"/>
  <c r="M1709" i="70"/>
  <c r="M1707" i="70" s="1"/>
  <c r="L1709" i="70"/>
  <c r="L1707" i="70" s="1"/>
  <c r="K1709" i="70"/>
  <c r="K1707" i="70" s="1"/>
  <c r="J1709" i="70"/>
  <c r="I1709" i="70"/>
  <c r="I1707" i="70" s="1"/>
  <c r="H1709" i="70"/>
  <c r="H1707" i="70" s="1"/>
  <c r="G1709" i="70"/>
  <c r="G1707" i="70" s="1"/>
  <c r="AA1708" i="70"/>
  <c r="AA1706" i="70" s="1"/>
  <c r="Z1708" i="70"/>
  <c r="Z1706" i="70" s="1"/>
  <c r="Y1708" i="70"/>
  <c r="Y1706" i="70" s="1"/>
  <c r="X1708" i="70"/>
  <c r="X1706" i="70" s="1"/>
  <c r="W1708" i="70"/>
  <c r="W1706" i="70" s="1"/>
  <c r="V1708" i="70"/>
  <c r="V1706" i="70" s="1"/>
  <c r="U1708" i="70"/>
  <c r="U1706" i="70" s="1"/>
  <c r="T1708" i="70"/>
  <c r="T1706" i="70" s="1"/>
  <c r="S1708" i="70"/>
  <c r="S1706" i="70" s="1"/>
  <c r="R1708" i="70"/>
  <c r="R1706" i="70" s="1"/>
  <c r="Q1708" i="70"/>
  <c r="Q1706" i="70" s="1"/>
  <c r="P1708" i="70"/>
  <c r="P1706" i="70" s="1"/>
  <c r="O1708" i="70"/>
  <c r="O1706" i="70" s="1"/>
  <c r="N1708" i="70"/>
  <c r="M1708" i="70"/>
  <c r="L1708" i="70"/>
  <c r="L1706" i="70" s="1"/>
  <c r="K1708" i="70"/>
  <c r="K1706" i="70" s="1"/>
  <c r="J1708" i="70"/>
  <c r="J1706" i="70" s="1"/>
  <c r="I1708" i="70"/>
  <c r="I1706" i="70" s="1"/>
  <c r="H1708" i="70"/>
  <c r="H1706" i="70" s="1"/>
  <c r="G1708" i="70"/>
  <c r="G1706" i="70" s="1"/>
  <c r="F1512" i="70"/>
  <c r="AA1665" i="70"/>
  <c r="AA1663" i="70" s="1"/>
  <c r="AA1661" i="70" s="1"/>
  <c r="Z1665" i="70"/>
  <c r="Z1663" i="70" s="1"/>
  <c r="Z1661" i="70" s="1"/>
  <c r="Y1665" i="70"/>
  <c r="Y1663" i="70" s="1"/>
  <c r="X1665" i="70"/>
  <c r="X1663" i="70" s="1"/>
  <c r="W1665" i="70"/>
  <c r="W1663" i="70" s="1"/>
  <c r="V1665" i="70"/>
  <c r="V1663" i="70" s="1"/>
  <c r="U1665" i="70"/>
  <c r="U1663" i="70" s="1"/>
  <c r="T1665" i="70"/>
  <c r="T1663" i="70" s="1"/>
  <c r="T1661" i="70" s="1"/>
  <c r="S1665" i="70"/>
  <c r="S1663" i="70" s="1"/>
  <c r="R1665" i="70"/>
  <c r="R1663" i="70" s="1"/>
  <c r="Q1665" i="70"/>
  <c r="Q1663" i="70" s="1"/>
  <c r="P1665" i="70"/>
  <c r="P1663" i="70" s="1"/>
  <c r="O1665" i="70"/>
  <c r="O1663" i="70" s="1"/>
  <c r="N1665" i="70"/>
  <c r="N1663" i="70" s="1"/>
  <c r="N1661" i="70" s="1"/>
  <c r="M1665" i="70"/>
  <c r="M1663" i="70" s="1"/>
  <c r="L1665" i="70"/>
  <c r="L1663" i="70" s="1"/>
  <c r="K1665" i="70"/>
  <c r="K1663" i="70" s="1"/>
  <c r="K1661" i="70" s="1"/>
  <c r="J1665" i="70"/>
  <c r="J1663" i="70" s="1"/>
  <c r="I1665" i="70"/>
  <c r="I1663" i="70" s="1"/>
  <c r="H1665" i="70"/>
  <c r="H1663" i="70" s="1"/>
  <c r="G1665" i="70"/>
  <c r="G1663" i="70" s="1"/>
  <c r="AA1664" i="70"/>
  <c r="AA1662" i="70" s="1"/>
  <c r="Z1664" i="70"/>
  <c r="Z1662" i="70" s="1"/>
  <c r="Y1664" i="70"/>
  <c r="Y1662" i="70" s="1"/>
  <c r="X1664" i="70"/>
  <c r="X1662" i="70" s="1"/>
  <c r="W1664" i="70"/>
  <c r="W1662" i="70" s="1"/>
  <c r="V1664" i="70"/>
  <c r="V1662" i="70" s="1"/>
  <c r="U1664" i="70"/>
  <c r="U1662" i="70" s="1"/>
  <c r="T1664" i="70"/>
  <c r="S1664" i="70"/>
  <c r="S1662" i="70" s="1"/>
  <c r="R1664" i="70"/>
  <c r="R1662" i="70" s="1"/>
  <c r="Q1664" i="70"/>
  <c r="Q1662" i="70" s="1"/>
  <c r="P1664" i="70"/>
  <c r="P1662" i="70" s="1"/>
  <c r="O1664" i="70"/>
  <c r="O1662" i="70" s="1"/>
  <c r="N1664" i="70"/>
  <c r="N1662" i="70" s="1"/>
  <c r="M1664" i="70"/>
  <c r="M1662" i="70" s="1"/>
  <c r="L1664" i="70"/>
  <c r="L1662" i="70" s="1"/>
  <c r="L1660" i="70" s="1"/>
  <c r="K1664" i="70"/>
  <c r="K1662" i="70" s="1"/>
  <c r="K1660" i="70" s="1"/>
  <c r="J1664" i="70"/>
  <c r="J1662" i="70" s="1"/>
  <c r="I1664" i="70"/>
  <c r="I1662" i="70" s="1"/>
  <c r="H1664" i="70"/>
  <c r="G1664" i="70"/>
  <c r="AA1621" i="70"/>
  <c r="AA1619" i="70" s="1"/>
  <c r="Z1621" i="70"/>
  <c r="Z1619" i="70" s="1"/>
  <c r="Y1621" i="70"/>
  <c r="Y1619" i="70" s="1"/>
  <c r="Y1617" i="70" s="1"/>
  <c r="X1621" i="70"/>
  <c r="X1619" i="70" s="1"/>
  <c r="W1621" i="70"/>
  <c r="W1619" i="70" s="1"/>
  <c r="V1621" i="70"/>
  <c r="V1619" i="70" s="1"/>
  <c r="V1617" i="70" s="1"/>
  <c r="U1621" i="70"/>
  <c r="U1619" i="70" s="1"/>
  <c r="T1621" i="70"/>
  <c r="T1619" i="70" s="1"/>
  <c r="S1621" i="70"/>
  <c r="S1619" i="70" s="1"/>
  <c r="R1621" i="70"/>
  <c r="R1619" i="70" s="1"/>
  <c r="Q1621" i="70"/>
  <c r="Q1619" i="70" s="1"/>
  <c r="P1621" i="70"/>
  <c r="P1619" i="70" s="1"/>
  <c r="O1621" i="70"/>
  <c r="O1619" i="70" s="1"/>
  <c r="N1621" i="70"/>
  <c r="N1619" i="70" s="1"/>
  <c r="M1621" i="70"/>
  <c r="M1619" i="70" s="1"/>
  <c r="L1621" i="70"/>
  <c r="L1619" i="70" s="1"/>
  <c r="K1621" i="70"/>
  <c r="K1619" i="70" s="1"/>
  <c r="J1621" i="70"/>
  <c r="J1619" i="70" s="1"/>
  <c r="I1621" i="70"/>
  <c r="I1619" i="70" s="1"/>
  <c r="H1621" i="70"/>
  <c r="H1619" i="70" s="1"/>
  <c r="G1621" i="70"/>
  <c r="G1619" i="70" s="1"/>
  <c r="AA1620" i="70"/>
  <c r="AA1618" i="70" s="1"/>
  <c r="Z1620" i="70"/>
  <c r="Z1618" i="70" s="1"/>
  <c r="Y1620" i="70"/>
  <c r="Y1618" i="70" s="1"/>
  <c r="X1620" i="70"/>
  <c r="X1618" i="70" s="1"/>
  <c r="W1620" i="70"/>
  <c r="W1618" i="70" s="1"/>
  <c r="V1620" i="70"/>
  <c r="V1618" i="70" s="1"/>
  <c r="V1616" i="70" s="1"/>
  <c r="U1620" i="70"/>
  <c r="U1618" i="70" s="1"/>
  <c r="U1616" i="70" s="1"/>
  <c r="T1620" i="70"/>
  <c r="T1618" i="70" s="1"/>
  <c r="S1620" i="70"/>
  <c r="S1618" i="70" s="1"/>
  <c r="S1616" i="70" s="1"/>
  <c r="R1620" i="70"/>
  <c r="R1618" i="70" s="1"/>
  <c r="Q1620" i="70"/>
  <c r="Q1618" i="70" s="1"/>
  <c r="P1620" i="70"/>
  <c r="P1618" i="70" s="1"/>
  <c r="O1620" i="70"/>
  <c r="O1618" i="70" s="1"/>
  <c r="N1620" i="70"/>
  <c r="N1618" i="70" s="1"/>
  <c r="M1620" i="70"/>
  <c r="M1618" i="70" s="1"/>
  <c r="L1620" i="70"/>
  <c r="L1618" i="70" s="1"/>
  <c r="K1620" i="70"/>
  <c r="K1618" i="70" s="1"/>
  <c r="J1620" i="70"/>
  <c r="J1618" i="70" s="1"/>
  <c r="I1620" i="70"/>
  <c r="I1618" i="70" s="1"/>
  <c r="H1620" i="70"/>
  <c r="H1618" i="70" s="1"/>
  <c r="G1620" i="70"/>
  <c r="G1618" i="70" s="1"/>
  <c r="Z1505" i="70"/>
  <c r="AA1577" i="70"/>
  <c r="AA1575" i="70" s="1"/>
  <c r="AA1573" i="70" s="1"/>
  <c r="Z1577" i="70"/>
  <c r="Y1577" i="70"/>
  <c r="Y1575" i="70" s="1"/>
  <c r="X1577" i="70"/>
  <c r="X1575" i="70" s="1"/>
  <c r="X1573" i="70" s="1"/>
  <c r="W1577" i="70"/>
  <c r="W1575" i="70" s="1"/>
  <c r="V1577" i="70"/>
  <c r="V1575" i="70" s="1"/>
  <c r="V1573" i="70" s="1"/>
  <c r="U1577" i="70"/>
  <c r="U1575" i="70" s="1"/>
  <c r="U1573" i="70" s="1"/>
  <c r="T1577" i="70"/>
  <c r="T1575" i="70" s="1"/>
  <c r="S1577" i="70"/>
  <c r="S1575" i="70" s="1"/>
  <c r="R1577" i="70"/>
  <c r="R1575" i="70" s="1"/>
  <c r="Q1577" i="70"/>
  <c r="Q1575" i="70" s="1"/>
  <c r="P1577" i="70"/>
  <c r="P1575" i="70" s="1"/>
  <c r="O1577" i="70"/>
  <c r="O1575" i="70" s="1"/>
  <c r="N1577" i="70"/>
  <c r="N1575" i="70" s="1"/>
  <c r="M1577" i="70"/>
  <c r="M1575" i="70" s="1"/>
  <c r="L1577" i="70"/>
  <c r="L1575" i="70" s="1"/>
  <c r="K1577" i="70"/>
  <c r="K1575" i="70" s="1"/>
  <c r="K1573" i="70" s="1"/>
  <c r="J1577" i="70"/>
  <c r="J1575" i="70" s="1"/>
  <c r="I1577" i="70"/>
  <c r="I1575" i="70" s="1"/>
  <c r="I1573" i="70" s="1"/>
  <c r="H1577" i="70"/>
  <c r="H1575" i="70" s="1"/>
  <c r="G1577" i="70"/>
  <c r="G1575" i="70" s="1"/>
  <c r="AA1576" i="70"/>
  <c r="AA1574" i="70" s="1"/>
  <c r="Z1576" i="70"/>
  <c r="Z1574" i="70" s="1"/>
  <c r="Z1572" i="70" s="1"/>
  <c r="Y1576" i="70"/>
  <c r="X1576" i="70"/>
  <c r="X1574" i="70" s="1"/>
  <c r="W1576" i="70"/>
  <c r="V1576" i="70"/>
  <c r="V1574" i="70" s="1"/>
  <c r="U1576" i="70"/>
  <c r="U1574" i="70" s="1"/>
  <c r="T1576" i="70"/>
  <c r="T1574" i="70" s="1"/>
  <c r="S1576" i="70"/>
  <c r="S1574" i="70" s="1"/>
  <c r="R1576" i="70"/>
  <c r="R1574" i="70" s="1"/>
  <c r="R1572" i="70" s="1"/>
  <c r="Q1576" i="70"/>
  <c r="Q1574" i="70" s="1"/>
  <c r="P1576" i="70"/>
  <c r="P1574" i="70" s="1"/>
  <c r="O1576" i="70"/>
  <c r="O1574" i="70" s="1"/>
  <c r="N1576" i="70"/>
  <c r="N1574" i="70" s="1"/>
  <c r="M1576" i="70"/>
  <c r="M1574" i="70" s="1"/>
  <c r="L1576" i="70"/>
  <c r="L1574" i="70" s="1"/>
  <c r="K1576" i="70"/>
  <c r="J1576" i="70"/>
  <c r="J1574" i="70" s="1"/>
  <c r="I1576" i="70"/>
  <c r="I1574" i="70" s="1"/>
  <c r="H1576" i="70"/>
  <c r="H1574" i="70" s="1"/>
  <c r="H1572" i="70" s="1"/>
  <c r="G1576" i="70"/>
  <c r="G1574" i="70" s="1"/>
  <c r="F1501" i="70"/>
  <c r="L1506" i="70"/>
  <c r="AA1533" i="70"/>
  <c r="AA1531" i="70" s="1"/>
  <c r="Z1533" i="70"/>
  <c r="Z1531" i="70" s="1"/>
  <c r="Y1533" i="70"/>
  <c r="Y1531" i="70" s="1"/>
  <c r="Y1529" i="70" s="1"/>
  <c r="X1533" i="70"/>
  <c r="X1531" i="70" s="1"/>
  <c r="W1533" i="70"/>
  <c r="W1531" i="70" s="1"/>
  <c r="V1533" i="70"/>
  <c r="U1533" i="70"/>
  <c r="U1531" i="70" s="1"/>
  <c r="T1533" i="70"/>
  <c r="T1531" i="70" s="1"/>
  <c r="S1533" i="70"/>
  <c r="S1531" i="70" s="1"/>
  <c r="R1533" i="70"/>
  <c r="R1531" i="70" s="1"/>
  <c r="Q1533" i="70"/>
  <c r="Q1531" i="70" s="1"/>
  <c r="P1533" i="70"/>
  <c r="P1531" i="70" s="1"/>
  <c r="O1533" i="70"/>
  <c r="O1531" i="70" s="1"/>
  <c r="N1533" i="70"/>
  <c r="M1533" i="70"/>
  <c r="M1531" i="70" s="1"/>
  <c r="L1533" i="70"/>
  <c r="L1531" i="70" s="1"/>
  <c r="K1533" i="70"/>
  <c r="K1531" i="70" s="1"/>
  <c r="K1529" i="70" s="1"/>
  <c r="J1533" i="70"/>
  <c r="J1531" i="70" s="1"/>
  <c r="I1533" i="70"/>
  <c r="I1531" i="70" s="1"/>
  <c r="H1533" i="70"/>
  <c r="H1531" i="70" s="1"/>
  <c r="G1533" i="70"/>
  <c r="G1531" i="70" s="1"/>
  <c r="AA1532" i="70"/>
  <c r="AA1530" i="70" s="1"/>
  <c r="Z1532" i="70"/>
  <c r="Z1530" i="70" s="1"/>
  <c r="Y1532" i="70"/>
  <c r="Y1530" i="70" s="1"/>
  <c r="X1532" i="70"/>
  <c r="X1530" i="70" s="1"/>
  <c r="W1532" i="70"/>
  <c r="W1530" i="70" s="1"/>
  <c r="W1528" i="70" s="1"/>
  <c r="V1532" i="70"/>
  <c r="V1530" i="70" s="1"/>
  <c r="V1528" i="70" s="1"/>
  <c r="U1532" i="70"/>
  <c r="U1530" i="70" s="1"/>
  <c r="T1532" i="70"/>
  <c r="T1530" i="70" s="1"/>
  <c r="T1528" i="70" s="1"/>
  <c r="S1532" i="70"/>
  <c r="S1530" i="70" s="1"/>
  <c r="R1532" i="70"/>
  <c r="R1530" i="70" s="1"/>
  <c r="Q1532" i="70"/>
  <c r="Q1530" i="70" s="1"/>
  <c r="P1532" i="70"/>
  <c r="P1530" i="70" s="1"/>
  <c r="O1532" i="70"/>
  <c r="O1530" i="70" s="1"/>
  <c r="N1532" i="70"/>
  <c r="N1530" i="70" s="1"/>
  <c r="M1532" i="70"/>
  <c r="M1530" i="70" s="1"/>
  <c r="L1532" i="70"/>
  <c r="L1530" i="70" s="1"/>
  <c r="K1532" i="70"/>
  <c r="K1530" i="70" s="1"/>
  <c r="J1532" i="70"/>
  <c r="J1530" i="70" s="1"/>
  <c r="I1532" i="70"/>
  <c r="I1530" i="70" s="1"/>
  <c r="H1532" i="70"/>
  <c r="H1530" i="70" s="1"/>
  <c r="G1532" i="70"/>
  <c r="AA1517" i="70"/>
  <c r="Z1517" i="70"/>
  <c r="Y1517" i="70"/>
  <c r="X1517" i="70"/>
  <c r="W1517" i="70"/>
  <c r="V1517" i="70"/>
  <c r="U1517" i="70"/>
  <c r="T1517" i="70"/>
  <c r="S1517" i="70"/>
  <c r="R1517" i="70"/>
  <c r="Q1517" i="70"/>
  <c r="P1517" i="70"/>
  <c r="O1517" i="70"/>
  <c r="N1517" i="70"/>
  <c r="M1517" i="70"/>
  <c r="L1517" i="70"/>
  <c r="K1517" i="70"/>
  <c r="J1517" i="70"/>
  <c r="I1517" i="70"/>
  <c r="H1517" i="70"/>
  <c r="G1517" i="70"/>
  <c r="AA1516" i="70"/>
  <c r="Z1516" i="70"/>
  <c r="Y1516" i="70"/>
  <c r="X1516" i="70"/>
  <c r="W1516" i="70"/>
  <c r="V1516" i="70"/>
  <c r="U1516" i="70"/>
  <c r="T1516" i="70"/>
  <c r="S1516" i="70"/>
  <c r="R1516" i="70"/>
  <c r="Q1516" i="70"/>
  <c r="P1516" i="70"/>
  <c r="O1516" i="70"/>
  <c r="N1516" i="70"/>
  <c r="M1516" i="70"/>
  <c r="L1516" i="70"/>
  <c r="K1516" i="70"/>
  <c r="J1516" i="70"/>
  <c r="I1516" i="70"/>
  <c r="H1516" i="70"/>
  <c r="G1516" i="70"/>
  <c r="AA1515" i="70"/>
  <c r="Z1515" i="70"/>
  <c r="Y1515" i="70"/>
  <c r="X1515" i="70"/>
  <c r="W1515" i="70"/>
  <c r="V1515" i="70"/>
  <c r="U1515" i="70"/>
  <c r="T1515" i="70"/>
  <c r="S1515" i="70"/>
  <c r="R1515" i="70"/>
  <c r="Q1515" i="70"/>
  <c r="P1515" i="70"/>
  <c r="O1515" i="70"/>
  <c r="N1515" i="70"/>
  <c r="M1515" i="70"/>
  <c r="L1515" i="70"/>
  <c r="K1515" i="70"/>
  <c r="J1515" i="70"/>
  <c r="I1515" i="70"/>
  <c r="H1515" i="70"/>
  <c r="G1515" i="70"/>
  <c r="AA1514" i="70"/>
  <c r="Z1514" i="70"/>
  <c r="Y1514" i="70"/>
  <c r="X1514" i="70"/>
  <c r="W1514" i="70"/>
  <c r="V1514" i="70"/>
  <c r="U1514" i="70"/>
  <c r="T1514" i="70"/>
  <c r="S1514" i="70"/>
  <c r="R1514" i="70"/>
  <c r="Q1514" i="70"/>
  <c r="P1514" i="70"/>
  <c r="O1514" i="70"/>
  <c r="N1514" i="70"/>
  <c r="M1514" i="70"/>
  <c r="L1514" i="70"/>
  <c r="K1514" i="70"/>
  <c r="J1514" i="70"/>
  <c r="I1514" i="70"/>
  <c r="H1514" i="70"/>
  <c r="G1514" i="70"/>
  <c r="AA1513" i="70"/>
  <c r="Z1513" i="70"/>
  <c r="Y1513" i="70"/>
  <c r="X1513" i="70"/>
  <c r="W1513" i="70"/>
  <c r="V1513" i="70"/>
  <c r="U1513" i="70"/>
  <c r="T1513" i="70"/>
  <c r="S1513" i="70"/>
  <c r="R1513" i="70"/>
  <c r="Q1513" i="70"/>
  <c r="P1513" i="70"/>
  <c r="O1513" i="70"/>
  <c r="N1513" i="70"/>
  <c r="M1513" i="70"/>
  <c r="L1513" i="70"/>
  <c r="K1513" i="70"/>
  <c r="J1513" i="70"/>
  <c r="I1513" i="70"/>
  <c r="H1513" i="70"/>
  <c r="G1513" i="70"/>
  <c r="AA1512" i="70"/>
  <c r="Z1512" i="70"/>
  <c r="Y1512" i="70"/>
  <c r="X1512" i="70"/>
  <c r="W1512" i="70"/>
  <c r="V1512" i="70"/>
  <c r="U1512" i="70"/>
  <c r="T1512" i="70"/>
  <c r="S1512" i="70"/>
  <c r="R1512" i="70"/>
  <c r="Q1512" i="70"/>
  <c r="P1512" i="70"/>
  <c r="O1512" i="70"/>
  <c r="N1512" i="70"/>
  <c r="M1512" i="70"/>
  <c r="L1512" i="70"/>
  <c r="K1512" i="70"/>
  <c r="J1512" i="70"/>
  <c r="I1512" i="70"/>
  <c r="H1512" i="70"/>
  <c r="G1512" i="70"/>
  <c r="AA1511" i="70"/>
  <c r="Z1511" i="70"/>
  <c r="Y1511" i="70"/>
  <c r="X1511" i="70"/>
  <c r="W1511" i="70"/>
  <c r="V1511" i="70"/>
  <c r="U1511" i="70"/>
  <c r="T1511" i="70"/>
  <c r="S1511" i="70"/>
  <c r="R1511" i="70"/>
  <c r="Q1511" i="70"/>
  <c r="P1511" i="70"/>
  <c r="O1511" i="70"/>
  <c r="N1511" i="70"/>
  <c r="M1511" i="70"/>
  <c r="L1511" i="70"/>
  <c r="K1511" i="70"/>
  <c r="J1511" i="70"/>
  <c r="I1511" i="70"/>
  <c r="H1511" i="70"/>
  <c r="G1511" i="70"/>
  <c r="AA1510" i="70"/>
  <c r="Z1510" i="70"/>
  <c r="Y1510" i="70"/>
  <c r="X1510" i="70"/>
  <c r="W1510" i="70"/>
  <c r="V1510" i="70"/>
  <c r="U1510" i="70"/>
  <c r="T1510" i="70"/>
  <c r="S1510" i="70"/>
  <c r="R1510" i="70"/>
  <c r="Q1510" i="70"/>
  <c r="P1510" i="70"/>
  <c r="O1510" i="70"/>
  <c r="N1510" i="70"/>
  <c r="M1510" i="70"/>
  <c r="L1510" i="70"/>
  <c r="K1510" i="70"/>
  <c r="J1510" i="70"/>
  <c r="I1510" i="70"/>
  <c r="H1510" i="70"/>
  <c r="G1510" i="70"/>
  <c r="AA1509" i="70"/>
  <c r="Z1509" i="70"/>
  <c r="Y1509" i="70"/>
  <c r="X1509" i="70"/>
  <c r="W1509" i="70"/>
  <c r="V1509" i="70"/>
  <c r="U1509" i="70"/>
  <c r="T1509" i="70"/>
  <c r="S1509" i="70"/>
  <c r="R1509" i="70"/>
  <c r="Q1509" i="70"/>
  <c r="P1509" i="70"/>
  <c r="O1509" i="70"/>
  <c r="N1509" i="70"/>
  <c r="M1509" i="70"/>
  <c r="L1509" i="70"/>
  <c r="K1509" i="70"/>
  <c r="J1509" i="70"/>
  <c r="I1509" i="70"/>
  <c r="H1509" i="70"/>
  <c r="G1509" i="70"/>
  <c r="AA1508" i="70"/>
  <c r="Z1508" i="70"/>
  <c r="Y1508" i="70"/>
  <c r="X1508" i="70"/>
  <c r="W1508" i="70"/>
  <c r="V1508" i="70"/>
  <c r="U1508" i="70"/>
  <c r="T1508" i="70"/>
  <c r="S1508" i="70"/>
  <c r="R1508" i="70"/>
  <c r="Q1508" i="70"/>
  <c r="P1508" i="70"/>
  <c r="O1508" i="70"/>
  <c r="N1508" i="70"/>
  <c r="M1508" i="70"/>
  <c r="L1508" i="70"/>
  <c r="K1508" i="70"/>
  <c r="J1508" i="70"/>
  <c r="I1508" i="70"/>
  <c r="H1508" i="70"/>
  <c r="G1508" i="70"/>
  <c r="O1507" i="70"/>
  <c r="AA1503" i="70"/>
  <c r="Z1503" i="70"/>
  <c r="Y1503" i="70"/>
  <c r="X1503" i="70"/>
  <c r="W1503" i="70"/>
  <c r="V1503" i="70"/>
  <c r="U1503" i="70"/>
  <c r="T1503" i="70"/>
  <c r="S1503" i="70"/>
  <c r="R1503" i="70"/>
  <c r="Q1503" i="70"/>
  <c r="P1503" i="70"/>
  <c r="O1503" i="70"/>
  <c r="N1503" i="70"/>
  <c r="M1503" i="70"/>
  <c r="L1503" i="70"/>
  <c r="K1503" i="70"/>
  <c r="J1503" i="70"/>
  <c r="I1503" i="70"/>
  <c r="H1503" i="70"/>
  <c r="G1503" i="70"/>
  <c r="AA1502" i="70"/>
  <c r="Z1502" i="70"/>
  <c r="Y1502" i="70"/>
  <c r="X1502" i="70"/>
  <c r="W1502" i="70"/>
  <c r="V1502" i="70"/>
  <c r="U1502" i="70"/>
  <c r="T1502" i="70"/>
  <c r="S1502" i="70"/>
  <c r="R1502" i="70"/>
  <c r="Q1502" i="70"/>
  <c r="P1502" i="70"/>
  <c r="O1502" i="70"/>
  <c r="N1502" i="70"/>
  <c r="M1502" i="70"/>
  <c r="L1502" i="70"/>
  <c r="K1502" i="70"/>
  <c r="J1502" i="70"/>
  <c r="I1502" i="70"/>
  <c r="H1502" i="70"/>
  <c r="G1502" i="70"/>
  <c r="AA1501" i="70"/>
  <c r="Z1501" i="70"/>
  <c r="Y1501" i="70"/>
  <c r="X1501" i="70"/>
  <c r="W1501" i="70"/>
  <c r="V1501" i="70"/>
  <c r="U1501" i="70"/>
  <c r="T1501" i="70"/>
  <c r="S1501" i="70"/>
  <c r="R1501" i="70"/>
  <c r="Q1501" i="70"/>
  <c r="P1501" i="70"/>
  <c r="O1501" i="70"/>
  <c r="N1501" i="70"/>
  <c r="M1501" i="70"/>
  <c r="L1501" i="70"/>
  <c r="K1501" i="70"/>
  <c r="J1501" i="70"/>
  <c r="I1501" i="70"/>
  <c r="H1501" i="70"/>
  <c r="G1501" i="70"/>
  <c r="AA1500" i="70"/>
  <c r="Z1500" i="70"/>
  <c r="Y1500" i="70"/>
  <c r="X1500" i="70"/>
  <c r="W1500" i="70"/>
  <c r="V1500" i="70"/>
  <c r="U1500" i="70"/>
  <c r="T1500" i="70"/>
  <c r="S1500" i="70"/>
  <c r="R1500" i="70"/>
  <c r="Q1500" i="70"/>
  <c r="P1500" i="70"/>
  <c r="O1500" i="70"/>
  <c r="N1500" i="70"/>
  <c r="M1500" i="70"/>
  <c r="L1500" i="70"/>
  <c r="K1500" i="70"/>
  <c r="J1500" i="70"/>
  <c r="I1500" i="70"/>
  <c r="H1500" i="70"/>
  <c r="G1500" i="70"/>
  <c r="AA1499" i="70"/>
  <c r="Z1499" i="70"/>
  <c r="Y1499" i="70"/>
  <c r="X1499" i="70"/>
  <c r="W1499" i="70"/>
  <c r="V1499" i="70"/>
  <c r="U1499" i="70"/>
  <c r="T1499" i="70"/>
  <c r="S1499" i="70"/>
  <c r="R1499" i="70"/>
  <c r="Q1499" i="70"/>
  <c r="P1499" i="70"/>
  <c r="O1499" i="70"/>
  <c r="N1499" i="70"/>
  <c r="M1499" i="70"/>
  <c r="L1499" i="70"/>
  <c r="K1499" i="70"/>
  <c r="J1499" i="70"/>
  <c r="I1499" i="70"/>
  <c r="H1499" i="70"/>
  <c r="G1499" i="70"/>
  <c r="AA1498" i="70"/>
  <c r="Z1498" i="70"/>
  <c r="Y1498" i="70"/>
  <c r="X1498" i="70"/>
  <c r="W1498" i="70"/>
  <c r="V1498" i="70"/>
  <c r="U1498" i="70"/>
  <c r="T1498" i="70"/>
  <c r="S1498" i="70"/>
  <c r="R1498" i="70"/>
  <c r="Q1498" i="70"/>
  <c r="P1498" i="70"/>
  <c r="O1498" i="70"/>
  <c r="N1498" i="70"/>
  <c r="M1498" i="70"/>
  <c r="L1498" i="70"/>
  <c r="K1498" i="70"/>
  <c r="J1498" i="70"/>
  <c r="I1498" i="70"/>
  <c r="H1498" i="70"/>
  <c r="G1498" i="70"/>
  <c r="AA1497" i="70"/>
  <c r="Z1497" i="70"/>
  <c r="Y1497" i="70"/>
  <c r="X1497" i="70"/>
  <c r="W1497" i="70"/>
  <c r="V1497" i="70"/>
  <c r="U1497" i="70"/>
  <c r="T1497" i="70"/>
  <c r="S1497" i="70"/>
  <c r="R1497" i="70"/>
  <c r="Q1497" i="70"/>
  <c r="P1497" i="70"/>
  <c r="O1497" i="70"/>
  <c r="N1497" i="70"/>
  <c r="M1497" i="70"/>
  <c r="L1497" i="70"/>
  <c r="K1497" i="70"/>
  <c r="J1497" i="70"/>
  <c r="I1497" i="70"/>
  <c r="H1497" i="70"/>
  <c r="G1497" i="70"/>
  <c r="AA1496" i="70"/>
  <c r="Z1496" i="70"/>
  <c r="Y1496" i="70"/>
  <c r="X1496" i="70"/>
  <c r="W1496" i="70"/>
  <c r="V1496" i="70"/>
  <c r="U1496" i="70"/>
  <c r="T1496" i="70"/>
  <c r="S1496" i="70"/>
  <c r="R1496" i="70"/>
  <c r="Q1496" i="70"/>
  <c r="P1496" i="70"/>
  <c r="O1496" i="70"/>
  <c r="N1496" i="70"/>
  <c r="M1496" i="70"/>
  <c r="L1496" i="70"/>
  <c r="K1496" i="70"/>
  <c r="J1496" i="70"/>
  <c r="I1496" i="70"/>
  <c r="H1496" i="70"/>
  <c r="G1496" i="70"/>
  <c r="AA1495" i="70"/>
  <c r="Z1495" i="70"/>
  <c r="Y1495" i="70"/>
  <c r="X1495" i="70"/>
  <c r="W1495" i="70"/>
  <c r="V1495" i="70"/>
  <c r="U1495" i="70"/>
  <c r="T1495" i="70"/>
  <c r="S1495" i="70"/>
  <c r="R1495" i="70"/>
  <c r="Q1495" i="70"/>
  <c r="P1495" i="70"/>
  <c r="O1495" i="70"/>
  <c r="N1495" i="70"/>
  <c r="M1495" i="70"/>
  <c r="L1495" i="70"/>
  <c r="K1495" i="70"/>
  <c r="J1495" i="70"/>
  <c r="I1495" i="70"/>
  <c r="H1495" i="70"/>
  <c r="G1495" i="70"/>
  <c r="AA1494" i="70"/>
  <c r="Z1494" i="70"/>
  <c r="Y1494" i="70"/>
  <c r="X1494" i="70"/>
  <c r="W1494" i="70"/>
  <c r="V1494" i="70"/>
  <c r="U1494" i="70"/>
  <c r="T1494" i="70"/>
  <c r="S1494" i="70"/>
  <c r="R1494" i="70"/>
  <c r="Q1494" i="70"/>
  <c r="P1494" i="70"/>
  <c r="O1494" i="70"/>
  <c r="N1494" i="70"/>
  <c r="M1494" i="70"/>
  <c r="L1494" i="70"/>
  <c r="K1494" i="70"/>
  <c r="J1494" i="70"/>
  <c r="I1494" i="70"/>
  <c r="H1494" i="70"/>
  <c r="G1494" i="70"/>
  <c r="AA1493" i="70"/>
  <c r="Z1493" i="70"/>
  <c r="Y1493" i="70"/>
  <c r="X1493" i="70"/>
  <c r="W1493" i="70"/>
  <c r="V1493" i="70"/>
  <c r="U1493" i="70"/>
  <c r="T1493" i="70"/>
  <c r="S1493" i="70"/>
  <c r="R1493" i="70"/>
  <c r="Q1493" i="70"/>
  <c r="P1493" i="70"/>
  <c r="O1493" i="70"/>
  <c r="N1493" i="70"/>
  <c r="M1493" i="70"/>
  <c r="L1493" i="70"/>
  <c r="K1493" i="70"/>
  <c r="J1493" i="70"/>
  <c r="I1493" i="70"/>
  <c r="H1493" i="70"/>
  <c r="G1493" i="70"/>
  <c r="AA1492" i="70"/>
  <c r="Z1492" i="70"/>
  <c r="Y1492" i="70"/>
  <c r="X1492" i="70"/>
  <c r="W1492" i="70"/>
  <c r="V1492" i="70"/>
  <c r="U1492" i="70"/>
  <c r="T1492" i="70"/>
  <c r="S1492" i="70"/>
  <c r="R1492" i="70"/>
  <c r="Q1492" i="70"/>
  <c r="P1492" i="70"/>
  <c r="O1492" i="70"/>
  <c r="N1492" i="70"/>
  <c r="M1492" i="70"/>
  <c r="L1492" i="70"/>
  <c r="K1492" i="70"/>
  <c r="J1492" i="70"/>
  <c r="I1492" i="70"/>
  <c r="H1492" i="70"/>
  <c r="G1492" i="70"/>
  <c r="AA1491" i="70"/>
  <c r="Z1491" i="70"/>
  <c r="Y1491" i="70"/>
  <c r="X1491" i="70"/>
  <c r="W1491" i="70"/>
  <c r="V1491" i="70"/>
  <c r="U1491" i="70"/>
  <c r="T1491" i="70"/>
  <c r="S1491" i="70"/>
  <c r="R1491" i="70"/>
  <c r="Q1491" i="70"/>
  <c r="P1491" i="70"/>
  <c r="O1491" i="70"/>
  <c r="N1491" i="70"/>
  <c r="M1491" i="70"/>
  <c r="L1491" i="70"/>
  <c r="K1491" i="70"/>
  <c r="J1491" i="70"/>
  <c r="I1491" i="70"/>
  <c r="H1491" i="70"/>
  <c r="G1491" i="70"/>
  <c r="AA1490" i="70"/>
  <c r="Z1490" i="70"/>
  <c r="Y1490" i="70"/>
  <c r="X1490" i="70"/>
  <c r="W1490" i="70"/>
  <c r="V1490" i="70"/>
  <c r="U1490" i="70"/>
  <c r="T1490" i="70"/>
  <c r="S1490" i="70"/>
  <c r="R1490" i="70"/>
  <c r="Q1490" i="70"/>
  <c r="P1490" i="70"/>
  <c r="O1490" i="70"/>
  <c r="N1490" i="70"/>
  <c r="M1490" i="70"/>
  <c r="L1490" i="70"/>
  <c r="K1490" i="70"/>
  <c r="J1490" i="70"/>
  <c r="I1490" i="70"/>
  <c r="H1490" i="70"/>
  <c r="G1490" i="70"/>
  <c r="F1521" i="70"/>
  <c r="F1520" i="70"/>
  <c r="F1519" i="70"/>
  <c r="F1513" i="70"/>
  <c r="F1500" i="70"/>
  <c r="F1492" i="70"/>
  <c r="AA1401" i="70"/>
  <c r="AA1399" i="70" s="1"/>
  <c r="Z1401" i="70"/>
  <c r="Y1401" i="70"/>
  <c r="Y1399" i="70" s="1"/>
  <c r="Y1397" i="70" s="1"/>
  <c r="X1401" i="70"/>
  <c r="X1399" i="70" s="1"/>
  <c r="X1397" i="70" s="1"/>
  <c r="W1401" i="70"/>
  <c r="W1399" i="70" s="1"/>
  <c r="V1401" i="70"/>
  <c r="V1399" i="70" s="1"/>
  <c r="U1401" i="70"/>
  <c r="U1399" i="70" s="1"/>
  <c r="T1401" i="70"/>
  <c r="T1399" i="70" s="1"/>
  <c r="S1401" i="70"/>
  <c r="S1399" i="70" s="1"/>
  <c r="R1401" i="70"/>
  <c r="R1399" i="70" s="1"/>
  <c r="Q1401" i="70"/>
  <c r="Q1399" i="70" s="1"/>
  <c r="P1401" i="70"/>
  <c r="P1399" i="70" s="1"/>
  <c r="O1401" i="70"/>
  <c r="O1399" i="70" s="1"/>
  <c r="N1401" i="70"/>
  <c r="N1399" i="70" s="1"/>
  <c r="M1401" i="70"/>
  <c r="M1399" i="70" s="1"/>
  <c r="L1401" i="70"/>
  <c r="L1399" i="70" s="1"/>
  <c r="K1401" i="70"/>
  <c r="K1399" i="70" s="1"/>
  <c r="J1401" i="70"/>
  <c r="J1399" i="70" s="1"/>
  <c r="I1401" i="70"/>
  <c r="I1399" i="70" s="1"/>
  <c r="H1401" i="70"/>
  <c r="H1399" i="70" s="1"/>
  <c r="G1401" i="70"/>
  <c r="G1399" i="70" s="1"/>
  <c r="AA1400" i="70"/>
  <c r="AA1398" i="70" s="1"/>
  <c r="Z1400" i="70"/>
  <c r="Y1400" i="70"/>
  <c r="Y1398" i="70" s="1"/>
  <c r="X1400" i="70"/>
  <c r="X1398" i="70" s="1"/>
  <c r="W1400" i="70"/>
  <c r="W1398" i="70" s="1"/>
  <c r="V1400" i="70"/>
  <c r="V1398" i="70" s="1"/>
  <c r="U1400" i="70"/>
  <c r="U1398" i="70" s="1"/>
  <c r="U1396" i="70" s="1"/>
  <c r="T1400" i="70"/>
  <c r="T1398" i="70" s="1"/>
  <c r="S1400" i="70"/>
  <c r="S1398" i="70" s="1"/>
  <c r="R1400" i="70"/>
  <c r="R1398" i="70" s="1"/>
  <c r="Q1400" i="70"/>
  <c r="Q1398" i="70" s="1"/>
  <c r="P1400" i="70"/>
  <c r="P1398" i="70" s="1"/>
  <c r="O1400" i="70"/>
  <c r="O1398" i="70" s="1"/>
  <c r="N1400" i="70"/>
  <c r="N1398" i="70" s="1"/>
  <c r="M1400" i="70"/>
  <c r="M1398" i="70" s="1"/>
  <c r="L1400" i="70"/>
  <c r="L1398" i="70" s="1"/>
  <c r="K1400" i="70"/>
  <c r="K1398" i="70" s="1"/>
  <c r="J1400" i="70"/>
  <c r="J1398" i="70" s="1"/>
  <c r="I1400" i="70"/>
  <c r="I1398" i="70" s="1"/>
  <c r="H1400" i="70"/>
  <c r="H1398" i="70" s="1"/>
  <c r="G1400" i="70"/>
  <c r="Z1399" i="70"/>
  <c r="Z1398" i="70"/>
  <c r="AA1357" i="70"/>
  <c r="AA1355" i="70" s="1"/>
  <c r="Z1357" i="70"/>
  <c r="Z1355" i="70" s="1"/>
  <c r="Y1357" i="70"/>
  <c r="Y1355" i="70" s="1"/>
  <c r="X1357" i="70"/>
  <c r="X1355" i="70" s="1"/>
  <c r="W1357" i="70"/>
  <c r="V1357" i="70"/>
  <c r="U1357" i="70"/>
  <c r="T1357" i="70"/>
  <c r="T1355" i="70" s="1"/>
  <c r="S1357" i="70"/>
  <c r="R1357" i="70"/>
  <c r="R1355" i="70" s="1"/>
  <c r="Q1357" i="70"/>
  <c r="Q1355" i="70" s="1"/>
  <c r="P1357" i="70"/>
  <c r="P1355" i="70" s="1"/>
  <c r="O1357" i="70"/>
  <c r="O1355" i="70" s="1"/>
  <c r="N1357" i="70"/>
  <c r="M1357" i="70"/>
  <c r="M1355" i="70" s="1"/>
  <c r="L1357" i="70"/>
  <c r="K1357" i="70"/>
  <c r="K1355" i="70" s="1"/>
  <c r="J1357" i="70"/>
  <c r="I1357" i="70"/>
  <c r="I1355" i="70" s="1"/>
  <c r="H1357" i="70"/>
  <c r="H1355" i="70" s="1"/>
  <c r="G1357" i="70"/>
  <c r="G1355" i="70" s="1"/>
  <c r="AA1356" i="70"/>
  <c r="AA1354" i="70" s="1"/>
  <c r="Z1356" i="70"/>
  <c r="Z1354" i="70" s="1"/>
  <c r="Y1356" i="70"/>
  <c r="Y1354" i="70" s="1"/>
  <c r="X1356" i="70"/>
  <c r="X1354" i="70" s="1"/>
  <c r="W1356" i="70"/>
  <c r="W1354" i="70" s="1"/>
  <c r="V1356" i="70"/>
  <c r="V1354" i="70" s="1"/>
  <c r="U1356" i="70"/>
  <c r="U1354" i="70" s="1"/>
  <c r="T1356" i="70"/>
  <c r="T1354" i="70" s="1"/>
  <c r="S1356" i="70"/>
  <c r="S1354" i="70" s="1"/>
  <c r="R1356" i="70"/>
  <c r="R1354" i="70" s="1"/>
  <c r="Q1356" i="70"/>
  <c r="Q1354" i="70" s="1"/>
  <c r="P1356" i="70"/>
  <c r="P1354" i="70" s="1"/>
  <c r="O1356" i="70"/>
  <c r="O1354" i="70" s="1"/>
  <c r="N1356" i="70"/>
  <c r="N1354" i="70" s="1"/>
  <c r="M1356" i="70"/>
  <c r="M1354" i="70" s="1"/>
  <c r="L1356" i="70"/>
  <c r="L1354" i="70" s="1"/>
  <c r="K1356" i="70"/>
  <c r="K1354" i="70" s="1"/>
  <c r="J1356" i="70"/>
  <c r="J1354" i="70" s="1"/>
  <c r="I1356" i="70"/>
  <c r="I1354" i="70" s="1"/>
  <c r="H1356" i="70"/>
  <c r="H1354" i="70" s="1"/>
  <c r="G1356" i="70"/>
  <c r="U1355" i="70"/>
  <c r="S1355" i="70"/>
  <c r="N1355" i="70"/>
  <c r="AA1313" i="70"/>
  <c r="AA1311" i="70" s="1"/>
  <c r="AA1309" i="70" s="1"/>
  <c r="Z1313" i="70"/>
  <c r="Z1311" i="70" s="1"/>
  <c r="Y1313" i="70"/>
  <c r="Y1311" i="70" s="1"/>
  <c r="X1313" i="70"/>
  <c r="X1311" i="70" s="1"/>
  <c r="W1313" i="70"/>
  <c r="W1311" i="70" s="1"/>
  <c r="V1313" i="70"/>
  <c r="V1311" i="70" s="1"/>
  <c r="U1313" i="70"/>
  <c r="U1311" i="70" s="1"/>
  <c r="T1313" i="70"/>
  <c r="T1311" i="70" s="1"/>
  <c r="S1313" i="70"/>
  <c r="R1313" i="70"/>
  <c r="Q1313" i="70"/>
  <c r="P1313" i="70"/>
  <c r="O1313" i="70"/>
  <c r="O1311" i="70" s="1"/>
  <c r="N1313" i="70"/>
  <c r="N1311" i="70" s="1"/>
  <c r="M1313" i="70"/>
  <c r="M1311" i="70" s="1"/>
  <c r="L1313" i="70"/>
  <c r="L1311" i="70" s="1"/>
  <c r="K1313" i="70"/>
  <c r="K1311" i="70" s="1"/>
  <c r="J1313" i="70"/>
  <c r="J1311" i="70" s="1"/>
  <c r="I1313" i="70"/>
  <c r="I1311" i="70" s="1"/>
  <c r="H1313" i="70"/>
  <c r="H1311" i="70" s="1"/>
  <c r="G1313" i="70"/>
  <c r="G1311" i="70" s="1"/>
  <c r="AA1312" i="70"/>
  <c r="AA1310" i="70" s="1"/>
  <c r="Z1312" i="70"/>
  <c r="Z1310" i="70" s="1"/>
  <c r="Y1312" i="70"/>
  <c r="Y1310" i="70" s="1"/>
  <c r="X1312" i="70"/>
  <c r="X1310" i="70" s="1"/>
  <c r="X1308" i="70" s="1"/>
  <c r="W1312" i="70"/>
  <c r="W1310" i="70" s="1"/>
  <c r="V1312" i="70"/>
  <c r="V1310" i="70" s="1"/>
  <c r="U1312" i="70"/>
  <c r="U1310" i="70" s="1"/>
  <c r="T1312" i="70"/>
  <c r="T1310" i="70" s="1"/>
  <c r="S1312" i="70"/>
  <c r="S1310" i="70" s="1"/>
  <c r="R1312" i="70"/>
  <c r="R1310" i="70" s="1"/>
  <c r="Q1312" i="70"/>
  <c r="Q1310" i="70" s="1"/>
  <c r="P1312" i="70"/>
  <c r="P1310" i="70" s="1"/>
  <c r="O1312" i="70"/>
  <c r="O1310" i="70" s="1"/>
  <c r="N1312" i="70"/>
  <c r="N1310" i="70" s="1"/>
  <c r="M1312" i="70"/>
  <c r="M1310" i="70" s="1"/>
  <c r="L1312" i="70"/>
  <c r="L1310" i="70" s="1"/>
  <c r="K1312" i="70"/>
  <c r="K1310" i="70" s="1"/>
  <c r="J1312" i="70"/>
  <c r="J1310" i="70" s="1"/>
  <c r="I1312" i="70"/>
  <c r="I1310" i="70" s="1"/>
  <c r="H1312" i="70"/>
  <c r="H1310" i="70" s="1"/>
  <c r="G1312" i="70"/>
  <c r="G1310" i="70" s="1"/>
  <c r="AA1269" i="70"/>
  <c r="AA1267" i="70" s="1"/>
  <c r="Z1269" i="70"/>
  <c r="Z1267" i="70" s="1"/>
  <c r="Y1269" i="70"/>
  <c r="Y1267" i="70" s="1"/>
  <c r="X1269" i="70"/>
  <c r="X1267" i="70" s="1"/>
  <c r="W1269" i="70"/>
  <c r="W1267" i="70" s="1"/>
  <c r="V1269" i="70"/>
  <c r="V1267" i="70" s="1"/>
  <c r="U1269" i="70"/>
  <c r="U1267" i="70" s="1"/>
  <c r="T1269" i="70"/>
  <c r="T1267" i="70" s="1"/>
  <c r="S1269" i="70"/>
  <c r="S1267" i="70" s="1"/>
  <c r="R1269" i="70"/>
  <c r="R1267" i="70" s="1"/>
  <c r="Q1269" i="70"/>
  <c r="Q1267" i="70" s="1"/>
  <c r="P1269" i="70"/>
  <c r="P1267" i="70" s="1"/>
  <c r="O1269" i="70"/>
  <c r="O1267" i="70" s="1"/>
  <c r="N1269" i="70"/>
  <c r="M1269" i="70"/>
  <c r="M1267" i="70" s="1"/>
  <c r="L1269" i="70"/>
  <c r="L1267" i="70" s="1"/>
  <c r="K1269" i="70"/>
  <c r="K1267" i="70" s="1"/>
  <c r="J1269" i="70"/>
  <c r="J1267" i="70" s="1"/>
  <c r="I1269" i="70"/>
  <c r="H1269" i="70"/>
  <c r="G1269" i="70"/>
  <c r="G1267" i="70" s="1"/>
  <c r="AA1268" i="70"/>
  <c r="AA1266" i="70" s="1"/>
  <c r="Z1268" i="70"/>
  <c r="Z1266" i="70" s="1"/>
  <c r="Y1268" i="70"/>
  <c r="Y1266" i="70" s="1"/>
  <c r="X1268" i="70"/>
  <c r="X1266" i="70" s="1"/>
  <c r="W1268" i="70"/>
  <c r="W1266" i="70" s="1"/>
  <c r="V1268" i="70"/>
  <c r="V1266" i="70" s="1"/>
  <c r="U1268" i="70"/>
  <c r="U1266" i="70" s="1"/>
  <c r="T1268" i="70"/>
  <c r="T1266" i="70" s="1"/>
  <c r="S1268" i="70"/>
  <c r="S1266" i="70" s="1"/>
  <c r="R1268" i="70"/>
  <c r="R1266" i="70" s="1"/>
  <c r="R1264" i="70" s="1"/>
  <c r="Q1268" i="70"/>
  <c r="Q1266" i="70" s="1"/>
  <c r="Q1264" i="70" s="1"/>
  <c r="P1268" i="70"/>
  <c r="P1266" i="70" s="1"/>
  <c r="O1268" i="70"/>
  <c r="O1266" i="70" s="1"/>
  <c r="N1268" i="70"/>
  <c r="N1266" i="70" s="1"/>
  <c r="M1268" i="70"/>
  <c r="M1266" i="70" s="1"/>
  <c r="L1268" i="70"/>
  <c r="L1266" i="70" s="1"/>
  <c r="K1268" i="70"/>
  <c r="K1266" i="70" s="1"/>
  <c r="J1268" i="70"/>
  <c r="I1268" i="70"/>
  <c r="I1266" i="70" s="1"/>
  <c r="H1268" i="70"/>
  <c r="H1266" i="70" s="1"/>
  <c r="G1268" i="70"/>
  <c r="G1266" i="70" s="1"/>
  <c r="I1267" i="70"/>
  <c r="H1267" i="70"/>
  <c r="H1265" i="70" s="1"/>
  <c r="AA1243" i="70"/>
  <c r="AA1241" i="70" s="1"/>
  <c r="Z1243" i="70"/>
  <c r="Z1241" i="70" s="1"/>
  <c r="Y1243" i="70"/>
  <c r="Y1241" i="70" s="1"/>
  <c r="X1243" i="70"/>
  <c r="X1241" i="70" s="1"/>
  <c r="W1243" i="70"/>
  <c r="W1241" i="70" s="1"/>
  <c r="V1243" i="70"/>
  <c r="V1241" i="70" s="1"/>
  <c r="U1243" i="70"/>
  <c r="U1241" i="70" s="1"/>
  <c r="T1243" i="70"/>
  <c r="T1241" i="70" s="1"/>
  <c r="S1243" i="70"/>
  <c r="S1241" i="70" s="1"/>
  <c r="R1243" i="70"/>
  <c r="R1241" i="70" s="1"/>
  <c r="Q1243" i="70"/>
  <c r="Q1241" i="70" s="1"/>
  <c r="P1243" i="70"/>
  <c r="P1241" i="70" s="1"/>
  <c r="O1243" i="70"/>
  <c r="O1241" i="70" s="1"/>
  <c r="N1243" i="70"/>
  <c r="N1241" i="70" s="1"/>
  <c r="M1243" i="70"/>
  <c r="M1241" i="70" s="1"/>
  <c r="L1243" i="70"/>
  <c r="L1199" i="70" s="1"/>
  <c r="K1243" i="70"/>
  <c r="K1241" i="70" s="1"/>
  <c r="J1243" i="70"/>
  <c r="I1243" i="70"/>
  <c r="I1241" i="70" s="1"/>
  <c r="H1243" i="70"/>
  <c r="H1241" i="70" s="1"/>
  <c r="G1243" i="70"/>
  <c r="G1241" i="70" s="1"/>
  <c r="AA1242" i="70"/>
  <c r="AA1240" i="70" s="1"/>
  <c r="Z1242" i="70"/>
  <c r="Z1240" i="70" s="1"/>
  <c r="Y1242" i="70"/>
  <c r="Y1240" i="70" s="1"/>
  <c r="X1242" i="70"/>
  <c r="X1240" i="70" s="1"/>
  <c r="W1242" i="70"/>
  <c r="W1240" i="70" s="1"/>
  <c r="V1242" i="70"/>
  <c r="V1240" i="70" s="1"/>
  <c r="U1242" i="70"/>
  <c r="U1240" i="70" s="1"/>
  <c r="T1242" i="70"/>
  <c r="T1240" i="70" s="1"/>
  <c r="S1242" i="70"/>
  <c r="R1242" i="70"/>
  <c r="R1240" i="70" s="1"/>
  <c r="Q1242" i="70"/>
  <c r="Q1240" i="70" s="1"/>
  <c r="P1242" i="70"/>
  <c r="P1240" i="70" s="1"/>
  <c r="O1242" i="70"/>
  <c r="O1240" i="70" s="1"/>
  <c r="N1242" i="70"/>
  <c r="N1240" i="70" s="1"/>
  <c r="M1242" i="70"/>
  <c r="M1240" i="70" s="1"/>
  <c r="L1242" i="70"/>
  <c r="L1240" i="70" s="1"/>
  <c r="K1242" i="70"/>
  <c r="K1240" i="70" s="1"/>
  <c r="J1242" i="70"/>
  <c r="I1242" i="70"/>
  <c r="I1198" i="70" s="1"/>
  <c r="H1242" i="70"/>
  <c r="H1240" i="70" s="1"/>
  <c r="G1242" i="70"/>
  <c r="G1240" i="70" s="1"/>
  <c r="J1241" i="70"/>
  <c r="J1240" i="70"/>
  <c r="AA1225" i="70"/>
  <c r="AA1223" i="70" s="1"/>
  <c r="Z1225" i="70"/>
  <c r="Z1223" i="70" s="1"/>
  <c r="Y1225" i="70"/>
  <c r="Y1223" i="70" s="1"/>
  <c r="X1225" i="70"/>
  <c r="X1223" i="70" s="1"/>
  <c r="W1225" i="70"/>
  <c r="W1223" i="70" s="1"/>
  <c r="V1225" i="70"/>
  <c r="V1223" i="70" s="1"/>
  <c r="U1225" i="70"/>
  <c r="U1223" i="70" s="1"/>
  <c r="T1225" i="70"/>
  <c r="T1223" i="70" s="1"/>
  <c r="S1225" i="70"/>
  <c r="S1223" i="70" s="1"/>
  <c r="R1225" i="70"/>
  <c r="R1223" i="70" s="1"/>
  <c r="Q1225" i="70"/>
  <c r="Q1223" i="70" s="1"/>
  <c r="P1225" i="70"/>
  <c r="O1225" i="70"/>
  <c r="O1223" i="70" s="1"/>
  <c r="N1225" i="70"/>
  <c r="N1223" i="70" s="1"/>
  <c r="M1225" i="70"/>
  <c r="M1223" i="70" s="1"/>
  <c r="L1225" i="70"/>
  <c r="L1223" i="70" s="1"/>
  <c r="K1225" i="70"/>
  <c r="K1223" i="70" s="1"/>
  <c r="J1225" i="70"/>
  <c r="J1223" i="70" s="1"/>
  <c r="I1225" i="70"/>
  <c r="I1223" i="70" s="1"/>
  <c r="H1225" i="70"/>
  <c r="H1223" i="70" s="1"/>
  <c r="G1225" i="70"/>
  <c r="G1223" i="70" s="1"/>
  <c r="AA1224" i="70"/>
  <c r="AA1222" i="70" s="1"/>
  <c r="Z1224" i="70"/>
  <c r="Z1222" i="70" s="1"/>
  <c r="Y1224" i="70"/>
  <c r="Y1222" i="70" s="1"/>
  <c r="X1224" i="70"/>
  <c r="X1222" i="70" s="1"/>
  <c r="W1224" i="70"/>
  <c r="W1222" i="70" s="1"/>
  <c r="V1224" i="70"/>
  <c r="V1222" i="70" s="1"/>
  <c r="U1224" i="70"/>
  <c r="U1222" i="70" s="1"/>
  <c r="T1224" i="70"/>
  <c r="T1222" i="70" s="1"/>
  <c r="S1224" i="70"/>
  <c r="S1222" i="70" s="1"/>
  <c r="R1224" i="70"/>
  <c r="R1222" i="70" s="1"/>
  <c r="Q1224" i="70"/>
  <c r="Q1222" i="70" s="1"/>
  <c r="P1224" i="70"/>
  <c r="P1222" i="70" s="1"/>
  <c r="O1224" i="70"/>
  <c r="O1222" i="70" s="1"/>
  <c r="N1224" i="70"/>
  <c r="N1222" i="70" s="1"/>
  <c r="M1224" i="70"/>
  <c r="L1224" i="70"/>
  <c r="L1222" i="70" s="1"/>
  <c r="K1224" i="70"/>
  <c r="K1222" i="70" s="1"/>
  <c r="J1224" i="70"/>
  <c r="J1222" i="70" s="1"/>
  <c r="I1224" i="70"/>
  <c r="I1222" i="70" s="1"/>
  <c r="H1224" i="70"/>
  <c r="H1222" i="70" s="1"/>
  <c r="G1224" i="70"/>
  <c r="G1222" i="70" s="1"/>
  <c r="F1254" i="70"/>
  <c r="F1253" i="70"/>
  <c r="F1252" i="70"/>
  <c r="F1251" i="70"/>
  <c r="F1250" i="70"/>
  <c r="F1249" i="70"/>
  <c r="F1248" i="70"/>
  <c r="F1247" i="70"/>
  <c r="F1246" i="70"/>
  <c r="F1245" i="70"/>
  <c r="F1244" i="70"/>
  <c r="F1239" i="70"/>
  <c r="F1238" i="70"/>
  <c r="F1237" i="70"/>
  <c r="F1193" i="70" s="1"/>
  <c r="F1236" i="70"/>
  <c r="F1192" i="70" s="1"/>
  <c r="F1235" i="70"/>
  <c r="F1234" i="70"/>
  <c r="F1190" i="70" s="1"/>
  <c r="F1233" i="70"/>
  <c r="F1232" i="70"/>
  <c r="F1231" i="70"/>
  <c r="F1230" i="70"/>
  <c r="F1229" i="70"/>
  <c r="F1228" i="70"/>
  <c r="F1227" i="70"/>
  <c r="F1226" i="70"/>
  <c r="AA1209" i="70"/>
  <c r="Z1209" i="70"/>
  <c r="Y1209" i="70"/>
  <c r="X1209" i="70"/>
  <c r="W1209" i="70"/>
  <c r="V1209" i="70"/>
  <c r="U1209" i="70"/>
  <c r="T1209" i="70"/>
  <c r="S1209" i="70"/>
  <c r="R1209" i="70"/>
  <c r="Q1209" i="70"/>
  <c r="P1209" i="70"/>
  <c r="O1209" i="70"/>
  <c r="N1209" i="70"/>
  <c r="M1209" i="70"/>
  <c r="L1209" i="70"/>
  <c r="K1209" i="70"/>
  <c r="J1209" i="70"/>
  <c r="I1209" i="70"/>
  <c r="H1209" i="70"/>
  <c r="G1209" i="70"/>
  <c r="AA1208" i="70"/>
  <c r="Z1208" i="70"/>
  <c r="Y1208" i="70"/>
  <c r="X1208" i="70"/>
  <c r="W1208" i="70"/>
  <c r="V1208" i="70"/>
  <c r="U1208" i="70"/>
  <c r="T1208" i="70"/>
  <c r="S1208" i="70"/>
  <c r="R1208" i="70"/>
  <c r="Q1208" i="70"/>
  <c r="P1208" i="70"/>
  <c r="O1208" i="70"/>
  <c r="N1208" i="70"/>
  <c r="M1208" i="70"/>
  <c r="L1208" i="70"/>
  <c r="K1208" i="70"/>
  <c r="J1208" i="70"/>
  <c r="I1208" i="70"/>
  <c r="H1208" i="70"/>
  <c r="G1208" i="70"/>
  <c r="AA1207" i="70"/>
  <c r="Z1207" i="70"/>
  <c r="Y1207" i="70"/>
  <c r="X1207" i="70"/>
  <c r="W1207" i="70"/>
  <c r="V1207" i="70"/>
  <c r="U1207" i="70"/>
  <c r="T1207" i="70"/>
  <c r="S1207" i="70"/>
  <c r="R1207" i="70"/>
  <c r="Q1207" i="70"/>
  <c r="P1207" i="70"/>
  <c r="O1207" i="70"/>
  <c r="N1207" i="70"/>
  <c r="M1207" i="70"/>
  <c r="L1207" i="70"/>
  <c r="K1207" i="70"/>
  <c r="J1207" i="70"/>
  <c r="I1207" i="70"/>
  <c r="H1207" i="70"/>
  <c r="G1207" i="70"/>
  <c r="AA1206" i="70"/>
  <c r="Z1206" i="70"/>
  <c r="Y1206" i="70"/>
  <c r="X1206" i="70"/>
  <c r="W1206" i="70"/>
  <c r="V1206" i="70"/>
  <c r="U1206" i="70"/>
  <c r="T1206" i="70"/>
  <c r="S1206" i="70"/>
  <c r="R1206" i="70"/>
  <c r="Q1206" i="70"/>
  <c r="P1206" i="70"/>
  <c r="O1206" i="70"/>
  <c r="N1206" i="70"/>
  <c r="M1206" i="70"/>
  <c r="L1206" i="70"/>
  <c r="K1206" i="70"/>
  <c r="J1206" i="70"/>
  <c r="I1206" i="70"/>
  <c r="H1206" i="70"/>
  <c r="G1206" i="70"/>
  <c r="AA1205" i="70"/>
  <c r="Z1205" i="70"/>
  <c r="Y1205" i="70"/>
  <c r="X1205" i="70"/>
  <c r="W1205" i="70"/>
  <c r="V1205" i="70"/>
  <c r="U1205" i="70"/>
  <c r="T1205" i="70"/>
  <c r="S1205" i="70"/>
  <c r="R1205" i="70"/>
  <c r="Q1205" i="70"/>
  <c r="P1205" i="70"/>
  <c r="O1205" i="70"/>
  <c r="N1205" i="70"/>
  <c r="M1205" i="70"/>
  <c r="L1205" i="70"/>
  <c r="K1205" i="70"/>
  <c r="J1205" i="70"/>
  <c r="I1205" i="70"/>
  <c r="H1205" i="70"/>
  <c r="G1205" i="70"/>
  <c r="AA1204" i="70"/>
  <c r="Z1204" i="70"/>
  <c r="Y1204" i="70"/>
  <c r="X1204" i="70"/>
  <c r="W1204" i="70"/>
  <c r="V1204" i="70"/>
  <c r="U1204" i="70"/>
  <c r="T1204" i="70"/>
  <c r="S1204" i="70"/>
  <c r="R1204" i="70"/>
  <c r="Q1204" i="70"/>
  <c r="P1204" i="70"/>
  <c r="O1204" i="70"/>
  <c r="N1204" i="70"/>
  <c r="M1204" i="70"/>
  <c r="L1204" i="70"/>
  <c r="K1204" i="70"/>
  <c r="J1204" i="70"/>
  <c r="I1204" i="70"/>
  <c r="H1204" i="70"/>
  <c r="G1204" i="70"/>
  <c r="AA1203" i="70"/>
  <c r="Z1203" i="70"/>
  <c r="Y1203" i="70"/>
  <c r="X1203" i="70"/>
  <c r="W1203" i="70"/>
  <c r="V1203" i="70"/>
  <c r="U1203" i="70"/>
  <c r="T1203" i="70"/>
  <c r="S1203" i="70"/>
  <c r="R1203" i="70"/>
  <c r="Q1203" i="70"/>
  <c r="P1203" i="70"/>
  <c r="O1203" i="70"/>
  <c r="N1203" i="70"/>
  <c r="M1203" i="70"/>
  <c r="L1203" i="70"/>
  <c r="K1203" i="70"/>
  <c r="J1203" i="70"/>
  <c r="I1203" i="70"/>
  <c r="H1203" i="70"/>
  <c r="G1203" i="70"/>
  <c r="AA1202" i="70"/>
  <c r="Z1202" i="70"/>
  <c r="Y1202" i="70"/>
  <c r="X1202" i="70"/>
  <c r="W1202" i="70"/>
  <c r="V1202" i="70"/>
  <c r="U1202" i="70"/>
  <c r="T1202" i="70"/>
  <c r="S1202" i="70"/>
  <c r="R1202" i="70"/>
  <c r="Q1202" i="70"/>
  <c r="P1202" i="70"/>
  <c r="O1202" i="70"/>
  <c r="N1202" i="70"/>
  <c r="M1202" i="70"/>
  <c r="L1202" i="70"/>
  <c r="K1202" i="70"/>
  <c r="J1202" i="70"/>
  <c r="I1202" i="70"/>
  <c r="H1202" i="70"/>
  <c r="G1202" i="70"/>
  <c r="AA1201" i="70"/>
  <c r="Z1201" i="70"/>
  <c r="Y1201" i="70"/>
  <c r="X1201" i="70"/>
  <c r="W1201" i="70"/>
  <c r="V1201" i="70"/>
  <c r="U1201" i="70"/>
  <c r="T1201" i="70"/>
  <c r="S1201" i="70"/>
  <c r="R1201" i="70"/>
  <c r="Q1201" i="70"/>
  <c r="P1201" i="70"/>
  <c r="O1201" i="70"/>
  <c r="N1201" i="70"/>
  <c r="M1201" i="70"/>
  <c r="L1201" i="70"/>
  <c r="K1201" i="70"/>
  <c r="J1201" i="70"/>
  <c r="I1201" i="70"/>
  <c r="H1201" i="70"/>
  <c r="G1201" i="70"/>
  <c r="AA1200" i="70"/>
  <c r="Z1200" i="70"/>
  <c r="Y1200" i="70"/>
  <c r="X1200" i="70"/>
  <c r="W1200" i="70"/>
  <c r="V1200" i="70"/>
  <c r="U1200" i="70"/>
  <c r="T1200" i="70"/>
  <c r="S1200" i="70"/>
  <c r="R1200" i="70"/>
  <c r="Q1200" i="70"/>
  <c r="P1200" i="70"/>
  <c r="O1200" i="70"/>
  <c r="N1200" i="70"/>
  <c r="M1200" i="70"/>
  <c r="L1200" i="70"/>
  <c r="K1200" i="70"/>
  <c r="J1200" i="70"/>
  <c r="I1200" i="70"/>
  <c r="H1200" i="70"/>
  <c r="G1200" i="70"/>
  <c r="L1198" i="70"/>
  <c r="AA1195" i="70"/>
  <c r="Z1195" i="70"/>
  <c r="Y1195" i="70"/>
  <c r="X1195" i="70"/>
  <c r="W1195" i="70"/>
  <c r="V1195" i="70"/>
  <c r="U1195" i="70"/>
  <c r="T1195" i="70"/>
  <c r="S1195" i="70"/>
  <c r="R1195" i="70"/>
  <c r="Q1195" i="70"/>
  <c r="P1195" i="70"/>
  <c r="O1195" i="70"/>
  <c r="N1195" i="70"/>
  <c r="M1195" i="70"/>
  <c r="L1195" i="70"/>
  <c r="K1195" i="70"/>
  <c r="J1195" i="70"/>
  <c r="I1195" i="70"/>
  <c r="H1195" i="70"/>
  <c r="G1195" i="70"/>
  <c r="AA1194" i="70"/>
  <c r="Z1194" i="70"/>
  <c r="Y1194" i="70"/>
  <c r="X1194" i="70"/>
  <c r="W1194" i="70"/>
  <c r="V1194" i="70"/>
  <c r="U1194" i="70"/>
  <c r="T1194" i="70"/>
  <c r="S1194" i="70"/>
  <c r="R1194" i="70"/>
  <c r="Q1194" i="70"/>
  <c r="P1194" i="70"/>
  <c r="O1194" i="70"/>
  <c r="N1194" i="70"/>
  <c r="M1194" i="70"/>
  <c r="L1194" i="70"/>
  <c r="K1194" i="70"/>
  <c r="J1194" i="70"/>
  <c r="I1194" i="70"/>
  <c r="H1194" i="70"/>
  <c r="G1194" i="70"/>
  <c r="AA1193" i="70"/>
  <c r="Z1193" i="70"/>
  <c r="Y1193" i="70"/>
  <c r="X1193" i="70"/>
  <c r="W1193" i="70"/>
  <c r="V1193" i="70"/>
  <c r="U1193" i="70"/>
  <c r="T1193" i="70"/>
  <c r="S1193" i="70"/>
  <c r="R1193" i="70"/>
  <c r="Q1193" i="70"/>
  <c r="P1193" i="70"/>
  <c r="O1193" i="70"/>
  <c r="N1193" i="70"/>
  <c r="M1193" i="70"/>
  <c r="L1193" i="70"/>
  <c r="K1193" i="70"/>
  <c r="J1193" i="70"/>
  <c r="I1193" i="70"/>
  <c r="H1193" i="70"/>
  <c r="G1193" i="70"/>
  <c r="AA1192" i="70"/>
  <c r="Z1192" i="70"/>
  <c r="Y1192" i="70"/>
  <c r="X1192" i="70"/>
  <c r="W1192" i="70"/>
  <c r="V1192" i="70"/>
  <c r="U1192" i="70"/>
  <c r="T1192" i="70"/>
  <c r="S1192" i="70"/>
  <c r="R1192" i="70"/>
  <c r="Q1192" i="70"/>
  <c r="P1192" i="70"/>
  <c r="O1192" i="70"/>
  <c r="N1192" i="70"/>
  <c r="M1192" i="70"/>
  <c r="L1192" i="70"/>
  <c r="K1192" i="70"/>
  <c r="J1192" i="70"/>
  <c r="I1192" i="70"/>
  <c r="H1192" i="70"/>
  <c r="G1192" i="70"/>
  <c r="AA1191" i="70"/>
  <c r="Z1191" i="70"/>
  <c r="Y1191" i="70"/>
  <c r="X1191" i="70"/>
  <c r="W1191" i="70"/>
  <c r="V1191" i="70"/>
  <c r="U1191" i="70"/>
  <c r="T1191" i="70"/>
  <c r="S1191" i="70"/>
  <c r="R1191" i="70"/>
  <c r="Q1191" i="70"/>
  <c r="P1191" i="70"/>
  <c r="O1191" i="70"/>
  <c r="N1191" i="70"/>
  <c r="M1191" i="70"/>
  <c r="L1191" i="70"/>
  <c r="K1191" i="70"/>
  <c r="J1191" i="70"/>
  <c r="I1191" i="70"/>
  <c r="H1191" i="70"/>
  <c r="G1191" i="70"/>
  <c r="AA1190" i="70"/>
  <c r="Z1190" i="70"/>
  <c r="Y1190" i="70"/>
  <c r="X1190" i="70"/>
  <c r="W1190" i="70"/>
  <c r="V1190" i="70"/>
  <c r="U1190" i="70"/>
  <c r="T1190" i="70"/>
  <c r="S1190" i="70"/>
  <c r="R1190" i="70"/>
  <c r="Q1190" i="70"/>
  <c r="P1190" i="70"/>
  <c r="O1190" i="70"/>
  <c r="N1190" i="70"/>
  <c r="M1190" i="70"/>
  <c r="L1190" i="70"/>
  <c r="K1190" i="70"/>
  <c r="J1190" i="70"/>
  <c r="I1190" i="70"/>
  <c r="H1190" i="70"/>
  <c r="G1190" i="70"/>
  <c r="AA1189" i="70"/>
  <c r="Z1189" i="70"/>
  <c r="Y1189" i="70"/>
  <c r="X1189" i="70"/>
  <c r="W1189" i="70"/>
  <c r="V1189" i="70"/>
  <c r="U1189" i="70"/>
  <c r="T1189" i="70"/>
  <c r="S1189" i="70"/>
  <c r="R1189" i="70"/>
  <c r="Q1189" i="70"/>
  <c r="P1189" i="70"/>
  <c r="O1189" i="70"/>
  <c r="N1189" i="70"/>
  <c r="M1189" i="70"/>
  <c r="L1189" i="70"/>
  <c r="K1189" i="70"/>
  <c r="J1189" i="70"/>
  <c r="I1189" i="70"/>
  <c r="H1189" i="70"/>
  <c r="G1189" i="70"/>
  <c r="AA1188" i="70"/>
  <c r="Z1188" i="70"/>
  <c r="Y1188" i="70"/>
  <c r="X1188" i="70"/>
  <c r="W1188" i="70"/>
  <c r="V1188" i="70"/>
  <c r="U1188" i="70"/>
  <c r="T1188" i="70"/>
  <c r="S1188" i="70"/>
  <c r="R1188" i="70"/>
  <c r="Q1188" i="70"/>
  <c r="P1188" i="70"/>
  <c r="O1188" i="70"/>
  <c r="N1188" i="70"/>
  <c r="M1188" i="70"/>
  <c r="L1188" i="70"/>
  <c r="K1188" i="70"/>
  <c r="J1188" i="70"/>
  <c r="I1188" i="70"/>
  <c r="H1188" i="70"/>
  <c r="G1188" i="70"/>
  <c r="AA1187" i="70"/>
  <c r="Z1187" i="70"/>
  <c r="Y1187" i="70"/>
  <c r="X1187" i="70"/>
  <c r="W1187" i="70"/>
  <c r="V1187" i="70"/>
  <c r="U1187" i="70"/>
  <c r="T1187" i="70"/>
  <c r="S1187" i="70"/>
  <c r="R1187" i="70"/>
  <c r="Q1187" i="70"/>
  <c r="P1187" i="70"/>
  <c r="O1187" i="70"/>
  <c r="N1187" i="70"/>
  <c r="M1187" i="70"/>
  <c r="L1187" i="70"/>
  <c r="K1187" i="70"/>
  <c r="J1187" i="70"/>
  <c r="I1187" i="70"/>
  <c r="H1187" i="70"/>
  <c r="G1187" i="70"/>
  <c r="AA1186" i="70"/>
  <c r="Z1186" i="70"/>
  <c r="Y1186" i="70"/>
  <c r="X1186" i="70"/>
  <c r="W1186" i="70"/>
  <c r="V1186" i="70"/>
  <c r="U1186" i="70"/>
  <c r="T1186" i="70"/>
  <c r="S1186" i="70"/>
  <c r="R1186" i="70"/>
  <c r="Q1186" i="70"/>
  <c r="P1186" i="70"/>
  <c r="O1186" i="70"/>
  <c r="N1186" i="70"/>
  <c r="M1186" i="70"/>
  <c r="L1186" i="70"/>
  <c r="K1186" i="70"/>
  <c r="J1186" i="70"/>
  <c r="I1186" i="70"/>
  <c r="H1186" i="70"/>
  <c r="G1186" i="70"/>
  <c r="AA1185" i="70"/>
  <c r="Z1185" i="70"/>
  <c r="Y1185" i="70"/>
  <c r="X1185" i="70"/>
  <c r="W1185" i="70"/>
  <c r="V1185" i="70"/>
  <c r="U1185" i="70"/>
  <c r="T1185" i="70"/>
  <c r="S1185" i="70"/>
  <c r="R1185" i="70"/>
  <c r="Q1185" i="70"/>
  <c r="P1185" i="70"/>
  <c r="O1185" i="70"/>
  <c r="N1185" i="70"/>
  <c r="M1185" i="70"/>
  <c r="L1185" i="70"/>
  <c r="K1185" i="70"/>
  <c r="J1185" i="70"/>
  <c r="I1185" i="70"/>
  <c r="H1185" i="70"/>
  <c r="G1185" i="70"/>
  <c r="AA1184" i="70"/>
  <c r="Z1184" i="70"/>
  <c r="Y1184" i="70"/>
  <c r="X1184" i="70"/>
  <c r="W1184" i="70"/>
  <c r="V1184" i="70"/>
  <c r="U1184" i="70"/>
  <c r="T1184" i="70"/>
  <c r="S1184" i="70"/>
  <c r="R1184" i="70"/>
  <c r="Q1184" i="70"/>
  <c r="P1184" i="70"/>
  <c r="O1184" i="70"/>
  <c r="N1184" i="70"/>
  <c r="M1184" i="70"/>
  <c r="L1184" i="70"/>
  <c r="K1184" i="70"/>
  <c r="J1184" i="70"/>
  <c r="I1184" i="70"/>
  <c r="H1184" i="70"/>
  <c r="G1184" i="70"/>
  <c r="AA1183" i="70"/>
  <c r="Z1183" i="70"/>
  <c r="Y1183" i="70"/>
  <c r="X1183" i="70"/>
  <c r="W1183" i="70"/>
  <c r="V1183" i="70"/>
  <c r="U1183" i="70"/>
  <c r="T1183" i="70"/>
  <c r="S1183" i="70"/>
  <c r="R1183" i="70"/>
  <c r="Q1183" i="70"/>
  <c r="P1183" i="70"/>
  <c r="O1183" i="70"/>
  <c r="N1183" i="70"/>
  <c r="M1183" i="70"/>
  <c r="L1183" i="70"/>
  <c r="K1183" i="70"/>
  <c r="J1183" i="70"/>
  <c r="I1183" i="70"/>
  <c r="H1183" i="70"/>
  <c r="G1183" i="70"/>
  <c r="AA1182" i="70"/>
  <c r="Z1182" i="70"/>
  <c r="Y1182" i="70"/>
  <c r="X1182" i="70"/>
  <c r="W1182" i="70"/>
  <c r="V1182" i="70"/>
  <c r="U1182" i="70"/>
  <c r="T1182" i="70"/>
  <c r="S1182" i="70"/>
  <c r="R1182" i="70"/>
  <c r="Q1182" i="70"/>
  <c r="P1182" i="70"/>
  <c r="O1182" i="70"/>
  <c r="N1182" i="70"/>
  <c r="M1182" i="70"/>
  <c r="L1182" i="70"/>
  <c r="K1182" i="70"/>
  <c r="J1182" i="70"/>
  <c r="I1182" i="70"/>
  <c r="H1182" i="70"/>
  <c r="G1182" i="70"/>
  <c r="O1181" i="70"/>
  <c r="F1213" i="70"/>
  <c r="F1212" i="70"/>
  <c r="F1211" i="70"/>
  <c r="Z1446" i="70" l="1"/>
  <c r="Q1447" i="70"/>
  <c r="T1448" i="70"/>
  <c r="K1449" i="70"/>
  <c r="Z1450" i="70"/>
  <c r="Q1451" i="70"/>
  <c r="T1452" i="70"/>
  <c r="N1454" i="70"/>
  <c r="Z1454" i="70"/>
  <c r="H1456" i="70"/>
  <c r="W1457" i="70"/>
  <c r="G1464" i="70"/>
  <c r="M1466" i="70"/>
  <c r="Y1466" i="70"/>
  <c r="S1468" i="70"/>
  <c r="P1471" i="70"/>
  <c r="J1473" i="70"/>
  <c r="V1473" i="70"/>
  <c r="F539" i="70"/>
  <c r="F318" i="70"/>
  <c r="F537" i="70"/>
  <c r="F316" i="70"/>
  <c r="F536" i="70"/>
  <c r="F580" i="70"/>
  <c r="F230" i="70"/>
  <c r="F228" i="70"/>
  <c r="W1221" i="70"/>
  <c r="N1181" i="70"/>
  <c r="T1220" i="70"/>
  <c r="X1198" i="70"/>
  <c r="L1241" i="70"/>
  <c r="L1221" i="70" s="1"/>
  <c r="L1180" i="70"/>
  <c r="Z1181" i="70"/>
  <c r="N1267" i="70"/>
  <c r="O1446" i="70"/>
  <c r="L1449" i="70"/>
  <c r="AA1450" i="70"/>
  <c r="L1453" i="70"/>
  <c r="X1453" i="70"/>
  <c r="O1454" i="70"/>
  <c r="R1447" i="70"/>
  <c r="I1452" i="70"/>
  <c r="AA1446" i="70"/>
  <c r="U1448" i="70"/>
  <c r="X1449" i="70"/>
  <c r="R1451" i="70"/>
  <c r="F449" i="70"/>
  <c r="F319" i="70"/>
  <c r="F275" i="70"/>
  <c r="F317" i="70"/>
  <c r="F448" i="70"/>
  <c r="F450" i="70"/>
  <c r="F231" i="70"/>
  <c r="F229" i="70"/>
  <c r="K1180" i="70"/>
  <c r="W1180" i="70"/>
  <c r="X1181" i="70"/>
  <c r="Y1181" i="70"/>
  <c r="I1240" i="70"/>
  <c r="I1181" i="70"/>
  <c r="U1181" i="70"/>
  <c r="F1356" i="70"/>
  <c r="F1224" i="70"/>
  <c r="F1269" i="70"/>
  <c r="J1181" i="70"/>
  <c r="V1181" i="70"/>
  <c r="F1477" i="70"/>
  <c r="M1446" i="70"/>
  <c r="Y1446" i="70"/>
  <c r="P1447" i="70"/>
  <c r="G1448" i="70"/>
  <c r="S1448" i="70"/>
  <c r="J1449" i="70"/>
  <c r="V1449" i="70"/>
  <c r="M1450" i="70"/>
  <c r="Y1450" i="70"/>
  <c r="P1451" i="70"/>
  <c r="G1452" i="70"/>
  <c r="S1452" i="70"/>
  <c r="J1453" i="70"/>
  <c r="V1453" i="70"/>
  <c r="M1454" i="70"/>
  <c r="Y1454" i="70"/>
  <c r="P1455" i="70"/>
  <c r="G1456" i="70"/>
  <c r="S1456" i="70"/>
  <c r="J1457" i="70"/>
  <c r="V1457" i="70"/>
  <c r="M1458" i="70"/>
  <c r="Y1458" i="70"/>
  <c r="P1459" i="70"/>
  <c r="R1464" i="70"/>
  <c r="I1465" i="70"/>
  <c r="U1465" i="70"/>
  <c r="L1466" i="70"/>
  <c r="X1466" i="70"/>
  <c r="O1467" i="70"/>
  <c r="AA1467" i="70"/>
  <c r="R1468" i="70"/>
  <c r="I1469" i="70"/>
  <c r="U1469" i="70"/>
  <c r="L1470" i="70"/>
  <c r="X1470" i="70"/>
  <c r="O1471" i="70"/>
  <c r="AA1471" i="70"/>
  <c r="R1472" i="70"/>
  <c r="I1473" i="70"/>
  <c r="U1473" i="70"/>
  <c r="N1451" i="70"/>
  <c r="N1459" i="70"/>
  <c r="Z1459" i="70"/>
  <c r="R1455" i="70"/>
  <c r="I1456" i="70"/>
  <c r="U1456" i="70"/>
  <c r="X1457" i="70"/>
  <c r="O1458" i="70"/>
  <c r="AA1458" i="70"/>
  <c r="H1464" i="70"/>
  <c r="T1464" i="70"/>
  <c r="K1465" i="70"/>
  <c r="W1465" i="70"/>
  <c r="N1466" i="70"/>
  <c r="Z1466" i="70"/>
  <c r="Q1467" i="70"/>
  <c r="H1468" i="70"/>
  <c r="T1468" i="70"/>
  <c r="K1469" i="70"/>
  <c r="W1469" i="70"/>
  <c r="N1470" i="70"/>
  <c r="Z1470" i="70"/>
  <c r="Q1471" i="70"/>
  <c r="H1472" i="70"/>
  <c r="T1472" i="70"/>
  <c r="K1473" i="70"/>
  <c r="W1473" i="70"/>
  <c r="K1446" i="70"/>
  <c r="W1446" i="70"/>
  <c r="N1447" i="70"/>
  <c r="Z1447" i="70"/>
  <c r="Q1448" i="70"/>
  <c r="H1449" i="70"/>
  <c r="T1449" i="70"/>
  <c r="K1450" i="70"/>
  <c r="W1450" i="70"/>
  <c r="Z1451" i="70"/>
  <c r="Q1452" i="70"/>
  <c r="H1453" i="70"/>
  <c r="T1453" i="70"/>
  <c r="K1454" i="70"/>
  <c r="W1454" i="70"/>
  <c r="N1455" i="70"/>
  <c r="Z1455" i="70"/>
  <c r="Q1456" i="70"/>
  <c r="H1457" i="70"/>
  <c r="T1457" i="70"/>
  <c r="K1458" i="70"/>
  <c r="W1458" i="70"/>
  <c r="S1465" i="70"/>
  <c r="Y1467" i="70"/>
  <c r="J1470" i="70"/>
  <c r="P1472" i="70"/>
  <c r="L1446" i="70"/>
  <c r="X1446" i="70"/>
  <c r="O1447" i="70"/>
  <c r="AA1447" i="70"/>
  <c r="R1448" i="70"/>
  <c r="I1449" i="70"/>
  <c r="U1449" i="70"/>
  <c r="L1450" i="70"/>
  <c r="X1450" i="70"/>
  <c r="O1451" i="70"/>
  <c r="AA1451" i="70"/>
  <c r="Q1464" i="70"/>
  <c r="V1752" i="70"/>
  <c r="W1452" i="70"/>
  <c r="H1446" i="70"/>
  <c r="T1446" i="70"/>
  <c r="K1447" i="70"/>
  <c r="W1447" i="70"/>
  <c r="N1448" i="70"/>
  <c r="Z1448" i="70"/>
  <c r="Q1449" i="70"/>
  <c r="H1450" i="70"/>
  <c r="T1450" i="70"/>
  <c r="K1451" i="70"/>
  <c r="W1451" i="70"/>
  <c r="N1452" i="70"/>
  <c r="Z1452" i="70"/>
  <c r="Q1453" i="70"/>
  <c r="H1454" i="70"/>
  <c r="T1454" i="70"/>
  <c r="K1455" i="70"/>
  <c r="W1455" i="70"/>
  <c r="N1456" i="70"/>
  <c r="Z1456" i="70"/>
  <c r="Q1457" i="70"/>
  <c r="H1458" i="70"/>
  <c r="T1458" i="70"/>
  <c r="K1459" i="70"/>
  <c r="W1459" i="70"/>
  <c r="Q1446" i="70"/>
  <c r="T1447" i="70"/>
  <c r="K1448" i="70"/>
  <c r="N1449" i="70"/>
  <c r="Z1449" i="70"/>
  <c r="H1451" i="70"/>
  <c r="K1452" i="70"/>
  <c r="Z1453" i="70"/>
  <c r="T1455" i="70"/>
  <c r="N1457" i="70"/>
  <c r="H1459" i="70"/>
  <c r="L1468" i="70"/>
  <c r="O1469" i="70"/>
  <c r="K1453" i="70"/>
  <c r="T1456" i="70"/>
  <c r="N1458" i="70"/>
  <c r="S1464" i="70"/>
  <c r="J1469" i="70"/>
  <c r="Y1470" i="70"/>
  <c r="U1464" i="70"/>
  <c r="L1465" i="70"/>
  <c r="O1466" i="70"/>
  <c r="AA1466" i="70"/>
  <c r="U1468" i="70"/>
  <c r="L1469" i="70"/>
  <c r="O1470" i="70"/>
  <c r="AA1470" i="70"/>
  <c r="I1472" i="70"/>
  <c r="U1472" i="70"/>
  <c r="L1473" i="70"/>
  <c r="O1456" i="70"/>
  <c r="M1447" i="70"/>
  <c r="Y1447" i="70"/>
  <c r="S1449" i="70"/>
  <c r="J1450" i="70"/>
  <c r="Y1451" i="70"/>
  <c r="P1452" i="70"/>
  <c r="J1454" i="70"/>
  <c r="V1454" i="70"/>
  <c r="P1456" i="70"/>
  <c r="G1457" i="70"/>
  <c r="V1458" i="70"/>
  <c r="M1459" i="70"/>
  <c r="R1465" i="70"/>
  <c r="X1467" i="70"/>
  <c r="I1470" i="70"/>
  <c r="O1472" i="70"/>
  <c r="R1452" i="70"/>
  <c r="I1453" i="70"/>
  <c r="U1453" i="70"/>
  <c r="L1454" i="70"/>
  <c r="X1454" i="70"/>
  <c r="U1457" i="70"/>
  <c r="X1458" i="70"/>
  <c r="O1459" i="70"/>
  <c r="AA1459" i="70"/>
  <c r="H1465" i="70"/>
  <c r="T1465" i="70"/>
  <c r="K1466" i="70"/>
  <c r="W1466" i="70"/>
  <c r="N1467" i="70"/>
  <c r="Z1467" i="70"/>
  <c r="Q1468" i="70"/>
  <c r="H1469" i="70"/>
  <c r="T1469" i="70"/>
  <c r="K1470" i="70"/>
  <c r="W1470" i="70"/>
  <c r="N1471" i="70"/>
  <c r="Z1471" i="70"/>
  <c r="Q1472" i="70"/>
  <c r="H1473" i="70"/>
  <c r="T1473" i="70"/>
  <c r="V1489" i="70"/>
  <c r="J1488" i="70"/>
  <c r="R1752" i="70"/>
  <c r="V1531" i="70"/>
  <c r="V1529" i="70" s="1"/>
  <c r="N1446" i="70"/>
  <c r="H1448" i="70"/>
  <c r="W1449" i="70"/>
  <c r="N1450" i="70"/>
  <c r="H1452" i="70"/>
  <c r="W1453" i="70"/>
  <c r="Q1455" i="70"/>
  <c r="K1457" i="70"/>
  <c r="Z1458" i="70"/>
  <c r="Q1459" i="70"/>
  <c r="J1465" i="70"/>
  <c r="V1465" i="70"/>
  <c r="P1467" i="70"/>
  <c r="G1468" i="70"/>
  <c r="V1469" i="70"/>
  <c r="M1470" i="70"/>
  <c r="G1472" i="70"/>
  <c r="S1472" i="70"/>
  <c r="M1753" i="70"/>
  <c r="I1464" i="70"/>
  <c r="X1465" i="70"/>
  <c r="R1467" i="70"/>
  <c r="I1468" i="70"/>
  <c r="X1469" i="70"/>
  <c r="R1471" i="70"/>
  <c r="X1473" i="70"/>
  <c r="H1447" i="70"/>
  <c r="W1448" i="70"/>
  <c r="Q1450" i="70"/>
  <c r="T1451" i="70"/>
  <c r="N1453" i="70"/>
  <c r="Q1454" i="70"/>
  <c r="H1455" i="70"/>
  <c r="K1456" i="70"/>
  <c r="W1456" i="70"/>
  <c r="Z1457" i="70"/>
  <c r="Q1458" i="70"/>
  <c r="T1459" i="70"/>
  <c r="X1488" i="70"/>
  <c r="L1489" i="70"/>
  <c r="P1446" i="70"/>
  <c r="G1447" i="70"/>
  <c r="S1447" i="70"/>
  <c r="J1448" i="70"/>
  <c r="V1448" i="70"/>
  <c r="M1449" i="70"/>
  <c r="Y1449" i="70"/>
  <c r="P1450" i="70"/>
  <c r="G1451" i="70"/>
  <c r="S1451" i="70"/>
  <c r="J1452" i="70"/>
  <c r="V1452" i="70"/>
  <c r="M1453" i="70"/>
  <c r="Y1453" i="70"/>
  <c r="P1454" i="70"/>
  <c r="G1455" i="70"/>
  <c r="S1455" i="70"/>
  <c r="J1456" i="70"/>
  <c r="V1456" i="70"/>
  <c r="M1457" i="70"/>
  <c r="Y1457" i="70"/>
  <c r="P1458" i="70"/>
  <c r="G1459" i="70"/>
  <c r="S1459" i="70"/>
  <c r="L1753" i="70"/>
  <c r="O1489" i="70"/>
  <c r="J1464" i="70"/>
  <c r="V1464" i="70"/>
  <c r="M1465" i="70"/>
  <c r="Y1465" i="70"/>
  <c r="P1466" i="70"/>
  <c r="G1467" i="70"/>
  <c r="S1467" i="70"/>
  <c r="J1468" i="70"/>
  <c r="V1468" i="70"/>
  <c r="M1469" i="70"/>
  <c r="Y1469" i="70"/>
  <c r="P1470" i="70"/>
  <c r="G1471" i="70"/>
  <c r="S1471" i="70"/>
  <c r="J1472" i="70"/>
  <c r="V1472" i="70"/>
  <c r="M1473" i="70"/>
  <c r="Y1473" i="70"/>
  <c r="I1447" i="70"/>
  <c r="U1447" i="70"/>
  <c r="O1449" i="70"/>
  <c r="AA1449" i="70"/>
  <c r="U1451" i="70"/>
  <c r="L1452" i="70"/>
  <c r="AA1453" i="70"/>
  <c r="R1454" i="70"/>
  <c r="L1456" i="70"/>
  <c r="X1456" i="70"/>
  <c r="R1458" i="70"/>
  <c r="I1459" i="70"/>
  <c r="W1464" i="70"/>
  <c r="N1465" i="70"/>
  <c r="H1467" i="70"/>
  <c r="T1467" i="70"/>
  <c r="N1469" i="70"/>
  <c r="Z1469" i="70"/>
  <c r="T1471" i="70"/>
  <c r="K1472" i="70"/>
  <c r="Z1473" i="70"/>
  <c r="F2017" i="70"/>
  <c r="R1449" i="70"/>
  <c r="L1488" i="70"/>
  <c r="S1488" i="70"/>
  <c r="L1971" i="70"/>
  <c r="L1751" i="70" s="1"/>
  <c r="AA1455" i="70"/>
  <c r="O1455" i="70"/>
  <c r="I1457" i="70"/>
  <c r="T1753" i="70"/>
  <c r="F1475" i="70"/>
  <c r="R1456" i="70"/>
  <c r="L1458" i="70"/>
  <c r="G1488" i="70"/>
  <c r="G1530" i="70"/>
  <c r="F1530" i="70" s="1"/>
  <c r="L1464" i="70"/>
  <c r="X1464" i="70"/>
  <c r="O1465" i="70"/>
  <c r="AA1465" i="70"/>
  <c r="R1466" i="70"/>
  <c r="I1467" i="70"/>
  <c r="U1467" i="70"/>
  <c r="X1468" i="70"/>
  <c r="AA1469" i="70"/>
  <c r="R1470" i="70"/>
  <c r="I1471" i="70"/>
  <c r="U1471" i="70"/>
  <c r="L1472" i="70"/>
  <c r="X1472" i="70"/>
  <c r="O1473" i="70"/>
  <c r="AA1473" i="70"/>
  <c r="I1446" i="70"/>
  <c r="U1446" i="70"/>
  <c r="L1447" i="70"/>
  <c r="X1447" i="70"/>
  <c r="O1448" i="70"/>
  <c r="AA1448" i="70"/>
  <c r="I1450" i="70"/>
  <c r="U1450" i="70"/>
  <c r="L1451" i="70"/>
  <c r="O1452" i="70"/>
  <c r="AA1452" i="70"/>
  <c r="R1453" i="70"/>
  <c r="I1454" i="70"/>
  <c r="U1454" i="70"/>
  <c r="L1455" i="70"/>
  <c r="X1455" i="70"/>
  <c r="AA1456" i="70"/>
  <c r="R1457" i="70"/>
  <c r="I1458" i="70"/>
  <c r="L1459" i="70"/>
  <c r="X1459" i="70"/>
  <c r="N1488" i="70"/>
  <c r="F274" i="70"/>
  <c r="F272" i="70"/>
  <c r="F273" i="70"/>
  <c r="F407" i="70"/>
  <c r="F362" i="70"/>
  <c r="F360" i="70"/>
  <c r="F405" i="70"/>
  <c r="F361" i="70"/>
  <c r="F406" i="70"/>
  <c r="F404" i="70"/>
  <c r="F363" i="70"/>
  <c r="P1223" i="70"/>
  <c r="F1223" i="70" s="1"/>
  <c r="F1225" i="70"/>
  <c r="G1572" i="70"/>
  <c r="W1616" i="70"/>
  <c r="Z1617" i="70"/>
  <c r="K1882" i="70"/>
  <c r="K1750" i="70" s="1"/>
  <c r="K1752" i="70"/>
  <c r="W1882" i="70"/>
  <c r="W1750" i="70" s="1"/>
  <c r="W1752" i="70"/>
  <c r="N1883" i="70"/>
  <c r="N1751" i="70" s="1"/>
  <c r="N1753" i="70"/>
  <c r="Z1883" i="70"/>
  <c r="Z1881" i="70" s="1"/>
  <c r="Z1753" i="70"/>
  <c r="N1660" i="70"/>
  <c r="T1836" i="70"/>
  <c r="AA1529" i="70"/>
  <c r="G1504" i="70"/>
  <c r="G1506" i="70"/>
  <c r="S1704" i="70"/>
  <c r="V1705" i="70"/>
  <c r="Z1575" i="70"/>
  <c r="Z1573" i="70" s="1"/>
  <c r="Z1489" i="70"/>
  <c r="W1488" i="70"/>
  <c r="W1574" i="70"/>
  <c r="W1572" i="70" s="1"/>
  <c r="F1517" i="70"/>
  <c r="V1396" i="70"/>
  <c r="U1924" i="70"/>
  <c r="F2016" i="70"/>
  <c r="G2014" i="70"/>
  <c r="G1750" i="70" s="1"/>
  <c r="S2014" i="70"/>
  <c r="S2012" i="70" s="1"/>
  <c r="S1752" i="70"/>
  <c r="V2015" i="70"/>
  <c r="F2015" i="70" s="1"/>
  <c r="V1753" i="70"/>
  <c r="K1574" i="70"/>
  <c r="K1572" i="70" s="1"/>
  <c r="K1488" i="70"/>
  <c r="J1266" i="70"/>
  <c r="J1178" i="70" s="1"/>
  <c r="J1180" i="70"/>
  <c r="Z1352" i="70"/>
  <c r="X1451" i="70"/>
  <c r="U1458" i="70"/>
  <c r="N1489" i="70"/>
  <c r="S1198" i="70"/>
  <c r="S1240" i="70"/>
  <c r="S1220" i="70" s="1"/>
  <c r="AA1505" i="70"/>
  <c r="AA1507" i="70"/>
  <c r="AA1463" i="70" s="1"/>
  <c r="H1793" i="70"/>
  <c r="W1924" i="70"/>
  <c r="Z1925" i="70"/>
  <c r="W1968" i="70"/>
  <c r="N1968" i="70"/>
  <c r="J1198" i="70"/>
  <c r="M1199" i="70"/>
  <c r="W1181" i="70"/>
  <c r="F1664" i="70"/>
  <c r="W1507" i="70"/>
  <c r="J1446" i="70"/>
  <c r="V1446" i="70"/>
  <c r="P1448" i="70"/>
  <c r="G1449" i="70"/>
  <c r="V1450" i="70"/>
  <c r="M1451" i="70"/>
  <c r="G1453" i="70"/>
  <c r="S1453" i="70"/>
  <c r="M1455" i="70"/>
  <c r="Y1455" i="70"/>
  <c r="S1457" i="70"/>
  <c r="J1458" i="70"/>
  <c r="Y1459" i="70"/>
  <c r="F1797" i="70"/>
  <c r="S1792" i="70"/>
  <c r="T1795" i="70"/>
  <c r="T1751" i="70" s="1"/>
  <c r="F1781" i="70"/>
  <c r="K1264" i="70"/>
  <c r="W1264" i="70"/>
  <c r="Z1265" i="70"/>
  <c r="L1181" i="70"/>
  <c r="H1488" i="70"/>
  <c r="T1488" i="70"/>
  <c r="W1661" i="70"/>
  <c r="L1507" i="70"/>
  <c r="J1752" i="70"/>
  <c r="Y1753" i="70"/>
  <c r="F1884" i="70"/>
  <c r="F1208" i="70"/>
  <c r="F1532" i="70"/>
  <c r="O1464" i="70"/>
  <c r="AA1464" i="70"/>
  <c r="I1466" i="70"/>
  <c r="U1466" i="70"/>
  <c r="L1467" i="70"/>
  <c r="O1468" i="70"/>
  <c r="AA1468" i="70"/>
  <c r="R1469" i="70"/>
  <c r="U1470" i="70"/>
  <c r="L1471" i="70"/>
  <c r="X1471" i="70"/>
  <c r="AA1472" i="70"/>
  <c r="R1473" i="70"/>
  <c r="V1793" i="70"/>
  <c r="F1779" i="70"/>
  <c r="I1752" i="70"/>
  <c r="F1313" i="70"/>
  <c r="I1353" i="70"/>
  <c r="N1531" i="70"/>
  <c r="X1617" i="70"/>
  <c r="M1489" i="70"/>
  <c r="P1464" i="70"/>
  <c r="G1465" i="70"/>
  <c r="J1466" i="70"/>
  <c r="V1466" i="70"/>
  <c r="M1467" i="70"/>
  <c r="P1468" i="70"/>
  <c r="G1469" i="70"/>
  <c r="S1469" i="70"/>
  <c r="V1470" i="70"/>
  <c r="M1471" i="70"/>
  <c r="Y1471" i="70"/>
  <c r="G1473" i="70"/>
  <c r="S1473" i="70"/>
  <c r="W1770" i="70"/>
  <c r="O1529" i="70"/>
  <c r="F1709" i="70"/>
  <c r="J1489" i="70"/>
  <c r="O1463" i="70"/>
  <c r="F1774" i="70"/>
  <c r="F1312" i="70"/>
  <c r="L1572" i="70"/>
  <c r="W1660" i="70"/>
  <c r="I1705" i="70"/>
  <c r="K1489" i="70"/>
  <c r="W1489" i="70"/>
  <c r="I1448" i="70"/>
  <c r="O1450" i="70"/>
  <c r="U1452" i="70"/>
  <c r="AA1454" i="70"/>
  <c r="L1457" i="70"/>
  <c r="R1459" i="70"/>
  <c r="Y1771" i="70"/>
  <c r="H1836" i="70"/>
  <c r="K1770" i="70"/>
  <c r="F1754" i="70"/>
  <c r="F1766" i="70"/>
  <c r="F1201" i="70"/>
  <c r="K1198" i="70"/>
  <c r="U1528" i="70"/>
  <c r="F1502" i="70"/>
  <c r="F1490" i="70"/>
  <c r="U1660" i="70"/>
  <c r="J1707" i="70"/>
  <c r="J1705" i="70" s="1"/>
  <c r="F1928" i="70"/>
  <c r="F1972" i="70"/>
  <c r="T1265" i="70"/>
  <c r="F1202" i="70"/>
  <c r="N1572" i="70"/>
  <c r="Q1573" i="70"/>
  <c r="Q1660" i="70"/>
  <c r="H1661" i="70"/>
  <c r="F1796" i="70"/>
  <c r="F1885" i="70"/>
  <c r="F1268" i="70"/>
  <c r="V1180" i="70"/>
  <c r="F1400" i="70"/>
  <c r="X1529" i="70"/>
  <c r="T1572" i="70"/>
  <c r="W1573" i="70"/>
  <c r="X1661" i="70"/>
  <c r="W1504" i="70"/>
  <c r="R1446" i="70"/>
  <c r="L1448" i="70"/>
  <c r="X1448" i="70"/>
  <c r="R1450" i="70"/>
  <c r="I1451" i="70"/>
  <c r="X1452" i="70"/>
  <c r="O1453" i="70"/>
  <c r="I1455" i="70"/>
  <c r="U1455" i="70"/>
  <c r="O1457" i="70"/>
  <c r="AA1457" i="70"/>
  <c r="U1459" i="70"/>
  <c r="Z1836" i="70"/>
  <c r="S1968" i="70"/>
  <c r="V1969" i="70"/>
  <c r="F1762" i="70"/>
  <c r="G1198" i="70"/>
  <c r="V1199" i="70"/>
  <c r="F1204" i="70"/>
  <c r="R1352" i="70"/>
  <c r="U1353" i="70"/>
  <c r="G1398" i="70"/>
  <c r="G1396" i="70" s="1"/>
  <c r="X1528" i="70"/>
  <c r="F1620" i="70"/>
  <c r="U1488" i="70"/>
  <c r="X1489" i="70"/>
  <c r="AA1489" i="70"/>
  <c r="U1770" i="70"/>
  <c r="L1308" i="70"/>
  <c r="O1309" i="70"/>
  <c r="F1189" i="70"/>
  <c r="K1506" i="70"/>
  <c r="W1506" i="70"/>
  <c r="N1507" i="70"/>
  <c r="N1463" i="70" s="1"/>
  <c r="Z1507" i="70"/>
  <c r="G1662" i="70"/>
  <c r="G1660" i="70" s="1"/>
  <c r="F1708" i="70"/>
  <c r="Y1704" i="70"/>
  <c r="P1705" i="70"/>
  <c r="Q1752" i="70"/>
  <c r="K1464" i="70"/>
  <c r="Z1465" i="70"/>
  <c r="Q1466" i="70"/>
  <c r="K1468" i="70"/>
  <c r="W1468" i="70"/>
  <c r="Q1470" i="70"/>
  <c r="H1471" i="70"/>
  <c r="W1472" i="70"/>
  <c r="N1473" i="70"/>
  <c r="F1840" i="70"/>
  <c r="J1753" i="70"/>
  <c r="V1770" i="70"/>
  <c r="N2012" i="70"/>
  <c r="W2012" i="70"/>
  <c r="Z2013" i="70"/>
  <c r="Q2012" i="70"/>
  <c r="H2013" i="70"/>
  <c r="T2013" i="70"/>
  <c r="R2012" i="70"/>
  <c r="I2013" i="70"/>
  <c r="U2013" i="70"/>
  <c r="O2012" i="70"/>
  <c r="R2013" i="70"/>
  <c r="Y2012" i="70"/>
  <c r="P2013" i="70"/>
  <c r="P2012" i="70"/>
  <c r="S2013" i="70"/>
  <c r="Z2012" i="70"/>
  <c r="Q2013" i="70"/>
  <c r="T2012" i="70"/>
  <c r="W2013" i="70"/>
  <c r="AA2012" i="70"/>
  <c r="J2013" i="70"/>
  <c r="I2012" i="70"/>
  <c r="U2012" i="70"/>
  <c r="L2013" i="70"/>
  <c r="X2013" i="70"/>
  <c r="H2012" i="70"/>
  <c r="K2013" i="70"/>
  <c r="J2012" i="70"/>
  <c r="V2012" i="70"/>
  <c r="M2013" i="70"/>
  <c r="Y2013" i="70"/>
  <c r="K2012" i="70"/>
  <c r="N2013" i="70"/>
  <c r="L2012" i="70"/>
  <c r="O2013" i="70"/>
  <c r="G2013" i="70"/>
  <c r="F1764" i="70"/>
  <c r="F1456" i="70" s="1"/>
  <c r="AA1968" i="70"/>
  <c r="Y1968" i="70"/>
  <c r="P1969" i="70"/>
  <c r="G1770" i="70"/>
  <c r="S1770" i="70"/>
  <c r="J1771" i="70"/>
  <c r="V1771" i="70"/>
  <c r="R1968" i="70"/>
  <c r="U1969" i="70"/>
  <c r="O1968" i="70"/>
  <c r="P1968" i="70"/>
  <c r="V1968" i="70"/>
  <c r="Y1969" i="70"/>
  <c r="Q1968" i="70"/>
  <c r="H1969" i="70"/>
  <c r="T1969" i="70"/>
  <c r="U1968" i="70"/>
  <c r="I1969" i="70"/>
  <c r="H1968" i="70"/>
  <c r="T1968" i="70"/>
  <c r="K1969" i="70"/>
  <c r="W1969" i="70"/>
  <c r="J1969" i="70"/>
  <c r="I1968" i="70"/>
  <c r="H1770" i="70"/>
  <c r="T1770" i="70"/>
  <c r="K1771" i="70"/>
  <c r="J1968" i="70"/>
  <c r="M1969" i="70"/>
  <c r="R1969" i="70"/>
  <c r="X1969" i="70"/>
  <c r="S1969" i="70"/>
  <c r="L1968" i="70"/>
  <c r="X1968" i="70"/>
  <c r="O1969" i="70"/>
  <c r="AA1969" i="70"/>
  <c r="G1969" i="70"/>
  <c r="F1973" i="70"/>
  <c r="G1968" i="70"/>
  <c r="M1970" i="70"/>
  <c r="F1782" i="70"/>
  <c r="F1765" i="70"/>
  <c r="F1457" i="70" s="1"/>
  <c r="F1757" i="70"/>
  <c r="N1924" i="70"/>
  <c r="M1924" i="70"/>
  <c r="Y1924" i="70"/>
  <c r="P1925" i="70"/>
  <c r="V1925" i="70"/>
  <c r="T1924" i="70"/>
  <c r="O1924" i="70"/>
  <c r="AA1924" i="70"/>
  <c r="R1925" i="70"/>
  <c r="Y1925" i="70"/>
  <c r="P1924" i="70"/>
  <c r="S1925" i="70"/>
  <c r="V1924" i="70"/>
  <c r="M1770" i="70"/>
  <c r="Y1770" i="70"/>
  <c r="P1771" i="70"/>
  <c r="Q1924" i="70"/>
  <c r="H1925" i="70"/>
  <c r="T1925" i="70"/>
  <c r="N1770" i="70"/>
  <c r="Q1771" i="70"/>
  <c r="R1924" i="70"/>
  <c r="I1925" i="70"/>
  <c r="U1925" i="70"/>
  <c r="S1924" i="70"/>
  <c r="H1769" i="70"/>
  <c r="T1769" i="70"/>
  <c r="Z1924" i="70"/>
  <c r="J1925" i="70"/>
  <c r="K1925" i="70"/>
  <c r="W1925" i="70"/>
  <c r="I1924" i="70"/>
  <c r="L1925" i="70"/>
  <c r="W1771" i="70"/>
  <c r="J1924" i="70"/>
  <c r="M1925" i="70"/>
  <c r="K1924" i="70"/>
  <c r="N1925" i="70"/>
  <c r="L1924" i="70"/>
  <c r="O1925" i="70"/>
  <c r="F1927" i="70"/>
  <c r="G1925" i="70"/>
  <c r="F1929" i="70"/>
  <c r="U1752" i="70"/>
  <c r="H1926" i="70"/>
  <c r="F1926" i="70" s="1"/>
  <c r="G1924" i="70"/>
  <c r="H1753" i="70"/>
  <c r="I1753" i="70"/>
  <c r="X1753" i="70"/>
  <c r="F1761" i="70"/>
  <c r="F1767" i="70"/>
  <c r="F1758" i="70"/>
  <c r="K1769" i="70"/>
  <c r="Q1880" i="70"/>
  <c r="T1881" i="70"/>
  <c r="Y1880" i="70"/>
  <c r="P1881" i="70"/>
  <c r="Q1770" i="70"/>
  <c r="R1880" i="70"/>
  <c r="U1881" i="70"/>
  <c r="N1880" i="70"/>
  <c r="Z1880" i="70"/>
  <c r="Q1881" i="70"/>
  <c r="AA1880" i="70"/>
  <c r="R1881" i="70"/>
  <c r="Q1768" i="70"/>
  <c r="T1880" i="70"/>
  <c r="P1880" i="70"/>
  <c r="S1881" i="70"/>
  <c r="R1768" i="70"/>
  <c r="I1769" i="70"/>
  <c r="U1769" i="70"/>
  <c r="S1768" i="70"/>
  <c r="V1769" i="70"/>
  <c r="V1880" i="70"/>
  <c r="Y1881" i="70"/>
  <c r="H1771" i="70"/>
  <c r="W1769" i="70"/>
  <c r="H1881" i="70"/>
  <c r="J1881" i="70"/>
  <c r="U1880" i="70"/>
  <c r="X1881" i="70"/>
  <c r="T1771" i="70"/>
  <c r="I1768" i="70"/>
  <c r="L1769" i="70"/>
  <c r="H1880" i="70"/>
  <c r="K1881" i="70"/>
  <c r="L1771" i="70"/>
  <c r="I1880" i="70"/>
  <c r="L1881" i="70"/>
  <c r="O1880" i="70"/>
  <c r="J1769" i="70"/>
  <c r="J1880" i="70"/>
  <c r="M1881" i="70"/>
  <c r="L1880" i="70"/>
  <c r="X1880" i="70"/>
  <c r="O1881" i="70"/>
  <c r="AA1881" i="70"/>
  <c r="G1881" i="70"/>
  <c r="Q1753" i="70"/>
  <c r="N1752" i="70"/>
  <c r="Z1752" i="70"/>
  <c r="G1880" i="70"/>
  <c r="M1882" i="70"/>
  <c r="F1777" i="70"/>
  <c r="F1469" i="70" s="1"/>
  <c r="F1756" i="70"/>
  <c r="F1448" i="70" s="1"/>
  <c r="F1772" i="70"/>
  <c r="F1773" i="70"/>
  <c r="F1759" i="70"/>
  <c r="F1755" i="70"/>
  <c r="F1760" i="70"/>
  <c r="K1768" i="70"/>
  <c r="W1837" i="70"/>
  <c r="Z1770" i="70"/>
  <c r="Z1771" i="70"/>
  <c r="X1836" i="70"/>
  <c r="Y1837" i="70"/>
  <c r="P1836" i="70"/>
  <c r="S1837" i="70"/>
  <c r="J1768" i="70"/>
  <c r="L1768" i="70"/>
  <c r="G1768" i="70"/>
  <c r="I1770" i="70"/>
  <c r="N1768" i="70"/>
  <c r="Z1768" i="70"/>
  <c r="Z1837" i="70"/>
  <c r="O1768" i="70"/>
  <c r="AA1768" i="70"/>
  <c r="R1769" i="70"/>
  <c r="I1836" i="70"/>
  <c r="J1837" i="70"/>
  <c r="AA1837" i="70"/>
  <c r="R1836" i="70"/>
  <c r="I1837" i="70"/>
  <c r="U1837" i="70"/>
  <c r="W1768" i="70"/>
  <c r="U1768" i="70"/>
  <c r="X1769" i="70"/>
  <c r="P1768" i="70"/>
  <c r="S1769" i="70"/>
  <c r="M1836" i="70"/>
  <c r="Y1768" i="70"/>
  <c r="P1837" i="70"/>
  <c r="V1768" i="70"/>
  <c r="Y1769" i="70"/>
  <c r="K1836" i="70"/>
  <c r="L1837" i="70"/>
  <c r="N1836" i="70"/>
  <c r="Q1837" i="70"/>
  <c r="N1769" i="70"/>
  <c r="W1836" i="70"/>
  <c r="AA1769" i="70"/>
  <c r="L1836" i="70"/>
  <c r="V1837" i="70"/>
  <c r="V1836" i="70"/>
  <c r="O1836" i="70"/>
  <c r="N1837" i="70"/>
  <c r="Z1769" i="70"/>
  <c r="Z1461" i="70" s="1"/>
  <c r="R1837" i="70"/>
  <c r="S1836" i="70"/>
  <c r="O1837" i="70"/>
  <c r="O1769" i="70"/>
  <c r="X1837" i="70"/>
  <c r="AA1836" i="70"/>
  <c r="F1838" i="70"/>
  <c r="F1839" i="70"/>
  <c r="G1837" i="70"/>
  <c r="Q1750" i="70"/>
  <c r="Q1836" i="70"/>
  <c r="H1751" i="70"/>
  <c r="H1837" i="70"/>
  <c r="T1837" i="70"/>
  <c r="F1841" i="70"/>
  <c r="G1836" i="70"/>
  <c r="U1753" i="70"/>
  <c r="G1752" i="70"/>
  <c r="F1776" i="70"/>
  <c r="F1468" i="70" s="1"/>
  <c r="F1780" i="70"/>
  <c r="G1769" i="70"/>
  <c r="U1792" i="70"/>
  <c r="U1793" i="70"/>
  <c r="W1792" i="70"/>
  <c r="X1793" i="70"/>
  <c r="O1770" i="70"/>
  <c r="AA1770" i="70"/>
  <c r="R1771" i="70"/>
  <c r="Z1792" i="70"/>
  <c r="Y1793" i="70"/>
  <c r="P1770" i="70"/>
  <c r="G1771" i="70"/>
  <c r="S1771" i="70"/>
  <c r="Z1793" i="70"/>
  <c r="I1792" i="70"/>
  <c r="I1793" i="70"/>
  <c r="L1462" i="70"/>
  <c r="R1770" i="70"/>
  <c r="I1771" i="70"/>
  <c r="U1771" i="70"/>
  <c r="J1792" i="70"/>
  <c r="J1793" i="70"/>
  <c r="K1792" i="70"/>
  <c r="L1793" i="70"/>
  <c r="N1792" i="70"/>
  <c r="M1793" i="70"/>
  <c r="N1793" i="70"/>
  <c r="R1792" i="70"/>
  <c r="Q1793" i="70"/>
  <c r="K1793" i="70"/>
  <c r="K1751" i="70"/>
  <c r="M1792" i="70"/>
  <c r="P1793" i="70"/>
  <c r="P1751" i="70"/>
  <c r="T1792" i="70"/>
  <c r="T1750" i="70"/>
  <c r="Y1792" i="70"/>
  <c r="Y1750" i="70"/>
  <c r="O1792" i="70"/>
  <c r="O1750" i="70"/>
  <c r="AA1792" i="70"/>
  <c r="AA1750" i="70"/>
  <c r="R1793" i="70"/>
  <c r="R1751" i="70"/>
  <c r="P1750" i="70"/>
  <c r="P1792" i="70"/>
  <c r="G1793" i="70"/>
  <c r="G1751" i="70"/>
  <c r="S1793" i="70"/>
  <c r="S1751" i="70"/>
  <c r="W1793" i="70"/>
  <c r="W1751" i="70"/>
  <c r="L1792" i="70"/>
  <c r="L1750" i="70"/>
  <c r="X1750" i="70"/>
  <c r="O1793" i="70"/>
  <c r="O1751" i="70"/>
  <c r="AA1793" i="70"/>
  <c r="AA1751" i="70"/>
  <c r="N1750" i="70"/>
  <c r="Z1750" i="70"/>
  <c r="Q1751" i="70"/>
  <c r="H1752" i="70"/>
  <c r="T1752" i="70"/>
  <c r="K1753" i="70"/>
  <c r="W1753" i="70"/>
  <c r="H1794" i="70"/>
  <c r="F1794" i="70" s="1"/>
  <c r="R1750" i="70"/>
  <c r="I1751" i="70"/>
  <c r="U1751" i="70"/>
  <c r="L1752" i="70"/>
  <c r="X1752" i="70"/>
  <c r="O1753" i="70"/>
  <c r="AA1753" i="70"/>
  <c r="J1751" i="70"/>
  <c r="M1752" i="70"/>
  <c r="Y1752" i="70"/>
  <c r="P1753" i="70"/>
  <c r="G1792" i="70"/>
  <c r="I1750" i="70"/>
  <c r="U1750" i="70"/>
  <c r="X1751" i="70"/>
  <c r="O1752" i="70"/>
  <c r="AA1752" i="70"/>
  <c r="R1753" i="70"/>
  <c r="J1750" i="70"/>
  <c r="V1750" i="70"/>
  <c r="M1751" i="70"/>
  <c r="Y1751" i="70"/>
  <c r="P1752" i="70"/>
  <c r="G1753" i="70"/>
  <c r="S1753" i="70"/>
  <c r="M1464" i="70"/>
  <c r="Y1464" i="70"/>
  <c r="P1465" i="70"/>
  <c r="G1466" i="70"/>
  <c r="S1466" i="70"/>
  <c r="J1467" i="70"/>
  <c r="V1467" i="70"/>
  <c r="M1468" i="70"/>
  <c r="Y1468" i="70"/>
  <c r="P1469" i="70"/>
  <c r="G1470" i="70"/>
  <c r="S1470" i="70"/>
  <c r="J1471" i="70"/>
  <c r="V1471" i="70"/>
  <c r="M1472" i="70"/>
  <c r="Y1472" i="70"/>
  <c r="P1473" i="70"/>
  <c r="N1464" i="70"/>
  <c r="Z1464" i="70"/>
  <c r="Q1465" i="70"/>
  <c r="H1466" i="70"/>
  <c r="T1466" i="70"/>
  <c r="K1467" i="70"/>
  <c r="W1467" i="70"/>
  <c r="N1468" i="70"/>
  <c r="Z1468" i="70"/>
  <c r="Q1469" i="70"/>
  <c r="H1470" i="70"/>
  <c r="T1470" i="70"/>
  <c r="K1471" i="70"/>
  <c r="W1471" i="70"/>
  <c r="N1472" i="70"/>
  <c r="Z1472" i="70"/>
  <c r="Q1473" i="70"/>
  <c r="G1446" i="70"/>
  <c r="S1446" i="70"/>
  <c r="J1447" i="70"/>
  <c r="V1447" i="70"/>
  <c r="M1448" i="70"/>
  <c r="Y1448" i="70"/>
  <c r="P1449" i="70"/>
  <c r="G1450" i="70"/>
  <c r="S1450" i="70"/>
  <c r="J1451" i="70"/>
  <c r="V1451" i="70"/>
  <c r="M1452" i="70"/>
  <c r="Y1452" i="70"/>
  <c r="P1453" i="70"/>
  <c r="G1454" i="70"/>
  <c r="S1454" i="70"/>
  <c r="J1455" i="70"/>
  <c r="V1455" i="70"/>
  <c r="M1456" i="70"/>
  <c r="Y1456" i="70"/>
  <c r="P1457" i="70"/>
  <c r="G1458" i="70"/>
  <c r="S1458" i="70"/>
  <c r="J1459" i="70"/>
  <c r="V1459" i="70"/>
  <c r="F1476" i="70"/>
  <c r="AA1704" i="70"/>
  <c r="U1506" i="70"/>
  <c r="I1506" i="70"/>
  <c r="X1507" i="70"/>
  <c r="X1463" i="70" s="1"/>
  <c r="P1704" i="70"/>
  <c r="S1705" i="70"/>
  <c r="R1704" i="70"/>
  <c r="U1705" i="70"/>
  <c r="Z1704" i="70"/>
  <c r="Q1705" i="70"/>
  <c r="O1704" i="70"/>
  <c r="T1704" i="70"/>
  <c r="S1507" i="70"/>
  <c r="U1704" i="70"/>
  <c r="X1705" i="70"/>
  <c r="Q1704" i="70"/>
  <c r="H1705" i="70"/>
  <c r="T1705" i="70"/>
  <c r="X1506" i="70"/>
  <c r="X1462" i="70" s="1"/>
  <c r="W1704" i="70"/>
  <c r="Z1705" i="70"/>
  <c r="H1507" i="70"/>
  <c r="H1704" i="70"/>
  <c r="K1705" i="70"/>
  <c r="J1704" i="70"/>
  <c r="V1704" i="70"/>
  <c r="M1705" i="70"/>
  <c r="Y1705" i="70"/>
  <c r="R1705" i="70"/>
  <c r="I1704" i="70"/>
  <c r="L1705" i="70"/>
  <c r="K1704" i="70"/>
  <c r="N1705" i="70"/>
  <c r="L1704" i="70"/>
  <c r="X1704" i="70"/>
  <c r="O1705" i="70"/>
  <c r="Z1488" i="70"/>
  <c r="G1705" i="70"/>
  <c r="AA1707" i="70"/>
  <c r="AA1705" i="70" s="1"/>
  <c r="M1706" i="70"/>
  <c r="M1704" i="70" s="1"/>
  <c r="N1706" i="70"/>
  <c r="N1704" i="70" s="1"/>
  <c r="F1514" i="70"/>
  <c r="F1470" i="70" s="1"/>
  <c r="F1516" i="70"/>
  <c r="F1493" i="70"/>
  <c r="Y1660" i="70"/>
  <c r="P1661" i="70"/>
  <c r="V1660" i="70"/>
  <c r="V1661" i="70"/>
  <c r="O1660" i="70"/>
  <c r="AA1660" i="70"/>
  <c r="R1661" i="70"/>
  <c r="L1504" i="70"/>
  <c r="X1660" i="70"/>
  <c r="Y1661" i="70"/>
  <c r="P1660" i="70"/>
  <c r="S1661" i="70"/>
  <c r="Z1660" i="70"/>
  <c r="I1660" i="70"/>
  <c r="U1661" i="70"/>
  <c r="I1661" i="70"/>
  <c r="J1660" i="70"/>
  <c r="J1661" i="70"/>
  <c r="R1660" i="70"/>
  <c r="L1661" i="70"/>
  <c r="M1661" i="70"/>
  <c r="S1506" i="70"/>
  <c r="V1507" i="70"/>
  <c r="J1507" i="70"/>
  <c r="O1661" i="70"/>
  <c r="H1506" i="70"/>
  <c r="T1506" i="70"/>
  <c r="K1507" i="70"/>
  <c r="S1660" i="70"/>
  <c r="Q1661" i="70"/>
  <c r="F1663" i="70"/>
  <c r="G1661" i="70"/>
  <c r="F1665" i="70"/>
  <c r="Y1488" i="70"/>
  <c r="H1662" i="70"/>
  <c r="H1660" i="70" s="1"/>
  <c r="T1662" i="70"/>
  <c r="V1488" i="70"/>
  <c r="Y1489" i="70"/>
  <c r="F1511" i="70"/>
  <c r="F1467" i="70" s="1"/>
  <c r="F1508" i="70"/>
  <c r="O1505" i="70"/>
  <c r="M1616" i="70"/>
  <c r="Y1616" i="70"/>
  <c r="P1617" i="70"/>
  <c r="T1616" i="70"/>
  <c r="W1617" i="70"/>
  <c r="N1616" i="70"/>
  <c r="Z1616" i="70"/>
  <c r="Q1617" i="70"/>
  <c r="AA1616" i="70"/>
  <c r="R1617" i="70"/>
  <c r="P1616" i="70"/>
  <c r="S1617" i="70"/>
  <c r="Q1616" i="70"/>
  <c r="H1617" i="70"/>
  <c r="T1617" i="70"/>
  <c r="P1506" i="70"/>
  <c r="X1504" i="70"/>
  <c r="J1617" i="70"/>
  <c r="G1507" i="70"/>
  <c r="P1504" i="70"/>
  <c r="S1505" i="70"/>
  <c r="I1616" i="70"/>
  <c r="L1617" i="70"/>
  <c r="O1616" i="70"/>
  <c r="J1616" i="70"/>
  <c r="M1617" i="70"/>
  <c r="J1504" i="70"/>
  <c r="V1504" i="70"/>
  <c r="M1505" i="70"/>
  <c r="Y1505" i="70"/>
  <c r="K1616" i="70"/>
  <c r="N1617" i="70"/>
  <c r="X1616" i="70"/>
  <c r="AA1617" i="70"/>
  <c r="R1616" i="70"/>
  <c r="I1617" i="70"/>
  <c r="U1617" i="70"/>
  <c r="K1504" i="70"/>
  <c r="N1505" i="70"/>
  <c r="L1616" i="70"/>
  <c r="O1617" i="70"/>
  <c r="F1619" i="70"/>
  <c r="G1617" i="70"/>
  <c r="F1618" i="70"/>
  <c r="F1621" i="70"/>
  <c r="G1616" i="70"/>
  <c r="H1616" i="70"/>
  <c r="I1488" i="70"/>
  <c r="F1509" i="70"/>
  <c r="F1497" i="70"/>
  <c r="F1498" i="70"/>
  <c r="F1495" i="70"/>
  <c r="F1496" i="70"/>
  <c r="M1506" i="70"/>
  <c r="I1572" i="70"/>
  <c r="I1507" i="70"/>
  <c r="N1506" i="70"/>
  <c r="Z1506" i="70"/>
  <c r="Q1507" i="70"/>
  <c r="X1572" i="70"/>
  <c r="J1572" i="70"/>
  <c r="Y1573" i="70"/>
  <c r="P1572" i="70"/>
  <c r="G1573" i="70"/>
  <c r="S1573" i="70"/>
  <c r="U1504" i="70"/>
  <c r="X1505" i="70"/>
  <c r="O1506" i="70"/>
  <c r="AA1506" i="70"/>
  <c r="R1507" i="70"/>
  <c r="J1573" i="70"/>
  <c r="Q1572" i="70"/>
  <c r="H1573" i="70"/>
  <c r="T1573" i="70"/>
  <c r="Q1504" i="70"/>
  <c r="H1505" i="70"/>
  <c r="T1505" i="70"/>
  <c r="L1573" i="70"/>
  <c r="Q1506" i="70"/>
  <c r="R1504" i="70"/>
  <c r="I1505" i="70"/>
  <c r="U1505" i="70"/>
  <c r="O1573" i="70"/>
  <c r="M1573" i="70"/>
  <c r="AA1572" i="70"/>
  <c r="R1506" i="70"/>
  <c r="J1505" i="70"/>
  <c r="S1572" i="70"/>
  <c r="N1573" i="70"/>
  <c r="R1573" i="70"/>
  <c r="T1507" i="70"/>
  <c r="H1504" i="70"/>
  <c r="K1505" i="70"/>
  <c r="U1507" i="70"/>
  <c r="I1504" i="70"/>
  <c r="L1505" i="70"/>
  <c r="U1572" i="70"/>
  <c r="M1572" i="70"/>
  <c r="P1573" i="70"/>
  <c r="S1504" i="70"/>
  <c r="V1505" i="70"/>
  <c r="Y1506" i="70"/>
  <c r="P1507" i="70"/>
  <c r="O1572" i="70"/>
  <c r="F1506" i="70"/>
  <c r="V1506" i="70"/>
  <c r="M1507" i="70"/>
  <c r="M1463" i="70" s="1"/>
  <c r="Y1507" i="70"/>
  <c r="V1572" i="70"/>
  <c r="S1486" i="70"/>
  <c r="F1576" i="70"/>
  <c r="Y1574" i="70"/>
  <c r="Y1572" i="70" s="1"/>
  <c r="Q1487" i="70"/>
  <c r="W1487" i="70"/>
  <c r="Q1489" i="70"/>
  <c r="M1488" i="70"/>
  <c r="F1577" i="70"/>
  <c r="K1487" i="70"/>
  <c r="P1489" i="70"/>
  <c r="F1499" i="70"/>
  <c r="F1455" i="70" s="1"/>
  <c r="F1515" i="70"/>
  <c r="F1518" i="70"/>
  <c r="F1491" i="70"/>
  <c r="F1503" i="70"/>
  <c r="F1494" i="70"/>
  <c r="F1510" i="70"/>
  <c r="G1505" i="70"/>
  <c r="W1529" i="70"/>
  <c r="Z1529" i="70"/>
  <c r="J1529" i="70"/>
  <c r="J1506" i="70"/>
  <c r="J1462" i="70" s="1"/>
  <c r="J1528" i="70"/>
  <c r="Y1504" i="70"/>
  <c r="P1529" i="70"/>
  <c r="K1528" i="70"/>
  <c r="L1529" i="70"/>
  <c r="H1528" i="70"/>
  <c r="L1528" i="70"/>
  <c r="M1529" i="70"/>
  <c r="O1504" i="70"/>
  <c r="AA1504" i="70"/>
  <c r="R1505" i="70"/>
  <c r="T1504" i="70"/>
  <c r="S1528" i="70"/>
  <c r="P1487" i="70"/>
  <c r="O1486" i="70"/>
  <c r="AA1528" i="70"/>
  <c r="AA1486" i="70"/>
  <c r="R1487" i="70"/>
  <c r="M1528" i="70"/>
  <c r="P1528" i="70"/>
  <c r="P1486" i="70"/>
  <c r="G1529" i="70"/>
  <c r="G1487" i="70"/>
  <c r="S1529" i="70"/>
  <c r="S1487" i="70"/>
  <c r="Q1528" i="70"/>
  <c r="Q1486" i="70"/>
  <c r="H1529" i="70"/>
  <c r="H1487" i="70"/>
  <c r="T1529" i="70"/>
  <c r="T1487" i="70"/>
  <c r="R1528" i="70"/>
  <c r="R1486" i="70"/>
  <c r="I1529" i="70"/>
  <c r="I1487" i="70"/>
  <c r="U1529" i="70"/>
  <c r="U1487" i="70"/>
  <c r="F1533" i="70"/>
  <c r="I1486" i="70"/>
  <c r="U1486" i="70"/>
  <c r="L1487" i="70"/>
  <c r="X1487" i="70"/>
  <c r="O1488" i="70"/>
  <c r="AA1488" i="70"/>
  <c r="R1489" i="70"/>
  <c r="I1528" i="70"/>
  <c r="J1486" i="70"/>
  <c r="V1486" i="70"/>
  <c r="M1487" i="70"/>
  <c r="Y1487" i="70"/>
  <c r="P1488" i="70"/>
  <c r="G1489" i="70"/>
  <c r="S1489" i="70"/>
  <c r="Q1488" i="70"/>
  <c r="H1489" i="70"/>
  <c r="T1489" i="70"/>
  <c r="L1486" i="70"/>
  <c r="X1486" i="70"/>
  <c r="O1487" i="70"/>
  <c r="R1488" i="70"/>
  <c r="I1489" i="70"/>
  <c r="U1489" i="70"/>
  <c r="N1396" i="70"/>
  <c r="W1396" i="70"/>
  <c r="Z1397" i="70"/>
  <c r="Q1396" i="70"/>
  <c r="H1397" i="70"/>
  <c r="T1397" i="70"/>
  <c r="Q1397" i="70"/>
  <c r="M1396" i="70"/>
  <c r="Y1396" i="70"/>
  <c r="P1397" i="70"/>
  <c r="S1396" i="70"/>
  <c r="V1397" i="70"/>
  <c r="O1396" i="70"/>
  <c r="R1397" i="70"/>
  <c r="P1396" i="70"/>
  <c r="S1397" i="70"/>
  <c r="X1396" i="70"/>
  <c r="AA1397" i="70"/>
  <c r="R1396" i="70"/>
  <c r="I1397" i="70"/>
  <c r="U1397" i="70"/>
  <c r="H1198" i="70"/>
  <c r="T1198" i="70"/>
  <c r="K1199" i="70"/>
  <c r="W1199" i="70"/>
  <c r="Z1396" i="70"/>
  <c r="J1397" i="70"/>
  <c r="H1396" i="70"/>
  <c r="T1396" i="70"/>
  <c r="K1397" i="70"/>
  <c r="W1397" i="70"/>
  <c r="I1396" i="70"/>
  <c r="L1397" i="70"/>
  <c r="J1396" i="70"/>
  <c r="M1397" i="70"/>
  <c r="K1396" i="70"/>
  <c r="N1397" i="70"/>
  <c r="AA1396" i="70"/>
  <c r="L1396" i="70"/>
  <c r="O1397" i="70"/>
  <c r="F1399" i="70"/>
  <c r="G1397" i="70"/>
  <c r="S1181" i="70"/>
  <c r="F1401" i="70"/>
  <c r="T1181" i="70"/>
  <c r="K1178" i="70"/>
  <c r="W1178" i="70"/>
  <c r="N1179" i="70"/>
  <c r="F1205" i="70"/>
  <c r="F1206" i="70"/>
  <c r="F1207" i="70"/>
  <c r="Q1196" i="70"/>
  <c r="H1197" i="70"/>
  <c r="T1197" i="70"/>
  <c r="M1352" i="70"/>
  <c r="P1353" i="70"/>
  <c r="R1196" i="70"/>
  <c r="I1197" i="70"/>
  <c r="U1197" i="70"/>
  <c r="N1352" i="70"/>
  <c r="Q1353" i="70"/>
  <c r="R1353" i="70"/>
  <c r="P1352" i="70"/>
  <c r="S1353" i="70"/>
  <c r="N1199" i="70"/>
  <c r="Q1352" i="70"/>
  <c r="H1353" i="70"/>
  <c r="T1353" i="70"/>
  <c r="O1199" i="70"/>
  <c r="W1352" i="70"/>
  <c r="Z1353" i="70"/>
  <c r="Y1352" i="70"/>
  <c r="S1352" i="70"/>
  <c r="H1352" i="70"/>
  <c r="K1353" i="70"/>
  <c r="AA1352" i="70"/>
  <c r="I1352" i="70"/>
  <c r="U1352" i="70"/>
  <c r="X1353" i="70"/>
  <c r="O1352" i="70"/>
  <c r="T1352" i="70"/>
  <c r="J1352" i="70"/>
  <c r="V1352" i="70"/>
  <c r="M1353" i="70"/>
  <c r="Y1353" i="70"/>
  <c r="N1353" i="70"/>
  <c r="L1352" i="70"/>
  <c r="X1352" i="70"/>
  <c r="O1353" i="70"/>
  <c r="AA1353" i="70"/>
  <c r="F1357" i="70"/>
  <c r="G1354" i="70"/>
  <c r="J1355" i="70"/>
  <c r="J1353" i="70" s="1"/>
  <c r="V1355" i="70"/>
  <c r="V1353" i="70" s="1"/>
  <c r="X1180" i="70"/>
  <c r="I1178" i="70"/>
  <c r="H1180" i="70"/>
  <c r="T1180" i="70"/>
  <c r="K1181" i="70"/>
  <c r="W1355" i="70"/>
  <c r="W1353" i="70" s="1"/>
  <c r="H1181" i="70"/>
  <c r="K1179" i="70"/>
  <c r="I1180" i="70"/>
  <c r="U1180" i="70"/>
  <c r="L1355" i="70"/>
  <c r="L1353" i="70" s="1"/>
  <c r="AA1181" i="70"/>
  <c r="P1181" i="70"/>
  <c r="G1353" i="70"/>
  <c r="Q1181" i="70"/>
  <c r="R1181" i="70"/>
  <c r="F1203" i="70"/>
  <c r="F1191" i="70"/>
  <c r="F1210" i="70"/>
  <c r="F1184" i="70"/>
  <c r="F1209" i="70"/>
  <c r="J1199" i="70"/>
  <c r="S1308" i="70"/>
  <c r="M1308" i="70"/>
  <c r="Y1308" i="70"/>
  <c r="V1197" i="70"/>
  <c r="T1308" i="70"/>
  <c r="W1309" i="70"/>
  <c r="N1308" i="70"/>
  <c r="Z1308" i="70"/>
  <c r="U1308" i="70"/>
  <c r="X1309" i="70"/>
  <c r="O1308" i="70"/>
  <c r="AA1308" i="70"/>
  <c r="V1308" i="70"/>
  <c r="Y1309" i="70"/>
  <c r="P1308" i="70"/>
  <c r="W1308" i="70"/>
  <c r="Z1309" i="70"/>
  <c r="Q1308" i="70"/>
  <c r="H1309" i="70"/>
  <c r="T1309" i="70"/>
  <c r="J1309" i="70"/>
  <c r="H1308" i="70"/>
  <c r="K1309" i="70"/>
  <c r="J1197" i="70"/>
  <c r="J1308" i="70"/>
  <c r="M1309" i="70"/>
  <c r="N1309" i="70"/>
  <c r="G1309" i="70"/>
  <c r="R1178" i="70"/>
  <c r="R1308" i="70"/>
  <c r="U1179" i="70"/>
  <c r="U1309" i="70"/>
  <c r="I1179" i="70"/>
  <c r="I1309" i="70"/>
  <c r="F1310" i="70"/>
  <c r="Z1179" i="70"/>
  <c r="G1308" i="70"/>
  <c r="P1311" i="70"/>
  <c r="P1309" i="70" s="1"/>
  <c r="Q1311" i="70"/>
  <c r="Q1309" i="70" s="1"/>
  <c r="P1180" i="70"/>
  <c r="R1311" i="70"/>
  <c r="R1309" i="70" s="1"/>
  <c r="Q1180" i="70"/>
  <c r="S1311" i="70"/>
  <c r="S1309" i="70" s="1"/>
  <c r="R1180" i="70"/>
  <c r="K1308" i="70"/>
  <c r="M1181" i="70"/>
  <c r="H1178" i="70"/>
  <c r="S1180" i="70"/>
  <c r="F1200" i="70"/>
  <c r="F1183" i="70"/>
  <c r="F1195" i="70"/>
  <c r="F1186" i="70"/>
  <c r="F1188" i="70"/>
  <c r="U1198" i="70"/>
  <c r="K1197" i="70"/>
  <c r="S1265" i="70"/>
  <c r="L1264" i="70"/>
  <c r="X1264" i="70"/>
  <c r="AA1265" i="70"/>
  <c r="V1198" i="70"/>
  <c r="AA1199" i="70"/>
  <c r="S1264" i="70"/>
  <c r="M1264" i="70"/>
  <c r="Y1264" i="70"/>
  <c r="P1265" i="70"/>
  <c r="Z1199" i="70"/>
  <c r="H1196" i="70"/>
  <c r="W1198" i="70"/>
  <c r="T1264" i="70"/>
  <c r="U1265" i="70"/>
  <c r="N1264" i="70"/>
  <c r="Z1264" i="70"/>
  <c r="Q1265" i="70"/>
  <c r="W1196" i="70"/>
  <c r="Z1197" i="70"/>
  <c r="X1199" i="70"/>
  <c r="X1196" i="70"/>
  <c r="AA1197" i="70"/>
  <c r="P1264" i="70"/>
  <c r="Y1199" i="70"/>
  <c r="U1264" i="70"/>
  <c r="V1265" i="70"/>
  <c r="O1264" i="70"/>
  <c r="AA1264" i="70"/>
  <c r="R1265" i="70"/>
  <c r="I1264" i="70"/>
  <c r="L1196" i="70"/>
  <c r="W1265" i="70"/>
  <c r="J1196" i="70"/>
  <c r="M1197" i="70"/>
  <c r="M1196" i="70"/>
  <c r="Y1196" i="70"/>
  <c r="P1197" i="70"/>
  <c r="X1265" i="70"/>
  <c r="N1265" i="70"/>
  <c r="T1196" i="70"/>
  <c r="W1197" i="70"/>
  <c r="N1196" i="70"/>
  <c r="Z1196" i="70"/>
  <c r="Q1197" i="70"/>
  <c r="O1197" i="70"/>
  <c r="U1196" i="70"/>
  <c r="X1197" i="70"/>
  <c r="AA1196" i="70"/>
  <c r="R1197" i="70"/>
  <c r="I1265" i="70"/>
  <c r="V1196" i="70"/>
  <c r="Y1197" i="70"/>
  <c r="P1196" i="70"/>
  <c r="S1197" i="70"/>
  <c r="F1266" i="70"/>
  <c r="Y1265" i="70"/>
  <c r="Y1179" i="70"/>
  <c r="F1267" i="70"/>
  <c r="V1264" i="70"/>
  <c r="V1178" i="70"/>
  <c r="M1179" i="70"/>
  <c r="M1180" i="70"/>
  <c r="Y1180" i="70"/>
  <c r="N1180" i="70"/>
  <c r="T1178" i="70"/>
  <c r="O1180" i="70"/>
  <c r="AA1180" i="70"/>
  <c r="S1178" i="70"/>
  <c r="Z1180" i="70"/>
  <c r="G1265" i="70"/>
  <c r="U1178" i="70"/>
  <c r="X1179" i="70"/>
  <c r="G1264" i="70"/>
  <c r="J1265" i="70"/>
  <c r="H1264" i="70"/>
  <c r="K1265" i="70"/>
  <c r="G1180" i="70"/>
  <c r="L1265" i="70"/>
  <c r="F1194" i="70"/>
  <c r="F1185" i="70"/>
  <c r="F1182" i="70"/>
  <c r="F1187" i="70"/>
  <c r="G1197" i="70"/>
  <c r="V1221" i="70"/>
  <c r="R1220" i="70"/>
  <c r="U1221" i="70"/>
  <c r="U1220" i="70"/>
  <c r="X1221" i="70"/>
  <c r="M1198" i="70"/>
  <c r="Y1198" i="70"/>
  <c r="P1199" i="70"/>
  <c r="V1220" i="70"/>
  <c r="Y1221" i="70"/>
  <c r="N1198" i="70"/>
  <c r="Z1198" i="70"/>
  <c r="Q1199" i="70"/>
  <c r="W1220" i="70"/>
  <c r="Z1221" i="70"/>
  <c r="O1198" i="70"/>
  <c r="AA1198" i="70"/>
  <c r="R1199" i="70"/>
  <c r="F1242" i="70"/>
  <c r="I1221" i="70"/>
  <c r="P1198" i="70"/>
  <c r="G1199" i="70"/>
  <c r="S1199" i="70"/>
  <c r="F1243" i="70"/>
  <c r="J1221" i="70"/>
  <c r="Q1198" i="70"/>
  <c r="H1199" i="70"/>
  <c r="T1199" i="70"/>
  <c r="H1220" i="70"/>
  <c r="K1221" i="70"/>
  <c r="R1198" i="70"/>
  <c r="I1199" i="70"/>
  <c r="U1199" i="70"/>
  <c r="I1220" i="70"/>
  <c r="J1220" i="70"/>
  <c r="M1221" i="70"/>
  <c r="K1220" i="70"/>
  <c r="N1221" i="70"/>
  <c r="Y1178" i="70"/>
  <c r="Y1220" i="70"/>
  <c r="Z1178" i="70"/>
  <c r="Z1220" i="70"/>
  <c r="O1220" i="70"/>
  <c r="O1178" i="70"/>
  <c r="AA1220" i="70"/>
  <c r="AA1178" i="70"/>
  <c r="R1221" i="70"/>
  <c r="P1221" i="70"/>
  <c r="N1220" i="70"/>
  <c r="N1178" i="70"/>
  <c r="Q1221" i="70"/>
  <c r="P1220" i="70"/>
  <c r="P1178" i="70"/>
  <c r="G1221" i="70"/>
  <c r="G1179" i="70"/>
  <c r="S1221" i="70"/>
  <c r="Q1178" i="70"/>
  <c r="Q1220" i="70"/>
  <c r="H1179" i="70"/>
  <c r="H1221" i="70"/>
  <c r="T1179" i="70"/>
  <c r="T1221" i="70"/>
  <c r="L1220" i="70"/>
  <c r="L1178" i="70"/>
  <c r="X1220" i="70"/>
  <c r="X1178" i="70"/>
  <c r="O1221" i="70"/>
  <c r="O1179" i="70"/>
  <c r="AA1221" i="70"/>
  <c r="AA1179" i="70"/>
  <c r="G1181" i="70"/>
  <c r="G1220" i="70"/>
  <c r="M1222" i="70"/>
  <c r="F1222" i="70" s="1"/>
  <c r="F1241" i="70" l="1"/>
  <c r="F1240" i="70"/>
  <c r="F1196" i="70" s="1"/>
  <c r="S1196" i="70"/>
  <c r="K1462" i="70"/>
  <c r="P1179" i="70"/>
  <c r="F1398" i="70"/>
  <c r="J1445" i="70"/>
  <c r="Z1177" i="70"/>
  <c r="W1176" i="70"/>
  <c r="N1177" i="70"/>
  <c r="L1179" i="70"/>
  <c r="F1180" i="70"/>
  <c r="F1531" i="70"/>
  <c r="V1444" i="70"/>
  <c r="V1751" i="70"/>
  <c r="F1971" i="70"/>
  <c r="K1880" i="70"/>
  <c r="K1748" i="70" s="1"/>
  <c r="W1486" i="70"/>
  <c r="W1442" i="70" s="1"/>
  <c r="V1487" i="70"/>
  <c r="N1445" i="70"/>
  <c r="M1486" i="70"/>
  <c r="V1462" i="70"/>
  <c r="J1444" i="70"/>
  <c r="Z1751" i="70"/>
  <c r="O1445" i="70"/>
  <c r="U1462" i="70"/>
  <c r="G1528" i="70"/>
  <c r="I1444" i="70"/>
  <c r="G1444" i="70"/>
  <c r="I1445" i="70"/>
  <c r="W1484" i="70"/>
  <c r="R1444" i="70"/>
  <c r="W1445" i="70"/>
  <c r="S1444" i="70"/>
  <c r="V1445" i="70"/>
  <c r="J1461" i="70"/>
  <c r="S1750" i="70"/>
  <c r="S1442" i="70" s="1"/>
  <c r="Z1487" i="70"/>
  <c r="J1487" i="70"/>
  <c r="J1443" i="70" s="1"/>
  <c r="M1445" i="70"/>
  <c r="L1445" i="70"/>
  <c r="X1445" i="70"/>
  <c r="Y1461" i="70"/>
  <c r="F1753" i="70"/>
  <c r="N1529" i="70"/>
  <c r="N1485" i="70" s="1"/>
  <c r="F1488" i="70"/>
  <c r="K1486" i="70"/>
  <c r="K1442" i="70" s="1"/>
  <c r="Y1486" i="70"/>
  <c r="Y1442" i="70" s="1"/>
  <c r="U1484" i="70"/>
  <c r="L1463" i="70"/>
  <c r="L1969" i="70"/>
  <c r="F1969" i="70" s="1"/>
  <c r="F1967" i="70" s="1"/>
  <c r="V1485" i="70"/>
  <c r="F1883" i="70"/>
  <c r="L1444" i="70"/>
  <c r="N1881" i="70"/>
  <c r="N1749" i="70" s="1"/>
  <c r="F1575" i="70"/>
  <c r="U1460" i="70"/>
  <c r="W1880" i="70"/>
  <c r="W1748" i="70" s="1"/>
  <c r="G1486" i="70"/>
  <c r="G1442" i="70" s="1"/>
  <c r="F1471" i="70"/>
  <c r="F1795" i="70"/>
  <c r="V2013" i="70"/>
  <c r="V1749" i="70" s="1"/>
  <c r="T1444" i="70"/>
  <c r="X1444" i="70"/>
  <c r="W1463" i="70"/>
  <c r="K1444" i="70"/>
  <c r="G2012" i="70"/>
  <c r="G1748" i="70" s="1"/>
  <c r="F1752" i="70"/>
  <c r="T1445" i="70"/>
  <c r="X1461" i="70"/>
  <c r="F1473" i="70"/>
  <c r="W1444" i="70"/>
  <c r="F1446" i="70"/>
  <c r="F1458" i="70"/>
  <c r="AA1487" i="70"/>
  <c r="AA1443" i="70" s="1"/>
  <c r="U1444" i="70"/>
  <c r="N1444" i="70"/>
  <c r="W1460" i="70"/>
  <c r="Z1463" i="70"/>
  <c r="F1573" i="70"/>
  <c r="F1571" i="70" s="1"/>
  <c r="W1462" i="70"/>
  <c r="X1485" i="70"/>
  <c r="H1177" i="70"/>
  <c r="Q1177" i="70"/>
  <c r="J1264" i="70"/>
  <c r="J1176" i="70" s="1"/>
  <c r="T1176" i="70"/>
  <c r="H1485" i="70"/>
  <c r="Y1463" i="70"/>
  <c r="G1704" i="70"/>
  <c r="F1704" i="70" s="1"/>
  <c r="F1702" i="70" s="1"/>
  <c r="N1197" i="70"/>
  <c r="M1504" i="70"/>
  <c r="O1485" i="70"/>
  <c r="H1486" i="70"/>
  <c r="N1748" i="70"/>
  <c r="T1793" i="70"/>
  <c r="T1749" i="70" s="1"/>
  <c r="U1749" i="70"/>
  <c r="F1768" i="70"/>
  <c r="F1454" i="70"/>
  <c r="F2014" i="70"/>
  <c r="S1179" i="70"/>
  <c r="Q1444" i="70"/>
  <c r="O1528" i="70"/>
  <c r="O1484" i="70" s="1"/>
  <c r="K1445" i="70"/>
  <c r="F1770" i="70"/>
  <c r="F1462" i="70" s="1"/>
  <c r="O1265" i="70"/>
  <c r="O1177" i="70" s="1"/>
  <c r="X1768" i="70"/>
  <c r="X1460" i="70" s="1"/>
  <c r="J1836" i="70"/>
  <c r="J1748" i="70" s="1"/>
  <c r="R1179" i="70"/>
  <c r="F1197" i="70"/>
  <c r="M1660" i="70"/>
  <c r="M1484" i="70" s="1"/>
  <c r="W1705" i="70"/>
  <c r="F1705" i="70" s="1"/>
  <c r="F1703" i="70" s="1"/>
  <c r="X1792" i="70"/>
  <c r="X1748" i="70" s="1"/>
  <c r="N1487" i="70"/>
  <c r="N1443" i="70" s="1"/>
  <c r="Z1485" i="70"/>
  <c r="W1505" i="70"/>
  <c r="W1461" i="70" s="1"/>
  <c r="AA1445" i="70"/>
  <c r="H1444" i="70"/>
  <c r="G1462" i="70"/>
  <c r="F1181" i="70"/>
  <c r="P1484" i="70"/>
  <c r="X1484" i="70"/>
  <c r="F1662" i="70"/>
  <c r="F1771" i="70"/>
  <c r="F1466" i="70"/>
  <c r="Z1445" i="70"/>
  <c r="Q1179" i="70"/>
  <c r="Y1445" i="70"/>
  <c r="W1881" i="70"/>
  <c r="W1749" i="70" s="1"/>
  <c r="I1460" i="70"/>
  <c r="T1461" i="70"/>
  <c r="M2012" i="70"/>
  <c r="N1462" i="70"/>
  <c r="K1749" i="70"/>
  <c r="V1748" i="70"/>
  <c r="V1461" i="70"/>
  <c r="S1460" i="70"/>
  <c r="L1461" i="70"/>
  <c r="Q1460" i="70"/>
  <c r="H1445" i="70"/>
  <c r="I1443" i="70"/>
  <c r="W1443" i="70"/>
  <c r="F1453" i="70"/>
  <c r="F1459" i="70"/>
  <c r="F1474" i="70"/>
  <c r="T1463" i="70"/>
  <c r="I1461" i="70"/>
  <c r="V1463" i="70"/>
  <c r="I1749" i="70"/>
  <c r="S1462" i="70"/>
  <c r="U1748" i="70"/>
  <c r="M1968" i="70"/>
  <c r="F1968" i="70" s="1"/>
  <c r="F1966" i="70" s="1"/>
  <c r="K1461" i="70"/>
  <c r="N1461" i="70"/>
  <c r="AA1460" i="70"/>
  <c r="K1463" i="70"/>
  <c r="O1460" i="70"/>
  <c r="T1462" i="70"/>
  <c r="U1463" i="70"/>
  <c r="H1462" i="70"/>
  <c r="J1463" i="70"/>
  <c r="X1749" i="70"/>
  <c r="G1443" i="70"/>
  <c r="M1750" i="70"/>
  <c r="F1970" i="70"/>
  <c r="Z1444" i="70"/>
  <c r="F1447" i="70"/>
  <c r="F1452" i="70"/>
  <c r="F1449" i="70"/>
  <c r="F1450" i="70"/>
  <c r="P1463" i="70"/>
  <c r="H1768" i="70"/>
  <c r="H1460" i="70" s="1"/>
  <c r="Y1462" i="70"/>
  <c r="R1460" i="70"/>
  <c r="H1461" i="70"/>
  <c r="H1924" i="70"/>
  <c r="F1924" i="70" s="1"/>
  <c r="F1922" i="70" s="1"/>
  <c r="M1462" i="70"/>
  <c r="T1768" i="70"/>
  <c r="T1460" i="70" s="1"/>
  <c r="F1925" i="70"/>
  <c r="F1923" i="70" s="1"/>
  <c r="J1460" i="70"/>
  <c r="P1462" i="70"/>
  <c r="AA1748" i="70"/>
  <c r="S1748" i="70"/>
  <c r="U1461" i="70"/>
  <c r="Q1463" i="70"/>
  <c r="Z1748" i="70"/>
  <c r="R1442" i="70"/>
  <c r="P1445" i="70"/>
  <c r="M1444" i="70"/>
  <c r="F1464" i="70"/>
  <c r="V1460" i="70"/>
  <c r="G1461" i="70"/>
  <c r="T1748" i="70"/>
  <c r="M1768" i="70"/>
  <c r="R1461" i="70"/>
  <c r="R1462" i="70"/>
  <c r="G1463" i="70"/>
  <c r="P1748" i="70"/>
  <c r="M1880" i="70"/>
  <c r="Q1462" i="70"/>
  <c r="S1749" i="70"/>
  <c r="K1460" i="70"/>
  <c r="S1463" i="70"/>
  <c r="H1749" i="70"/>
  <c r="I1463" i="70"/>
  <c r="O1461" i="70"/>
  <c r="H1463" i="70"/>
  <c r="Q1748" i="70"/>
  <c r="Q1442" i="70"/>
  <c r="V1442" i="70"/>
  <c r="S1443" i="70"/>
  <c r="Q1445" i="70"/>
  <c r="Y1444" i="70"/>
  <c r="R1445" i="70"/>
  <c r="AA1444" i="70"/>
  <c r="Q1443" i="70"/>
  <c r="F1882" i="70"/>
  <c r="F1465" i="70"/>
  <c r="F1451" i="70"/>
  <c r="F1769" i="70"/>
  <c r="Y1836" i="70"/>
  <c r="S1461" i="70"/>
  <c r="Q1749" i="70"/>
  <c r="Y1749" i="70"/>
  <c r="M1837" i="70"/>
  <c r="M1749" i="70" s="1"/>
  <c r="Q1769" i="70"/>
  <c r="G1460" i="70"/>
  <c r="P1460" i="70"/>
  <c r="L1460" i="70"/>
  <c r="O1748" i="70"/>
  <c r="R1748" i="70"/>
  <c r="P1769" i="70"/>
  <c r="AA1749" i="70"/>
  <c r="Y1460" i="70"/>
  <c r="O1749" i="70"/>
  <c r="P1749" i="70"/>
  <c r="I1748" i="70"/>
  <c r="R1463" i="70"/>
  <c r="Z1462" i="70"/>
  <c r="I1462" i="70"/>
  <c r="J1749" i="70"/>
  <c r="Z1749" i="70"/>
  <c r="AA1461" i="70"/>
  <c r="R1749" i="70"/>
  <c r="M1769" i="70"/>
  <c r="M1461" i="70" s="1"/>
  <c r="L1748" i="70"/>
  <c r="M1443" i="70"/>
  <c r="U1443" i="70"/>
  <c r="AA1442" i="70"/>
  <c r="H1443" i="70"/>
  <c r="P1443" i="70"/>
  <c r="U1445" i="70"/>
  <c r="P1442" i="70"/>
  <c r="T1443" i="70"/>
  <c r="K1443" i="70"/>
  <c r="F1472" i="70"/>
  <c r="AA1462" i="70"/>
  <c r="O1462" i="70"/>
  <c r="G1749" i="70"/>
  <c r="O1444" i="70"/>
  <c r="L1442" i="70"/>
  <c r="L1443" i="70"/>
  <c r="J1442" i="70"/>
  <c r="O1442" i="70"/>
  <c r="O1443" i="70"/>
  <c r="P1444" i="70"/>
  <c r="I1442" i="70"/>
  <c r="H1792" i="70"/>
  <c r="H1750" i="70"/>
  <c r="X1443" i="70"/>
  <c r="S1445" i="70"/>
  <c r="G1445" i="70"/>
  <c r="U1442" i="70"/>
  <c r="X1442" i="70"/>
  <c r="Y1443" i="70"/>
  <c r="R1443" i="70"/>
  <c r="K1484" i="70"/>
  <c r="V1484" i="70"/>
  <c r="Y1485" i="70"/>
  <c r="AA1484" i="70"/>
  <c r="L1484" i="70"/>
  <c r="F1507" i="70"/>
  <c r="N1486" i="70"/>
  <c r="N1442" i="70" s="1"/>
  <c r="AA1485" i="70"/>
  <c r="F1706" i="70"/>
  <c r="F1707" i="70"/>
  <c r="J1485" i="70"/>
  <c r="F1661" i="70"/>
  <c r="F1659" i="70" s="1"/>
  <c r="P1505" i="70"/>
  <c r="T1486" i="70"/>
  <c r="T1442" i="70" s="1"/>
  <c r="T1660" i="70"/>
  <c r="T1484" i="70" s="1"/>
  <c r="R1484" i="70"/>
  <c r="P1485" i="70"/>
  <c r="U1485" i="70"/>
  <c r="S1485" i="70"/>
  <c r="I1484" i="70"/>
  <c r="I1485" i="70"/>
  <c r="K1617" i="70"/>
  <c r="K1485" i="70" s="1"/>
  <c r="F1616" i="70"/>
  <c r="F1614" i="70" s="1"/>
  <c r="Q1484" i="70"/>
  <c r="M1485" i="70"/>
  <c r="J1484" i="70"/>
  <c r="L1485" i="70"/>
  <c r="S1484" i="70"/>
  <c r="T1485" i="70"/>
  <c r="H1484" i="70"/>
  <c r="Z1486" i="70"/>
  <c r="Z1442" i="70" s="1"/>
  <c r="F1489" i="70"/>
  <c r="F1574" i="70"/>
  <c r="F1572" i="70"/>
  <c r="F1570" i="70" s="1"/>
  <c r="R1529" i="70"/>
  <c r="R1485" i="70" s="1"/>
  <c r="Q1505" i="70"/>
  <c r="Q1529" i="70"/>
  <c r="Q1485" i="70" s="1"/>
  <c r="Z1528" i="70"/>
  <c r="Z1484" i="70" s="1"/>
  <c r="Z1504" i="70"/>
  <c r="Z1460" i="70" s="1"/>
  <c r="N1528" i="70"/>
  <c r="N1484" i="70" s="1"/>
  <c r="N1504" i="70"/>
  <c r="N1460" i="70" s="1"/>
  <c r="Y1528" i="70"/>
  <c r="Y1484" i="70" s="1"/>
  <c r="F1505" i="70"/>
  <c r="G1485" i="70"/>
  <c r="W1177" i="70"/>
  <c r="F1397" i="70"/>
  <c r="F1395" i="70" s="1"/>
  <c r="F1199" i="70"/>
  <c r="S1176" i="70"/>
  <c r="F1396" i="70"/>
  <c r="F1394" i="70" s="1"/>
  <c r="O1196" i="70"/>
  <c r="L1176" i="70"/>
  <c r="T1177" i="70"/>
  <c r="K1196" i="70"/>
  <c r="K1352" i="70"/>
  <c r="K1176" i="70" s="1"/>
  <c r="X1176" i="70"/>
  <c r="F1354" i="70"/>
  <c r="F1178" i="70" s="1"/>
  <c r="G1352" i="70"/>
  <c r="G1178" i="70"/>
  <c r="F1355" i="70"/>
  <c r="W1179" i="70"/>
  <c r="F1353" i="70"/>
  <c r="F1351" i="70" s="1"/>
  <c r="V1179" i="70"/>
  <c r="J1179" i="70"/>
  <c r="P1176" i="70"/>
  <c r="L1197" i="70"/>
  <c r="Z1176" i="70"/>
  <c r="L1309" i="70"/>
  <c r="L1177" i="70" s="1"/>
  <c r="Q1176" i="70"/>
  <c r="N1176" i="70"/>
  <c r="I1308" i="70"/>
  <c r="F1308" i="70" s="1"/>
  <c r="F1306" i="70" s="1"/>
  <c r="V1309" i="70"/>
  <c r="V1177" i="70" s="1"/>
  <c r="R1176" i="70"/>
  <c r="AA1176" i="70"/>
  <c r="Y1177" i="70"/>
  <c r="I1177" i="70"/>
  <c r="F1311" i="70"/>
  <c r="O1176" i="70"/>
  <c r="F1198" i="70"/>
  <c r="P1177" i="70"/>
  <c r="U1176" i="70"/>
  <c r="G1196" i="70"/>
  <c r="S1177" i="70"/>
  <c r="U1177" i="70"/>
  <c r="M1265" i="70"/>
  <c r="M1177" i="70" s="1"/>
  <c r="I1196" i="70"/>
  <c r="R1177" i="70"/>
  <c r="J1177" i="70"/>
  <c r="Y1176" i="70"/>
  <c r="AA1177" i="70"/>
  <c r="X1177" i="70"/>
  <c r="H1176" i="70"/>
  <c r="V1176" i="70"/>
  <c r="K1177" i="70"/>
  <c r="M1178" i="70"/>
  <c r="M1220" i="70"/>
  <c r="M1176" i="70" s="1"/>
  <c r="G1177" i="70"/>
  <c r="F1221" i="70"/>
  <c r="F1264" i="70" l="1"/>
  <c r="F1262" i="70" s="1"/>
  <c r="V1443" i="70"/>
  <c r="M1442" i="70"/>
  <c r="M1748" i="70"/>
  <c r="M1440" i="70" s="1"/>
  <c r="V1441" i="70"/>
  <c r="Z1443" i="70"/>
  <c r="W1485" i="70"/>
  <c r="W1441" i="70" s="1"/>
  <c r="G1484" i="70"/>
  <c r="G1440" i="70" s="1"/>
  <c r="W1440" i="70"/>
  <c r="F1444" i="70"/>
  <c r="L1749" i="70"/>
  <c r="L1441" i="70" s="1"/>
  <c r="F2013" i="70"/>
  <c r="F2011" i="70" s="1"/>
  <c r="Q1461" i="70"/>
  <c r="N1440" i="70"/>
  <c r="F1751" i="70"/>
  <c r="U1441" i="70"/>
  <c r="X1441" i="70"/>
  <c r="F1793" i="70"/>
  <c r="F1791" i="70" s="1"/>
  <c r="K1441" i="70"/>
  <c r="F1487" i="70"/>
  <c r="U1440" i="70"/>
  <c r="F1445" i="70"/>
  <c r="F1836" i="70"/>
  <c r="F1834" i="70" s="1"/>
  <c r="F1880" i="70"/>
  <c r="F1878" i="70" s="1"/>
  <c r="Z1441" i="70"/>
  <c r="AA1440" i="70"/>
  <c r="S1440" i="70"/>
  <c r="H1442" i="70"/>
  <c r="I1441" i="70"/>
  <c r="F1881" i="70"/>
  <c r="F1879" i="70" s="1"/>
  <c r="P1440" i="70"/>
  <c r="F2012" i="70"/>
  <c r="F2010" i="70" s="1"/>
  <c r="F1463" i="70"/>
  <c r="O1440" i="70"/>
  <c r="X1440" i="70"/>
  <c r="H1441" i="70"/>
  <c r="M1460" i="70"/>
  <c r="F1529" i="70"/>
  <c r="F1527" i="70" s="1"/>
  <c r="F1265" i="70"/>
  <c r="F1263" i="70" s="1"/>
  <c r="F1309" i="70"/>
  <c r="F1307" i="70" s="1"/>
  <c r="F1504" i="70"/>
  <c r="F1460" i="70" s="1"/>
  <c r="F1220" i="70"/>
  <c r="F1218" i="70" s="1"/>
  <c r="O1441" i="70"/>
  <c r="V1440" i="70"/>
  <c r="T1441" i="70"/>
  <c r="Z1440" i="70"/>
  <c r="R1440" i="70"/>
  <c r="F1750" i="70"/>
  <c r="H1748" i="70"/>
  <c r="H1440" i="70" s="1"/>
  <c r="T1440" i="70"/>
  <c r="J1440" i="70"/>
  <c r="P1441" i="70"/>
  <c r="N1441" i="70"/>
  <c r="S1441" i="70"/>
  <c r="Q1440" i="70"/>
  <c r="P1461" i="70"/>
  <c r="L1440" i="70"/>
  <c r="I1440" i="70"/>
  <c r="K1440" i="70"/>
  <c r="F1461" i="70"/>
  <c r="Q1441" i="70"/>
  <c r="AA1441" i="70"/>
  <c r="M1441" i="70"/>
  <c r="R1441" i="70"/>
  <c r="Y1748" i="70"/>
  <c r="Y1440" i="70" s="1"/>
  <c r="J1441" i="70"/>
  <c r="F1837" i="70"/>
  <c r="F1835" i="70" s="1"/>
  <c r="Y1441" i="70"/>
  <c r="F1792" i="70"/>
  <c r="F1790" i="70" s="1"/>
  <c r="G1441" i="70"/>
  <c r="F1486" i="70"/>
  <c r="F1660" i="70"/>
  <c r="F1658" i="70" s="1"/>
  <c r="F1617" i="70"/>
  <c r="F1615" i="70" s="1"/>
  <c r="F1528" i="70"/>
  <c r="F1526" i="70" s="1"/>
  <c r="F1352" i="70"/>
  <c r="F1350" i="70" s="1"/>
  <c r="G1176" i="70"/>
  <c r="F1179" i="70"/>
  <c r="I1176" i="70"/>
  <c r="F1219" i="70"/>
  <c r="F1177" i="70" l="1"/>
  <c r="F1176" i="70"/>
  <c r="F1175" i="70"/>
  <c r="F1174" i="70"/>
  <c r="F1443" i="70"/>
  <c r="F1746" i="70"/>
  <c r="F1748" i="70"/>
  <c r="F1442" i="70"/>
  <c r="F1485" i="70"/>
  <c r="F1483" i="70"/>
  <c r="F1749" i="70"/>
  <c r="F1747" i="70"/>
  <c r="F1484" i="70"/>
  <c r="F1482" i="70"/>
  <c r="F1439" i="70" l="1"/>
  <c r="F1440" i="70"/>
  <c r="F1438" i="70"/>
  <c r="F1441" i="70"/>
  <c r="C126" i="62" l="1"/>
  <c r="C105" i="62"/>
  <c r="AE191" i="74" l="1"/>
  <c r="AE190" i="74"/>
  <c r="AE189" i="74"/>
  <c r="AE188" i="74"/>
  <c r="AE187" i="74"/>
  <c r="AE186" i="74"/>
  <c r="AE185" i="74"/>
  <c r="AE184" i="74"/>
  <c r="AE183" i="74"/>
  <c r="AE182" i="74"/>
  <c r="S191" i="74"/>
  <c r="S190" i="74"/>
  <c r="S189" i="74"/>
  <c r="S188" i="74"/>
  <c r="S187" i="74"/>
  <c r="S186" i="74"/>
  <c r="S185" i="74"/>
  <c r="S184" i="74"/>
  <c r="S183" i="74"/>
  <c r="S182" i="74"/>
  <c r="Y191" i="74"/>
  <c r="Y190" i="74"/>
  <c r="Y189" i="74"/>
  <c r="Y188" i="74"/>
  <c r="Y187" i="74"/>
  <c r="Y186" i="74"/>
  <c r="Y185" i="74"/>
  <c r="Y184" i="74"/>
  <c r="Y183" i="74"/>
  <c r="Y182" i="74"/>
  <c r="C223" i="74"/>
  <c r="C222" i="74"/>
  <c r="C221" i="74"/>
  <c r="C220" i="74"/>
  <c r="C219" i="74"/>
  <c r="C218" i="74"/>
  <c r="C217" i="74"/>
  <c r="C216" i="74"/>
  <c r="C215" i="74"/>
  <c r="C214" i="74"/>
  <c r="C213" i="74"/>
  <c r="C212" i="74"/>
  <c r="AN211" i="74"/>
  <c r="AM211" i="74"/>
  <c r="AL211" i="74"/>
  <c r="AK211" i="74"/>
  <c r="AJ211" i="74"/>
  <c r="AI211" i="74"/>
  <c r="AH211" i="74"/>
  <c r="AG211" i="74"/>
  <c r="AF211" i="74"/>
  <c r="AD211" i="74"/>
  <c r="AC211" i="74"/>
  <c r="AB211" i="74"/>
  <c r="AA211" i="74"/>
  <c r="Z211" i="74"/>
  <c r="X211" i="74"/>
  <c r="W211" i="74"/>
  <c r="V211" i="74"/>
  <c r="U211" i="74"/>
  <c r="T211" i="74"/>
  <c r="R211" i="74"/>
  <c r="Q211" i="74"/>
  <c r="P211" i="74"/>
  <c r="O211" i="74"/>
  <c r="N211" i="74"/>
  <c r="M211" i="74"/>
  <c r="L211" i="74"/>
  <c r="K211" i="74"/>
  <c r="J211" i="74"/>
  <c r="I211" i="74"/>
  <c r="H211" i="74"/>
  <c r="G211" i="74"/>
  <c r="F211" i="74"/>
  <c r="E211" i="74"/>
  <c r="D211" i="74"/>
  <c r="AN210" i="74"/>
  <c r="AM210" i="74"/>
  <c r="AL210" i="74"/>
  <c r="AK210" i="74"/>
  <c r="AJ210" i="74"/>
  <c r="AI210" i="74"/>
  <c r="AH210" i="74"/>
  <c r="AG210" i="74"/>
  <c r="AF210" i="74"/>
  <c r="AD210" i="74"/>
  <c r="AC210" i="74"/>
  <c r="AB210" i="74"/>
  <c r="AA210" i="74"/>
  <c r="Z210" i="74"/>
  <c r="X210" i="74"/>
  <c r="W210" i="74"/>
  <c r="V210" i="74"/>
  <c r="U210" i="74"/>
  <c r="T210" i="74"/>
  <c r="R210" i="74"/>
  <c r="Q210" i="74"/>
  <c r="P210" i="74"/>
  <c r="O210" i="74"/>
  <c r="N210" i="74"/>
  <c r="M210" i="74"/>
  <c r="L210" i="74"/>
  <c r="K210" i="74"/>
  <c r="J210" i="74"/>
  <c r="I210" i="74"/>
  <c r="H210" i="74"/>
  <c r="G210" i="74"/>
  <c r="F210" i="74"/>
  <c r="E210" i="74"/>
  <c r="D210" i="74"/>
  <c r="AN181" i="74"/>
  <c r="AM181" i="74"/>
  <c r="AL181" i="74"/>
  <c r="AK181" i="74"/>
  <c r="AJ181" i="74"/>
  <c r="AI181" i="74"/>
  <c r="AH181" i="74"/>
  <c r="AH179" i="74" s="1"/>
  <c r="AH25" i="74" s="1"/>
  <c r="AG181" i="74"/>
  <c r="AF181" i="74"/>
  <c r="AD181" i="74"/>
  <c r="AC181" i="74"/>
  <c r="AB181" i="74"/>
  <c r="AA181" i="74"/>
  <c r="Z181" i="74"/>
  <c r="X181" i="74"/>
  <c r="W181" i="74"/>
  <c r="V181" i="74"/>
  <c r="U181" i="74"/>
  <c r="T181" i="74"/>
  <c r="T179" i="74" s="1"/>
  <c r="T25" i="74" s="1"/>
  <c r="R181" i="74"/>
  <c r="Q181" i="74"/>
  <c r="P181" i="74"/>
  <c r="P179" i="74" s="1"/>
  <c r="P25" i="74" s="1"/>
  <c r="O181" i="74"/>
  <c r="N181" i="74"/>
  <c r="M181" i="74"/>
  <c r="L181" i="74"/>
  <c r="K181" i="74"/>
  <c r="J181" i="74"/>
  <c r="I181" i="74"/>
  <c r="H181" i="74"/>
  <c r="G181" i="74"/>
  <c r="F181" i="74"/>
  <c r="E181" i="74"/>
  <c r="AN180" i="74"/>
  <c r="AM180" i="74"/>
  <c r="AL180" i="74"/>
  <c r="AK180" i="74"/>
  <c r="AJ180" i="74"/>
  <c r="AI180" i="74"/>
  <c r="AH180" i="74"/>
  <c r="AG180" i="74"/>
  <c r="AF180" i="74"/>
  <c r="AD180" i="74"/>
  <c r="AC180" i="74"/>
  <c r="AB180" i="74"/>
  <c r="AB178" i="74" s="1"/>
  <c r="AB24" i="74" s="1"/>
  <c r="AA180" i="74"/>
  <c r="Z180" i="74"/>
  <c r="X180" i="74"/>
  <c r="W180" i="74"/>
  <c r="V180" i="74"/>
  <c r="U180" i="74"/>
  <c r="T180" i="74"/>
  <c r="R180" i="74"/>
  <c r="Q180" i="74"/>
  <c r="P180" i="74"/>
  <c r="P178" i="74" s="1"/>
  <c r="P24" i="74" s="1"/>
  <c r="O180" i="74"/>
  <c r="N180" i="74"/>
  <c r="M180" i="74"/>
  <c r="L180" i="74"/>
  <c r="K180" i="74"/>
  <c r="J180" i="74"/>
  <c r="I180" i="74"/>
  <c r="H180" i="74"/>
  <c r="G180" i="74"/>
  <c r="F180" i="74"/>
  <c r="E180" i="74"/>
  <c r="D181" i="74"/>
  <c r="D179" i="74" s="1"/>
  <c r="D25" i="74" s="1"/>
  <c r="D180" i="74"/>
  <c r="AN149" i="74"/>
  <c r="AN23" i="74" s="1"/>
  <c r="AM149" i="74"/>
  <c r="AM23" i="74" s="1"/>
  <c r="AL149" i="74"/>
  <c r="AL23" i="74" s="1"/>
  <c r="AK149" i="74"/>
  <c r="AK23" i="74" s="1"/>
  <c r="AJ149" i="74"/>
  <c r="AJ23" i="74" s="1"/>
  <c r="AI149" i="74"/>
  <c r="AI23" i="74" s="1"/>
  <c r="AH149" i="74"/>
  <c r="AH23" i="74" s="1"/>
  <c r="AG149" i="74"/>
  <c r="AG23" i="74" s="1"/>
  <c r="AF149" i="74"/>
  <c r="AD149" i="74"/>
  <c r="AD23" i="74" s="1"/>
  <c r="AC149" i="74"/>
  <c r="AC23" i="74" s="1"/>
  <c r="AB149" i="74"/>
  <c r="AB23" i="74" s="1"/>
  <c r="AA149" i="74"/>
  <c r="AA23" i="74" s="1"/>
  <c r="Z149" i="74"/>
  <c r="Z23" i="74" s="1"/>
  <c r="X149" i="74"/>
  <c r="X23" i="74" s="1"/>
  <c r="W149" i="74"/>
  <c r="V149" i="74"/>
  <c r="V23" i="74" s="1"/>
  <c r="U149" i="74"/>
  <c r="T149" i="74"/>
  <c r="R149" i="74"/>
  <c r="R23" i="74" s="1"/>
  <c r="Q149" i="74"/>
  <c r="Q23" i="74" s="1"/>
  <c r="P149" i="74"/>
  <c r="P23" i="74" s="1"/>
  <c r="O149" i="74"/>
  <c r="O23" i="74" s="1"/>
  <c r="N149" i="74"/>
  <c r="M149" i="74"/>
  <c r="M23" i="74" s="1"/>
  <c r="L149" i="74"/>
  <c r="L23" i="74" s="1"/>
  <c r="K149" i="74"/>
  <c r="J149" i="74"/>
  <c r="J23" i="74" s="1"/>
  <c r="I149" i="74"/>
  <c r="H149" i="74"/>
  <c r="H23" i="74" s="1"/>
  <c r="G149" i="74"/>
  <c r="G23" i="74" s="1"/>
  <c r="F149" i="74"/>
  <c r="F23" i="74" s="1"/>
  <c r="E149" i="74"/>
  <c r="E23" i="74" s="1"/>
  <c r="AN148" i="74"/>
  <c r="AN22" i="74" s="1"/>
  <c r="AM148" i="74"/>
  <c r="AM22" i="74" s="1"/>
  <c r="AL148" i="74"/>
  <c r="AK148" i="74"/>
  <c r="AK22" i="74" s="1"/>
  <c r="AJ148" i="74"/>
  <c r="AJ22" i="74" s="1"/>
  <c r="AI148" i="74"/>
  <c r="AH148" i="74"/>
  <c r="AH22" i="74" s="1"/>
  <c r="AG148" i="74"/>
  <c r="AG22" i="74" s="1"/>
  <c r="AF148" i="74"/>
  <c r="AF22" i="74" s="1"/>
  <c r="AD148" i="74"/>
  <c r="AD22" i="74" s="1"/>
  <c r="AC148" i="74"/>
  <c r="AC22" i="74" s="1"/>
  <c r="AB148" i="74"/>
  <c r="AA148" i="74"/>
  <c r="AA22" i="74" s="1"/>
  <c r="Z148" i="74"/>
  <c r="Z22" i="74" s="1"/>
  <c r="X148" i="74"/>
  <c r="X22" i="74" s="1"/>
  <c r="W148" i="74"/>
  <c r="W22" i="74" s="1"/>
  <c r="V148" i="74"/>
  <c r="V22" i="74" s="1"/>
  <c r="U148" i="74"/>
  <c r="T148" i="74"/>
  <c r="T22" i="74" s="1"/>
  <c r="R148" i="74"/>
  <c r="R22" i="74" s="1"/>
  <c r="Q148" i="74"/>
  <c r="Q22" i="74" s="1"/>
  <c r="P148" i="74"/>
  <c r="P22" i="74" s="1"/>
  <c r="O148" i="74"/>
  <c r="O22" i="74" s="1"/>
  <c r="N148" i="74"/>
  <c r="N22" i="74" s="1"/>
  <c r="M148" i="74"/>
  <c r="M22" i="74" s="1"/>
  <c r="L148" i="74"/>
  <c r="L22" i="74" s="1"/>
  <c r="K148" i="74"/>
  <c r="J148" i="74"/>
  <c r="J22" i="74" s="1"/>
  <c r="I148" i="74"/>
  <c r="I22" i="74" s="1"/>
  <c r="H148" i="74"/>
  <c r="H22" i="74" s="1"/>
  <c r="G148" i="74"/>
  <c r="G22" i="74" s="1"/>
  <c r="F148" i="74"/>
  <c r="F22" i="74" s="1"/>
  <c r="E148" i="74"/>
  <c r="E22" i="74" s="1"/>
  <c r="D149" i="74"/>
  <c r="D23" i="74" s="1"/>
  <c r="D148" i="74"/>
  <c r="D22" i="74" s="1"/>
  <c r="C191" i="74"/>
  <c r="C190" i="74"/>
  <c r="C189" i="74"/>
  <c r="C188" i="74"/>
  <c r="C187" i="74"/>
  <c r="C186" i="74"/>
  <c r="C185" i="74"/>
  <c r="C184" i="74"/>
  <c r="C183" i="74"/>
  <c r="C182" i="74"/>
  <c r="AE159" i="74"/>
  <c r="AE158" i="74"/>
  <c r="AE157" i="74"/>
  <c r="AE156" i="74"/>
  <c r="AE155" i="74"/>
  <c r="AE154" i="74"/>
  <c r="AE153" i="74"/>
  <c r="AE152" i="74"/>
  <c r="AE151" i="74"/>
  <c r="AE150" i="74"/>
  <c r="Y159" i="74"/>
  <c r="Y158" i="74"/>
  <c r="Y157" i="74"/>
  <c r="Y156" i="74"/>
  <c r="Y155" i="74"/>
  <c r="Y154" i="74"/>
  <c r="Y153" i="74"/>
  <c r="Y152" i="74"/>
  <c r="Y151" i="74"/>
  <c r="Y150" i="74"/>
  <c r="S159" i="74"/>
  <c r="S158" i="74"/>
  <c r="S157" i="74"/>
  <c r="S156" i="74"/>
  <c r="S155" i="74"/>
  <c r="S154" i="74"/>
  <c r="S153" i="74"/>
  <c r="S152" i="74"/>
  <c r="S151" i="74"/>
  <c r="S150" i="74"/>
  <c r="C159" i="74"/>
  <c r="C158" i="74"/>
  <c r="C157" i="74"/>
  <c r="C156" i="74"/>
  <c r="C155" i="74"/>
  <c r="C154" i="74"/>
  <c r="C153" i="74"/>
  <c r="C152" i="74"/>
  <c r="C151" i="74"/>
  <c r="C150" i="74"/>
  <c r="AF23" i="74"/>
  <c r="AL22" i="74"/>
  <c r="AI22" i="74"/>
  <c r="AB22" i="74"/>
  <c r="W23" i="74"/>
  <c r="U23" i="74"/>
  <c r="T23" i="74"/>
  <c r="U22" i="74"/>
  <c r="K22" i="74"/>
  <c r="I23" i="74"/>
  <c r="K23" i="74"/>
  <c r="N23" i="74"/>
  <c r="K116" i="73"/>
  <c r="K115" i="73"/>
  <c r="K114" i="73"/>
  <c r="K113" i="73"/>
  <c r="K103" i="73"/>
  <c r="K102" i="73"/>
  <c r="K101" i="73"/>
  <c r="K100" i="73"/>
  <c r="AC90" i="73"/>
  <c r="AB90" i="73"/>
  <c r="AA90" i="73"/>
  <c r="Y90" i="73"/>
  <c r="X90" i="73"/>
  <c r="V90" i="73"/>
  <c r="U90" i="73"/>
  <c r="S90" i="73"/>
  <c r="R90" i="73"/>
  <c r="Q90" i="73"/>
  <c r="M90" i="73"/>
  <c r="L90" i="73"/>
  <c r="J90" i="73"/>
  <c r="I90" i="73"/>
  <c r="AC89" i="73"/>
  <c r="AB89" i="73"/>
  <c r="AA89" i="73"/>
  <c r="Y89" i="73"/>
  <c r="X89" i="73"/>
  <c r="V89" i="73"/>
  <c r="U89" i="73"/>
  <c r="S89" i="73"/>
  <c r="R89" i="73"/>
  <c r="Q89" i="73"/>
  <c r="M89" i="73"/>
  <c r="L89" i="73"/>
  <c r="J89" i="73"/>
  <c r="I89" i="73"/>
  <c r="AC88" i="73"/>
  <c r="AB88" i="73"/>
  <c r="AA88" i="73"/>
  <c r="Y88" i="73"/>
  <c r="X88" i="73"/>
  <c r="V88" i="73"/>
  <c r="U88" i="73"/>
  <c r="S88" i="73"/>
  <c r="R88" i="73"/>
  <c r="Q88" i="73"/>
  <c r="M88" i="73"/>
  <c r="L88" i="73"/>
  <c r="J88" i="73"/>
  <c r="I88" i="73"/>
  <c r="AC87" i="73"/>
  <c r="AB87" i="73"/>
  <c r="AA87" i="73"/>
  <c r="Y87" i="73"/>
  <c r="X87" i="73"/>
  <c r="V87" i="73"/>
  <c r="U87" i="73"/>
  <c r="S87" i="73"/>
  <c r="R87" i="73"/>
  <c r="Q87" i="73"/>
  <c r="M87" i="73"/>
  <c r="L87" i="73"/>
  <c r="J87" i="73"/>
  <c r="I87" i="73"/>
  <c r="Z116" i="73"/>
  <c r="Z115" i="73"/>
  <c r="Z114" i="73"/>
  <c r="Z113" i="73"/>
  <c r="W116" i="73"/>
  <c r="W115" i="73"/>
  <c r="W114" i="73"/>
  <c r="W113" i="73"/>
  <c r="T116" i="73"/>
  <c r="T115" i="73"/>
  <c r="T114" i="73"/>
  <c r="T113" i="73"/>
  <c r="P116" i="73"/>
  <c r="O116" i="73"/>
  <c r="P115" i="73"/>
  <c r="O115" i="73"/>
  <c r="P114" i="73"/>
  <c r="O114" i="73"/>
  <c r="P113" i="73"/>
  <c r="O113" i="73"/>
  <c r="H116" i="73"/>
  <c r="G116" i="73"/>
  <c r="F116" i="73"/>
  <c r="H115" i="73"/>
  <c r="G115" i="73"/>
  <c r="F115" i="73"/>
  <c r="H114" i="73"/>
  <c r="G114" i="73"/>
  <c r="F114" i="73"/>
  <c r="H113" i="73"/>
  <c r="G113" i="73"/>
  <c r="F113" i="73"/>
  <c r="AC112" i="73"/>
  <c r="AB112" i="73"/>
  <c r="AA112" i="73"/>
  <c r="Y112" i="73"/>
  <c r="X112" i="73"/>
  <c r="V112" i="73"/>
  <c r="U112" i="73"/>
  <c r="S112" i="73"/>
  <c r="R112" i="73"/>
  <c r="M112" i="73"/>
  <c r="L112" i="73"/>
  <c r="J112" i="73"/>
  <c r="I112" i="73"/>
  <c r="AC111" i="73"/>
  <c r="AB111" i="73"/>
  <c r="AA111" i="73"/>
  <c r="Y111" i="73"/>
  <c r="X111" i="73"/>
  <c r="V111" i="73"/>
  <c r="U111" i="73"/>
  <c r="S111" i="73"/>
  <c r="R111" i="73"/>
  <c r="M111" i="73"/>
  <c r="L111" i="73"/>
  <c r="J111" i="73"/>
  <c r="I111" i="73"/>
  <c r="Z103" i="73"/>
  <c r="Z102" i="73"/>
  <c r="Z101" i="73"/>
  <c r="Z100" i="73"/>
  <c r="W103" i="73"/>
  <c r="W102" i="73"/>
  <c r="W101" i="73"/>
  <c r="W100" i="73"/>
  <c r="W77" i="73"/>
  <c r="W76" i="73"/>
  <c r="W75" i="73"/>
  <c r="W74" i="73"/>
  <c r="T103" i="73"/>
  <c r="T102" i="73"/>
  <c r="T101" i="73"/>
  <c r="T100" i="73"/>
  <c r="P103" i="73"/>
  <c r="O103" i="73"/>
  <c r="P102" i="73"/>
  <c r="O102" i="73"/>
  <c r="P101" i="73"/>
  <c r="O101" i="73"/>
  <c r="P100" i="73"/>
  <c r="O100" i="73"/>
  <c r="H103" i="73"/>
  <c r="G103" i="73"/>
  <c r="F103" i="73"/>
  <c r="H102" i="73"/>
  <c r="G102" i="73"/>
  <c r="F102" i="73"/>
  <c r="H101" i="73"/>
  <c r="G101" i="73"/>
  <c r="F101" i="73"/>
  <c r="H100" i="73"/>
  <c r="G100" i="73"/>
  <c r="F100" i="73"/>
  <c r="AC99" i="73"/>
  <c r="AB99" i="73"/>
  <c r="AA99" i="73"/>
  <c r="Y99" i="73"/>
  <c r="X99" i="73"/>
  <c r="V99" i="73"/>
  <c r="U99" i="73"/>
  <c r="S99" i="73"/>
  <c r="R99" i="73"/>
  <c r="M99" i="73"/>
  <c r="L99" i="73"/>
  <c r="J99" i="73"/>
  <c r="I99" i="73"/>
  <c r="AC98" i="73"/>
  <c r="AB98" i="73"/>
  <c r="AA98" i="73"/>
  <c r="Y98" i="73"/>
  <c r="X98" i="73"/>
  <c r="V98" i="73"/>
  <c r="U98" i="73"/>
  <c r="S98" i="73"/>
  <c r="R98" i="73"/>
  <c r="M98" i="73"/>
  <c r="L98" i="73"/>
  <c r="J98" i="73"/>
  <c r="I98" i="73"/>
  <c r="Z77" i="73"/>
  <c r="Z76" i="73"/>
  <c r="Z75" i="73"/>
  <c r="Z74" i="73"/>
  <c r="T77" i="73"/>
  <c r="T76" i="73"/>
  <c r="T75" i="73"/>
  <c r="T74" i="73"/>
  <c r="P77" i="73"/>
  <c r="O77" i="73"/>
  <c r="P76" i="73"/>
  <c r="O76" i="73"/>
  <c r="P75" i="73"/>
  <c r="O75" i="73"/>
  <c r="P74" i="73"/>
  <c r="O74" i="73"/>
  <c r="K77" i="73"/>
  <c r="K76" i="73"/>
  <c r="K75" i="73"/>
  <c r="K74" i="73"/>
  <c r="H77" i="73"/>
  <c r="G77" i="73"/>
  <c r="F77" i="73"/>
  <c r="H76" i="73"/>
  <c r="G76" i="73"/>
  <c r="F76" i="73"/>
  <c r="H75" i="73"/>
  <c r="G75" i="73"/>
  <c r="F75" i="73"/>
  <c r="H74" i="73"/>
  <c r="G74" i="73"/>
  <c r="F74" i="73"/>
  <c r="AC73" i="73"/>
  <c r="AB73" i="73"/>
  <c r="AA73" i="73"/>
  <c r="Y73" i="73"/>
  <c r="X73" i="73"/>
  <c r="V73" i="73"/>
  <c r="U73" i="73"/>
  <c r="S73" i="73"/>
  <c r="R73" i="73"/>
  <c r="M73" i="73"/>
  <c r="L73" i="73"/>
  <c r="J73" i="73"/>
  <c r="I73" i="73"/>
  <c r="AC72" i="73"/>
  <c r="AB72" i="73"/>
  <c r="AA72" i="73"/>
  <c r="Y72" i="73"/>
  <c r="X72" i="73"/>
  <c r="V72" i="73"/>
  <c r="U72" i="73"/>
  <c r="S72" i="73"/>
  <c r="R72" i="73"/>
  <c r="M72" i="73"/>
  <c r="L72" i="73"/>
  <c r="J72" i="73"/>
  <c r="I72" i="73"/>
  <c r="S60" i="73"/>
  <c r="R60" i="73"/>
  <c r="S59" i="73"/>
  <c r="R59" i="73"/>
  <c r="G51" i="73"/>
  <c r="F51" i="73"/>
  <c r="G50" i="73"/>
  <c r="F50" i="73"/>
  <c r="G49" i="73"/>
  <c r="F49" i="73"/>
  <c r="G48" i="73"/>
  <c r="F48" i="73"/>
  <c r="P51" i="73"/>
  <c r="O51" i="73"/>
  <c r="P50" i="73"/>
  <c r="O50" i="73"/>
  <c r="P49" i="73"/>
  <c r="O49" i="73"/>
  <c r="P48" i="73"/>
  <c r="O48" i="73"/>
  <c r="E120" i="72"/>
  <c r="D120" i="72" s="1"/>
  <c r="E119" i="72"/>
  <c r="E118" i="72"/>
  <c r="E117" i="72"/>
  <c r="E116" i="72"/>
  <c r="E115" i="72"/>
  <c r="E114" i="72"/>
  <c r="D114" i="72" s="1"/>
  <c r="E113" i="72"/>
  <c r="E112" i="72"/>
  <c r="E111" i="72"/>
  <c r="E110" i="72"/>
  <c r="E109" i="72"/>
  <c r="L108" i="72"/>
  <c r="K108" i="72"/>
  <c r="J108" i="72"/>
  <c r="H108" i="72"/>
  <c r="G108" i="72"/>
  <c r="F108" i="72"/>
  <c r="L107" i="72"/>
  <c r="K107" i="72"/>
  <c r="J107" i="72"/>
  <c r="H107" i="72"/>
  <c r="G107" i="72"/>
  <c r="F107" i="72"/>
  <c r="M108" i="72"/>
  <c r="M107" i="72"/>
  <c r="I100" i="72"/>
  <c r="I99" i="72"/>
  <c r="I98" i="72"/>
  <c r="I97" i="72"/>
  <c r="I96" i="72"/>
  <c r="I95" i="72"/>
  <c r="I94" i="72"/>
  <c r="I93" i="72"/>
  <c r="I92" i="72"/>
  <c r="I91" i="72"/>
  <c r="E100" i="72"/>
  <c r="E99" i="72"/>
  <c r="E98" i="72"/>
  <c r="E97" i="72"/>
  <c r="E96" i="72"/>
  <c r="E95" i="72"/>
  <c r="E94" i="72"/>
  <c r="E93" i="72"/>
  <c r="E92" i="72"/>
  <c r="E91" i="72"/>
  <c r="M90" i="72"/>
  <c r="L90" i="72"/>
  <c r="K90" i="72"/>
  <c r="J90" i="72"/>
  <c r="H90" i="72"/>
  <c r="G90" i="72"/>
  <c r="F90" i="72"/>
  <c r="M89" i="72"/>
  <c r="L89" i="72"/>
  <c r="K89" i="72"/>
  <c r="J89" i="72"/>
  <c r="H89" i="72"/>
  <c r="G89" i="72"/>
  <c r="F89" i="72"/>
  <c r="I82" i="72"/>
  <c r="I81" i="72"/>
  <c r="I80" i="72"/>
  <c r="I79" i="72"/>
  <c r="I78" i="72"/>
  <c r="I77" i="72"/>
  <c r="I76" i="72"/>
  <c r="I75" i="72"/>
  <c r="I74" i="72"/>
  <c r="I73" i="72"/>
  <c r="E82" i="72"/>
  <c r="E81" i="72"/>
  <c r="E80" i="72"/>
  <c r="E79" i="72"/>
  <c r="E78" i="72"/>
  <c r="E77" i="72"/>
  <c r="E76" i="72"/>
  <c r="D76" i="72" s="1"/>
  <c r="E75" i="72"/>
  <c r="E74" i="72"/>
  <c r="E73" i="72"/>
  <c r="M72" i="72"/>
  <c r="L72" i="72"/>
  <c r="K72" i="72"/>
  <c r="J72" i="72"/>
  <c r="H72" i="72"/>
  <c r="G72" i="72"/>
  <c r="F72" i="72"/>
  <c r="M71" i="72"/>
  <c r="L71" i="72"/>
  <c r="K71" i="72"/>
  <c r="J71" i="72"/>
  <c r="H71" i="72"/>
  <c r="G71" i="72"/>
  <c r="F71" i="72"/>
  <c r="AD186" i="71"/>
  <c r="AA242" i="71"/>
  <c r="U242" i="71"/>
  <c r="L242" i="71"/>
  <c r="J242" i="71"/>
  <c r="I242" i="71" s="1"/>
  <c r="AD185" i="71"/>
  <c r="AC185" i="71"/>
  <c r="AA241" i="71"/>
  <c r="X241" i="71"/>
  <c r="U241" i="71"/>
  <c r="L241" i="71"/>
  <c r="J241" i="71"/>
  <c r="I241" i="71" s="1"/>
  <c r="AD234" i="71"/>
  <c r="AC234" i="71"/>
  <c r="AC232" i="71" s="1"/>
  <c r="AB234" i="71"/>
  <c r="AB232" i="71" s="1"/>
  <c r="Z234" i="71"/>
  <c r="Z232" i="71" s="1"/>
  <c r="Y234" i="71"/>
  <c r="W234" i="71"/>
  <c r="W232" i="71" s="1"/>
  <c r="V234" i="71"/>
  <c r="V232" i="71" s="1"/>
  <c r="N234" i="71"/>
  <c r="N232" i="71" s="1"/>
  <c r="M234" i="71"/>
  <c r="K234" i="71"/>
  <c r="K232" i="71" s="1"/>
  <c r="J234" i="71"/>
  <c r="AD233" i="71"/>
  <c r="AC233" i="71"/>
  <c r="AB233" i="71"/>
  <c r="AB231" i="71" s="1"/>
  <c r="Z233" i="71"/>
  <c r="Z231" i="71" s="1"/>
  <c r="Y233" i="71"/>
  <c r="W233" i="71"/>
  <c r="W231" i="71" s="1"/>
  <c r="V233" i="71"/>
  <c r="V231" i="71" s="1"/>
  <c r="N233" i="71"/>
  <c r="M233" i="71"/>
  <c r="M231" i="71" s="1"/>
  <c r="K233" i="71"/>
  <c r="K231" i="71" s="1"/>
  <c r="J233" i="71"/>
  <c r="AA250" i="71"/>
  <c r="AA249" i="71"/>
  <c r="AA248" i="71"/>
  <c r="AA247" i="71"/>
  <c r="AA246" i="71"/>
  <c r="AA245" i="71"/>
  <c r="AA244" i="71"/>
  <c r="AA243" i="71"/>
  <c r="AA240" i="71"/>
  <c r="AA239" i="71"/>
  <c r="AA238" i="71"/>
  <c r="AA237" i="71"/>
  <c r="AA236" i="71"/>
  <c r="AA235" i="71"/>
  <c r="X250" i="71"/>
  <c r="X249" i="71"/>
  <c r="X248" i="71"/>
  <c r="X247" i="71"/>
  <c r="X246" i="71"/>
  <c r="X245" i="71"/>
  <c r="X244" i="71"/>
  <c r="X243" i="71"/>
  <c r="X240" i="71"/>
  <c r="X239" i="71"/>
  <c r="X238" i="71"/>
  <c r="X237" i="71"/>
  <c r="X236" i="71"/>
  <c r="X235" i="71"/>
  <c r="U250" i="71"/>
  <c r="U249" i="71"/>
  <c r="U248" i="71"/>
  <c r="U247" i="71"/>
  <c r="U246" i="71"/>
  <c r="U245" i="71"/>
  <c r="U244" i="71"/>
  <c r="U243" i="71"/>
  <c r="U240" i="71"/>
  <c r="U239" i="71"/>
  <c r="U238" i="71"/>
  <c r="U237" i="71"/>
  <c r="U236" i="71"/>
  <c r="U235" i="71"/>
  <c r="Q250" i="71"/>
  <c r="P250" i="71"/>
  <c r="Q249" i="71"/>
  <c r="P249" i="71"/>
  <c r="Q248" i="71"/>
  <c r="P248" i="71"/>
  <c r="Q247" i="71"/>
  <c r="P247" i="71"/>
  <c r="Q246" i="71"/>
  <c r="P246" i="71"/>
  <c r="Q245" i="71"/>
  <c r="P245" i="71"/>
  <c r="Q244" i="71"/>
  <c r="P244" i="71"/>
  <c r="Q243" i="71"/>
  <c r="P243" i="71"/>
  <c r="Q240" i="71"/>
  <c r="P240" i="71"/>
  <c r="Q239" i="71"/>
  <c r="P239" i="71"/>
  <c r="Q238" i="71"/>
  <c r="P238" i="71"/>
  <c r="Q237" i="71"/>
  <c r="P237" i="71"/>
  <c r="Q236" i="71"/>
  <c r="P236" i="71"/>
  <c r="Q235" i="71"/>
  <c r="P235" i="71"/>
  <c r="L250" i="71"/>
  <c r="L249" i="71"/>
  <c r="L248" i="71"/>
  <c r="L247" i="71"/>
  <c r="L246" i="71"/>
  <c r="L245" i="71"/>
  <c r="L244" i="71"/>
  <c r="L243" i="71"/>
  <c r="L240" i="71"/>
  <c r="L239" i="71"/>
  <c r="L238" i="71"/>
  <c r="L237" i="71"/>
  <c r="L236" i="71"/>
  <c r="L235" i="71"/>
  <c r="I250" i="71"/>
  <c r="I249" i="71"/>
  <c r="I248" i="71"/>
  <c r="I247" i="71"/>
  <c r="I246" i="71"/>
  <c r="I245" i="71"/>
  <c r="I244" i="71"/>
  <c r="I243" i="71"/>
  <c r="I240" i="71"/>
  <c r="I239" i="71"/>
  <c r="I238" i="71"/>
  <c r="I237" i="71"/>
  <c r="I236" i="71"/>
  <c r="I235" i="71"/>
  <c r="H250" i="71"/>
  <c r="G250" i="71"/>
  <c r="H249" i="71"/>
  <c r="G249" i="71"/>
  <c r="H248" i="71"/>
  <c r="G248" i="71"/>
  <c r="H247" i="71"/>
  <c r="G247" i="71"/>
  <c r="H246" i="71"/>
  <c r="G246" i="71"/>
  <c r="H245" i="71"/>
  <c r="G245" i="71"/>
  <c r="H244" i="71"/>
  <c r="G244" i="71"/>
  <c r="H243" i="71"/>
  <c r="G243" i="71"/>
  <c r="H240" i="71"/>
  <c r="G240" i="71"/>
  <c r="H239" i="71"/>
  <c r="G239" i="71"/>
  <c r="H238" i="71"/>
  <c r="G238" i="71"/>
  <c r="H237" i="71"/>
  <c r="G237" i="71"/>
  <c r="H236" i="71"/>
  <c r="G236" i="71"/>
  <c r="H235" i="71"/>
  <c r="G235" i="71"/>
  <c r="AD206" i="71"/>
  <c r="AD205" i="71"/>
  <c r="AD150" i="71"/>
  <c r="AD148" i="71" s="1"/>
  <c r="AD149" i="71"/>
  <c r="AD147" i="71" s="1"/>
  <c r="AD194" i="71"/>
  <c r="AC194" i="71"/>
  <c r="AB194" i="71"/>
  <c r="Z194" i="71"/>
  <c r="Y194" i="71"/>
  <c r="W194" i="71"/>
  <c r="V194" i="71"/>
  <c r="T194" i="71"/>
  <c r="S194" i="71"/>
  <c r="R194" i="71"/>
  <c r="N194" i="71"/>
  <c r="M194" i="71"/>
  <c r="K194" i="71"/>
  <c r="J194" i="71"/>
  <c r="AD193" i="71"/>
  <c r="AC193" i="71"/>
  <c r="AB193" i="71"/>
  <c r="Z193" i="71"/>
  <c r="Y193" i="71"/>
  <c r="W193" i="71"/>
  <c r="V193" i="71"/>
  <c r="T193" i="71"/>
  <c r="S193" i="71"/>
  <c r="R193" i="71"/>
  <c r="N193" i="71"/>
  <c r="M193" i="71"/>
  <c r="K193" i="71"/>
  <c r="J193" i="71"/>
  <c r="AD192" i="71"/>
  <c r="AC192" i="71"/>
  <c r="AB192" i="71"/>
  <c r="Z192" i="71"/>
  <c r="Y192" i="71"/>
  <c r="W192" i="71"/>
  <c r="V192" i="71"/>
  <c r="T192" i="71"/>
  <c r="S192" i="71"/>
  <c r="R192" i="71"/>
  <c r="N192" i="71"/>
  <c r="M192" i="71"/>
  <c r="K192" i="71"/>
  <c r="J192" i="71"/>
  <c r="AD191" i="71"/>
  <c r="AC191" i="71"/>
  <c r="AB191" i="71"/>
  <c r="Z191" i="71"/>
  <c r="Y191" i="71"/>
  <c r="W191" i="71"/>
  <c r="V191" i="71"/>
  <c r="T191" i="71"/>
  <c r="S191" i="71"/>
  <c r="R191" i="71"/>
  <c r="N191" i="71"/>
  <c r="M191" i="71"/>
  <c r="K191" i="71"/>
  <c r="J191" i="71"/>
  <c r="AD190" i="71"/>
  <c r="AC190" i="71"/>
  <c r="AB190" i="71"/>
  <c r="Z190" i="71"/>
  <c r="Y190" i="71"/>
  <c r="W190" i="71"/>
  <c r="V190" i="71"/>
  <c r="T190" i="71"/>
  <c r="S190" i="71"/>
  <c r="R190" i="71"/>
  <c r="N190" i="71"/>
  <c r="M190" i="71"/>
  <c r="K190" i="71"/>
  <c r="J190" i="71"/>
  <c r="AD189" i="71"/>
  <c r="AC189" i="71"/>
  <c r="AB189" i="71"/>
  <c r="Z189" i="71"/>
  <c r="Y189" i="71"/>
  <c r="W189" i="71"/>
  <c r="V189" i="71"/>
  <c r="T189" i="71"/>
  <c r="S189" i="71"/>
  <c r="R189" i="71"/>
  <c r="N189" i="71"/>
  <c r="M189" i="71"/>
  <c r="K189" i="71"/>
  <c r="J189" i="71"/>
  <c r="AD188" i="71"/>
  <c r="AC188" i="71"/>
  <c r="AB188" i="71"/>
  <c r="Z188" i="71"/>
  <c r="Y188" i="71"/>
  <c r="W188" i="71"/>
  <c r="V188" i="71"/>
  <c r="T188" i="71"/>
  <c r="S188" i="71"/>
  <c r="R188" i="71"/>
  <c r="N188" i="71"/>
  <c r="M188" i="71"/>
  <c r="K188" i="71"/>
  <c r="J188" i="71"/>
  <c r="AD187" i="71"/>
  <c r="AC187" i="71"/>
  <c r="AB187" i="71"/>
  <c r="Z187" i="71"/>
  <c r="Y187" i="71"/>
  <c r="W187" i="71"/>
  <c r="V187" i="71"/>
  <c r="T187" i="71"/>
  <c r="S187" i="71"/>
  <c r="R187" i="71"/>
  <c r="N187" i="71"/>
  <c r="M187" i="71"/>
  <c r="K187" i="71"/>
  <c r="J187" i="71"/>
  <c r="AC186" i="71"/>
  <c r="AB186" i="71"/>
  <c r="Z186" i="71"/>
  <c r="Y186" i="71"/>
  <c r="W186" i="71"/>
  <c r="V186" i="71"/>
  <c r="T186" i="71"/>
  <c r="S186" i="71"/>
  <c r="R186" i="71"/>
  <c r="M186" i="71"/>
  <c r="K186" i="71"/>
  <c r="Z185" i="71"/>
  <c r="Y185" i="71"/>
  <c r="W185" i="71"/>
  <c r="V185" i="71"/>
  <c r="T185" i="71"/>
  <c r="S185" i="71"/>
  <c r="R185" i="71"/>
  <c r="K185" i="71"/>
  <c r="AD184" i="71"/>
  <c r="AC184" i="71"/>
  <c r="AB184" i="71"/>
  <c r="Z184" i="71"/>
  <c r="Y184" i="71"/>
  <c r="W184" i="71"/>
  <c r="V184" i="71"/>
  <c r="T184" i="71"/>
  <c r="S184" i="71"/>
  <c r="R184" i="71"/>
  <c r="N184" i="71"/>
  <c r="M184" i="71"/>
  <c r="K184" i="71"/>
  <c r="J184" i="71"/>
  <c r="AD183" i="71"/>
  <c r="AC183" i="71"/>
  <c r="AB183" i="71"/>
  <c r="Z183" i="71"/>
  <c r="Y183" i="71"/>
  <c r="W183" i="71"/>
  <c r="V183" i="71"/>
  <c r="T183" i="71"/>
  <c r="S183" i="71"/>
  <c r="R183" i="71"/>
  <c r="N183" i="71"/>
  <c r="M183" i="71"/>
  <c r="K183" i="71"/>
  <c r="J183" i="71"/>
  <c r="AD182" i="71"/>
  <c r="AC182" i="71"/>
  <c r="AB182" i="71"/>
  <c r="Z182" i="71"/>
  <c r="Y182" i="71"/>
  <c r="W182" i="71"/>
  <c r="V182" i="71"/>
  <c r="T182" i="71"/>
  <c r="S182" i="71"/>
  <c r="R182" i="71"/>
  <c r="N182" i="71"/>
  <c r="M182" i="71"/>
  <c r="K182" i="71"/>
  <c r="J182" i="71"/>
  <c r="AD181" i="71"/>
  <c r="AC181" i="71"/>
  <c r="AB181" i="71"/>
  <c r="Z181" i="71"/>
  <c r="Y181" i="71"/>
  <c r="W181" i="71"/>
  <c r="V181" i="71"/>
  <c r="T181" i="71"/>
  <c r="S181" i="71"/>
  <c r="R181" i="71"/>
  <c r="N181" i="71"/>
  <c r="M181" i="71"/>
  <c r="K181" i="71"/>
  <c r="J181" i="71"/>
  <c r="AD180" i="71"/>
  <c r="AC180" i="71"/>
  <c r="AB180" i="71"/>
  <c r="Z180" i="71"/>
  <c r="Y180" i="71"/>
  <c r="W180" i="71"/>
  <c r="V180" i="71"/>
  <c r="T180" i="71"/>
  <c r="S180" i="71"/>
  <c r="R180" i="71"/>
  <c r="N180" i="71"/>
  <c r="M180" i="71"/>
  <c r="K180" i="71"/>
  <c r="J180" i="71"/>
  <c r="AD179" i="71"/>
  <c r="AC179" i="71"/>
  <c r="AB179" i="71"/>
  <c r="Z179" i="71"/>
  <c r="Y179" i="71"/>
  <c r="W179" i="71"/>
  <c r="V179" i="71"/>
  <c r="T179" i="71"/>
  <c r="S179" i="71"/>
  <c r="R179" i="71"/>
  <c r="N179" i="71"/>
  <c r="M179" i="71"/>
  <c r="K179" i="71"/>
  <c r="J179" i="71"/>
  <c r="T178" i="71"/>
  <c r="S178" i="71"/>
  <c r="R178" i="71"/>
  <c r="T177" i="71"/>
  <c r="S177" i="71"/>
  <c r="R177" i="71"/>
  <c r="T176" i="71"/>
  <c r="S176" i="71"/>
  <c r="R176" i="71"/>
  <c r="T175" i="71"/>
  <c r="S175" i="71"/>
  <c r="R175" i="71"/>
  <c r="AA214" i="71"/>
  <c r="X214" i="71"/>
  <c r="U214" i="71"/>
  <c r="L214" i="71"/>
  <c r="J214" i="71"/>
  <c r="I214" i="71" s="1"/>
  <c r="AA213" i="71"/>
  <c r="X213" i="71"/>
  <c r="X185" i="71" s="1"/>
  <c r="U213" i="71"/>
  <c r="L213" i="71"/>
  <c r="J213" i="71"/>
  <c r="I213" i="71" s="1"/>
  <c r="AC206" i="71"/>
  <c r="AC204" i="71" s="1"/>
  <c r="AB206" i="71"/>
  <c r="Z206" i="71"/>
  <c r="Z204" i="71" s="1"/>
  <c r="Y206" i="71"/>
  <c r="Y204" i="71" s="1"/>
  <c r="W206" i="71"/>
  <c r="V206" i="71"/>
  <c r="N206" i="71"/>
  <c r="M206" i="71"/>
  <c r="K206" i="71"/>
  <c r="K204" i="71" s="1"/>
  <c r="J206" i="71"/>
  <c r="AC205" i="71"/>
  <c r="AB205" i="71"/>
  <c r="Z205" i="71"/>
  <c r="Z203" i="71" s="1"/>
  <c r="Y205" i="71"/>
  <c r="W205" i="71"/>
  <c r="V205" i="71"/>
  <c r="V203" i="71" s="1"/>
  <c r="N205" i="71"/>
  <c r="N203" i="71" s="1"/>
  <c r="M205" i="71"/>
  <c r="K205" i="71"/>
  <c r="J205" i="71"/>
  <c r="AA222" i="71"/>
  <c r="AA221" i="71"/>
  <c r="AA220" i="71"/>
  <c r="AA219" i="71"/>
  <c r="AA218" i="71"/>
  <c r="AA190" i="71" s="1"/>
  <c r="AA217" i="71"/>
  <c r="AA216" i="71"/>
  <c r="AA215" i="71"/>
  <c r="AA212" i="71"/>
  <c r="AA211" i="71"/>
  <c r="AA210" i="71"/>
  <c r="AA209" i="71"/>
  <c r="AA208" i="71"/>
  <c r="AA207" i="71"/>
  <c r="X222" i="71"/>
  <c r="X221" i="71"/>
  <c r="X220" i="71"/>
  <c r="X219" i="71"/>
  <c r="X218" i="71"/>
  <c r="X217" i="71"/>
  <c r="X216" i="71"/>
  <c r="X215" i="71"/>
  <c r="X212" i="71"/>
  <c r="X211" i="71"/>
  <c r="X210" i="71"/>
  <c r="X209" i="71"/>
  <c r="X208" i="71"/>
  <c r="X207" i="71"/>
  <c r="U222" i="71"/>
  <c r="U194" i="71" s="1"/>
  <c r="U221" i="71"/>
  <c r="U220" i="71"/>
  <c r="U219" i="71"/>
  <c r="U218" i="71"/>
  <c r="U217" i="71"/>
  <c r="U216" i="71"/>
  <c r="U215" i="71"/>
  <c r="U212" i="71"/>
  <c r="U211" i="71"/>
  <c r="U210" i="71"/>
  <c r="U209" i="71"/>
  <c r="U208" i="71"/>
  <c r="U207" i="71"/>
  <c r="Q222" i="71"/>
  <c r="P222" i="71"/>
  <c r="Q221" i="71"/>
  <c r="P221" i="71"/>
  <c r="Q220" i="71"/>
  <c r="P220" i="71"/>
  <c r="Q219" i="71"/>
  <c r="P219" i="71"/>
  <c r="Q218" i="71"/>
  <c r="P218" i="71"/>
  <c r="Q217" i="71"/>
  <c r="P217" i="71"/>
  <c r="Q216" i="71"/>
  <c r="P216" i="71"/>
  <c r="Q215" i="71"/>
  <c r="P215" i="71"/>
  <c r="Q212" i="71"/>
  <c r="P212" i="71"/>
  <c r="Q211" i="71"/>
  <c r="P211" i="71"/>
  <c r="Q210" i="71"/>
  <c r="P210" i="71"/>
  <c r="Q209" i="71"/>
  <c r="P209" i="71"/>
  <c r="Q208" i="71"/>
  <c r="P208" i="71"/>
  <c r="Q207" i="71"/>
  <c r="P207" i="71"/>
  <c r="L222" i="71"/>
  <c r="L221" i="71"/>
  <c r="L220" i="71"/>
  <c r="L219" i="71"/>
  <c r="L218" i="71"/>
  <c r="L217" i="71"/>
  <c r="L216" i="71"/>
  <c r="L215" i="71"/>
  <c r="L212" i="71"/>
  <c r="L211" i="71"/>
  <c r="L210" i="71"/>
  <c r="L182" i="71" s="1"/>
  <c r="L209" i="71"/>
  <c r="L208" i="71"/>
  <c r="L207" i="71"/>
  <c r="I222" i="71"/>
  <c r="H222" i="71"/>
  <c r="G222" i="71"/>
  <c r="I221" i="71"/>
  <c r="I193" i="71" s="1"/>
  <c r="H221" i="71"/>
  <c r="G221" i="71"/>
  <c r="I220" i="71"/>
  <c r="H220" i="71"/>
  <c r="G220" i="71"/>
  <c r="I219" i="71"/>
  <c r="H219" i="71"/>
  <c r="G219" i="71"/>
  <c r="I218" i="71"/>
  <c r="H218" i="71"/>
  <c r="G218" i="71"/>
  <c r="I217" i="71"/>
  <c r="I189" i="71" s="1"/>
  <c r="H217" i="71"/>
  <c r="G217" i="71"/>
  <c r="I216" i="71"/>
  <c r="H216" i="71"/>
  <c r="G216" i="71"/>
  <c r="I215" i="71"/>
  <c r="H215" i="71"/>
  <c r="G215" i="71"/>
  <c r="I212" i="71"/>
  <c r="H212" i="71"/>
  <c r="G212" i="71"/>
  <c r="I211" i="71"/>
  <c r="H211" i="71"/>
  <c r="G211" i="71"/>
  <c r="I210" i="71"/>
  <c r="H210" i="71"/>
  <c r="G210" i="71"/>
  <c r="I209" i="71"/>
  <c r="H209" i="71"/>
  <c r="G209" i="71"/>
  <c r="I208" i="71"/>
  <c r="H208" i="71"/>
  <c r="G208" i="71"/>
  <c r="I207" i="71"/>
  <c r="H207" i="71"/>
  <c r="G207" i="71"/>
  <c r="AA166" i="71"/>
  <c r="AA165" i="71"/>
  <c r="AA164" i="71"/>
  <c r="AA163" i="71"/>
  <c r="AA162" i="71"/>
  <c r="AA161" i="71"/>
  <c r="AA160" i="71"/>
  <c r="AA159" i="71"/>
  <c r="AA158" i="71"/>
  <c r="AA157" i="71"/>
  <c r="AA156" i="71"/>
  <c r="AA155" i="71"/>
  <c r="AA154" i="71"/>
  <c r="AA153" i="71"/>
  <c r="AA152" i="71"/>
  <c r="AA151" i="71"/>
  <c r="X166" i="71"/>
  <c r="X165" i="71"/>
  <c r="X164" i="71"/>
  <c r="X163" i="71"/>
  <c r="X162" i="71"/>
  <c r="X161" i="71"/>
  <c r="X160" i="71"/>
  <c r="X159" i="71"/>
  <c r="X158" i="71"/>
  <c r="X157" i="71"/>
  <c r="X156" i="71"/>
  <c r="X155" i="71"/>
  <c r="X154" i="71"/>
  <c r="X153" i="71"/>
  <c r="X152" i="71"/>
  <c r="X151" i="71"/>
  <c r="U166" i="71"/>
  <c r="U165" i="71"/>
  <c r="U164" i="71"/>
  <c r="U163" i="71"/>
  <c r="U162" i="71"/>
  <c r="U161" i="71"/>
  <c r="U160" i="71"/>
  <c r="U159" i="71"/>
  <c r="U158" i="71"/>
  <c r="U157" i="71"/>
  <c r="U156" i="71"/>
  <c r="U155" i="71"/>
  <c r="U154" i="71"/>
  <c r="U153" i="71"/>
  <c r="U152" i="71"/>
  <c r="U151" i="71"/>
  <c r="Q166" i="71"/>
  <c r="P166" i="71"/>
  <c r="Q165" i="71"/>
  <c r="P165" i="71"/>
  <c r="Q164" i="71"/>
  <c r="P164" i="71"/>
  <c r="Q163" i="71"/>
  <c r="P163" i="71"/>
  <c r="Q162" i="71"/>
  <c r="P162" i="71"/>
  <c r="Q161" i="71"/>
  <c r="P161" i="71"/>
  <c r="Q160" i="71"/>
  <c r="P160" i="71"/>
  <c r="Q159" i="71"/>
  <c r="P159" i="71"/>
  <c r="Q156" i="71"/>
  <c r="P156" i="71"/>
  <c r="Q155" i="71"/>
  <c r="P155" i="71"/>
  <c r="Q154" i="71"/>
  <c r="P154" i="71"/>
  <c r="O154" i="71" s="1"/>
  <c r="Q153" i="71"/>
  <c r="P153" i="71"/>
  <c r="Q152" i="71"/>
  <c r="P152" i="71"/>
  <c r="Q151" i="71"/>
  <c r="P151" i="71"/>
  <c r="L166" i="71"/>
  <c r="L165" i="71"/>
  <c r="L164" i="71"/>
  <c r="L163" i="71"/>
  <c r="L162" i="71"/>
  <c r="L161" i="71"/>
  <c r="L160" i="71"/>
  <c r="L159" i="71"/>
  <c r="L158" i="71"/>
  <c r="L157" i="71"/>
  <c r="L156" i="71"/>
  <c r="L155" i="71"/>
  <c r="L154" i="71"/>
  <c r="L153" i="71"/>
  <c r="L152" i="71"/>
  <c r="L151" i="71"/>
  <c r="I166" i="71"/>
  <c r="I165" i="71"/>
  <c r="I164" i="71"/>
  <c r="I163" i="71"/>
  <c r="I162" i="71"/>
  <c r="I161" i="71"/>
  <c r="I160" i="71"/>
  <c r="I159" i="71"/>
  <c r="I156" i="71"/>
  <c r="I155" i="71"/>
  <c r="I154" i="71"/>
  <c r="I153" i="71"/>
  <c r="I152" i="71"/>
  <c r="I151" i="71"/>
  <c r="J158" i="71"/>
  <c r="J157" i="71"/>
  <c r="I157" i="71" s="1"/>
  <c r="AC150" i="71"/>
  <c r="AC148" i="71" s="1"/>
  <c r="AB150" i="71"/>
  <c r="Z150" i="71"/>
  <c r="Z148" i="71" s="1"/>
  <c r="Y150" i="71"/>
  <c r="Y148" i="71" s="1"/>
  <c r="W150" i="71"/>
  <c r="W148" i="71" s="1"/>
  <c r="V150" i="71"/>
  <c r="N150" i="71"/>
  <c r="N148" i="71" s="1"/>
  <c r="M150" i="71"/>
  <c r="K150" i="71"/>
  <c r="J150" i="71"/>
  <c r="AC149" i="71"/>
  <c r="AC147" i="71" s="1"/>
  <c r="AB149" i="71"/>
  <c r="AB147" i="71" s="1"/>
  <c r="Z149" i="71"/>
  <c r="Y149" i="71"/>
  <c r="W149" i="71"/>
  <c r="W147" i="71" s="1"/>
  <c r="V149" i="71"/>
  <c r="N149" i="71"/>
  <c r="N147" i="71" s="1"/>
  <c r="M149" i="71"/>
  <c r="K149" i="71"/>
  <c r="J149" i="71"/>
  <c r="H166" i="71"/>
  <c r="G166" i="71"/>
  <c r="H165" i="71"/>
  <c r="G165" i="71"/>
  <c r="H164" i="71"/>
  <c r="G164" i="71"/>
  <c r="H163" i="71"/>
  <c r="G163" i="71"/>
  <c r="H162" i="71"/>
  <c r="G162" i="71"/>
  <c r="H161" i="71"/>
  <c r="G161" i="71"/>
  <c r="H160" i="71"/>
  <c r="G160" i="71"/>
  <c r="H159" i="71"/>
  <c r="G159" i="71"/>
  <c r="H156" i="71"/>
  <c r="G156" i="71"/>
  <c r="H155" i="71"/>
  <c r="G155" i="71"/>
  <c r="H154" i="71"/>
  <c r="G154" i="71"/>
  <c r="H153" i="71"/>
  <c r="G153" i="71"/>
  <c r="H152" i="71"/>
  <c r="G152" i="71"/>
  <c r="H151" i="71"/>
  <c r="G151" i="71"/>
  <c r="F56" i="70"/>
  <c r="F57" i="70"/>
  <c r="F58" i="70"/>
  <c r="F59" i="70"/>
  <c r="F60" i="70"/>
  <c r="F874" i="70"/>
  <c r="F875" i="70"/>
  <c r="F876" i="70"/>
  <c r="F877" i="70"/>
  <c r="F878" i="70"/>
  <c r="F879" i="70"/>
  <c r="F880" i="70"/>
  <c r="F881" i="70"/>
  <c r="F882" i="70"/>
  <c r="F883" i="70"/>
  <c r="F884" i="70"/>
  <c r="F885" i="70"/>
  <c r="F886" i="70"/>
  <c r="F887" i="70"/>
  <c r="F892" i="70"/>
  <c r="F893" i="70"/>
  <c r="F894" i="70"/>
  <c r="F895" i="70"/>
  <c r="F896" i="70"/>
  <c r="F897" i="70"/>
  <c r="F898" i="70"/>
  <c r="F899" i="70"/>
  <c r="F900" i="70"/>
  <c r="F901" i="70"/>
  <c r="F902" i="70"/>
  <c r="AM179" i="74" l="1"/>
  <c r="AM25" i="74" s="1"/>
  <c r="W177" i="71"/>
  <c r="P181" i="71"/>
  <c r="U179" i="71"/>
  <c r="X191" i="71"/>
  <c r="AA189" i="71"/>
  <c r="X149" i="71"/>
  <c r="F163" i="71"/>
  <c r="O162" i="71"/>
  <c r="O166" i="71"/>
  <c r="G184" i="71"/>
  <c r="U191" i="71"/>
  <c r="X189" i="71"/>
  <c r="AA187" i="71"/>
  <c r="L149" i="71"/>
  <c r="U150" i="71"/>
  <c r="O156" i="71"/>
  <c r="F156" i="71"/>
  <c r="F164" i="71"/>
  <c r="O178" i="74"/>
  <c r="O24" i="74" s="1"/>
  <c r="AC178" i="74"/>
  <c r="AC24" i="74" s="1"/>
  <c r="P157" i="71"/>
  <c r="S149" i="74"/>
  <c r="F151" i="71"/>
  <c r="Q157" i="71"/>
  <c r="O157" i="71" s="1"/>
  <c r="P150" i="71"/>
  <c r="P158" i="71"/>
  <c r="F166" i="71"/>
  <c r="Q150" i="71"/>
  <c r="Q180" i="71"/>
  <c r="Q188" i="71"/>
  <c r="Q194" i="71"/>
  <c r="AA188" i="71"/>
  <c r="AA147" i="71"/>
  <c r="O153" i="71"/>
  <c r="E153" i="71" s="1"/>
  <c r="AB178" i="71"/>
  <c r="D75" i="72"/>
  <c r="M147" i="71"/>
  <c r="L147" i="71" s="1"/>
  <c r="D78" i="72"/>
  <c r="V148" i="71"/>
  <c r="P148" i="71" s="1"/>
  <c r="O155" i="71"/>
  <c r="O163" i="71"/>
  <c r="AA150" i="71"/>
  <c r="F154" i="71"/>
  <c r="F155" i="71"/>
  <c r="H158" i="71"/>
  <c r="I149" i="71"/>
  <c r="G150" i="71"/>
  <c r="G157" i="71"/>
  <c r="H150" i="71"/>
  <c r="F165" i="71"/>
  <c r="U149" i="71"/>
  <c r="F160" i="71"/>
  <c r="O165" i="71"/>
  <c r="Y149" i="74"/>
  <c r="O161" i="71"/>
  <c r="I150" i="71"/>
  <c r="O164" i="71"/>
  <c r="O151" i="71"/>
  <c r="E151" i="71" s="1"/>
  <c r="F162" i="71"/>
  <c r="X148" i="71"/>
  <c r="Q158" i="71"/>
  <c r="Q148" i="71"/>
  <c r="L150" i="71"/>
  <c r="G158" i="71"/>
  <c r="F153" i="71"/>
  <c r="X150" i="71"/>
  <c r="D73" i="72"/>
  <c r="D74" i="72"/>
  <c r="G149" i="71"/>
  <c r="H149" i="71"/>
  <c r="F149" i="71" s="1"/>
  <c r="F161" i="71"/>
  <c r="H157" i="71"/>
  <c r="F157" i="71" s="1"/>
  <c r="P149" i="71"/>
  <c r="Q149" i="71"/>
  <c r="O159" i="71"/>
  <c r="AA149" i="71"/>
  <c r="J148" i="71"/>
  <c r="F159" i="71"/>
  <c r="I158" i="71"/>
  <c r="H184" i="71"/>
  <c r="L183" i="71"/>
  <c r="M178" i="71"/>
  <c r="Q192" i="71"/>
  <c r="U188" i="71"/>
  <c r="AA182" i="71"/>
  <c r="K177" i="71"/>
  <c r="N178" i="71"/>
  <c r="J178" i="74"/>
  <c r="J24" i="74" s="1"/>
  <c r="W178" i="74"/>
  <c r="W24" i="74" s="1"/>
  <c r="AK178" i="74"/>
  <c r="AK24" i="74" s="1"/>
  <c r="M179" i="74"/>
  <c r="M25" i="74" s="1"/>
  <c r="AA179" i="74"/>
  <c r="AA25" i="74" s="1"/>
  <c r="AN179" i="74"/>
  <c r="AN25" i="74" s="1"/>
  <c r="V178" i="71"/>
  <c r="K178" i="74"/>
  <c r="K24" i="74" s="1"/>
  <c r="X178" i="74"/>
  <c r="X24" i="74" s="1"/>
  <c r="AL178" i="74"/>
  <c r="AL24" i="74" s="1"/>
  <c r="U189" i="71"/>
  <c r="H183" i="71"/>
  <c r="X188" i="71"/>
  <c r="O179" i="74"/>
  <c r="O25" i="74" s="1"/>
  <c r="I194" i="71"/>
  <c r="G181" i="71"/>
  <c r="P190" i="71"/>
  <c r="X193" i="71"/>
  <c r="D92" i="72"/>
  <c r="E178" i="74"/>
  <c r="E24" i="74" s="1"/>
  <c r="Q178" i="74"/>
  <c r="Q24" i="74" s="1"/>
  <c r="Z87" i="73"/>
  <c r="X181" i="71"/>
  <c r="W179" i="74"/>
  <c r="W25" i="74" s="1"/>
  <c r="AI178" i="74"/>
  <c r="AI24" i="74" s="1"/>
  <c r="AL179" i="74"/>
  <c r="AL25" i="74" s="1"/>
  <c r="U206" i="71"/>
  <c r="H206" i="71"/>
  <c r="H181" i="71"/>
  <c r="U184" i="71"/>
  <c r="X182" i="71"/>
  <c r="AA180" i="71"/>
  <c r="AA194" i="71"/>
  <c r="H179" i="74"/>
  <c r="H25" i="74" s="1"/>
  <c r="U179" i="74"/>
  <c r="U25" i="74" s="1"/>
  <c r="H189" i="71"/>
  <c r="Q205" i="71"/>
  <c r="X233" i="71"/>
  <c r="O239" i="71"/>
  <c r="AA234" i="71"/>
  <c r="F219" i="71"/>
  <c r="O210" i="71"/>
  <c r="H182" i="71"/>
  <c r="AG178" i="74"/>
  <c r="AG24" i="74" s="1"/>
  <c r="Q184" i="71"/>
  <c r="H205" i="71"/>
  <c r="O248" i="71"/>
  <c r="G88" i="73"/>
  <c r="H188" i="71"/>
  <c r="V204" i="71"/>
  <c r="P204" i="71" s="1"/>
  <c r="D178" i="74"/>
  <c r="D24" i="74" s="1"/>
  <c r="O250" i="71"/>
  <c r="I234" i="71"/>
  <c r="Q234" i="71"/>
  <c r="Q213" i="71"/>
  <c r="F218" i="71"/>
  <c r="L190" i="71"/>
  <c r="F244" i="71"/>
  <c r="F250" i="71"/>
  <c r="O238" i="71"/>
  <c r="X205" i="71"/>
  <c r="Q182" i="71"/>
  <c r="Q190" i="71"/>
  <c r="U182" i="71"/>
  <c r="O212" i="71"/>
  <c r="O220" i="71"/>
  <c r="P213" i="71"/>
  <c r="O213" i="71" s="1"/>
  <c r="O222" i="71"/>
  <c r="O245" i="71"/>
  <c r="F222" i="71"/>
  <c r="H233" i="71"/>
  <c r="I179" i="74"/>
  <c r="I25" i="74" s="1"/>
  <c r="AJ179" i="74"/>
  <c r="AJ25" i="74" s="1"/>
  <c r="O246" i="71"/>
  <c r="AH178" i="74"/>
  <c r="AH24" i="74" s="1"/>
  <c r="O247" i="71"/>
  <c r="E114" i="73"/>
  <c r="Z88" i="73"/>
  <c r="U86" i="73"/>
  <c r="P89" i="73"/>
  <c r="F112" i="73"/>
  <c r="E102" i="73"/>
  <c r="N103" i="73"/>
  <c r="C181" i="74"/>
  <c r="H88" i="73"/>
  <c r="G73" i="73"/>
  <c r="K87" i="73"/>
  <c r="W99" i="73"/>
  <c r="E77" i="73"/>
  <c r="N100" i="73"/>
  <c r="K73" i="73"/>
  <c r="X85" i="73"/>
  <c r="V86" i="73"/>
  <c r="D96" i="72"/>
  <c r="P214" i="71"/>
  <c r="H213" i="71"/>
  <c r="H241" i="71"/>
  <c r="F210" i="71"/>
  <c r="Z177" i="71"/>
  <c r="F246" i="71"/>
  <c r="G188" i="71"/>
  <c r="AA206" i="71"/>
  <c r="V177" i="71"/>
  <c r="O240" i="71"/>
  <c r="P233" i="71"/>
  <c r="L234" i="71"/>
  <c r="L184" i="71"/>
  <c r="N204" i="71"/>
  <c r="N176" i="71" s="1"/>
  <c r="AB204" i="71"/>
  <c r="AA204" i="71" s="1"/>
  <c r="Q233" i="71"/>
  <c r="P241" i="71"/>
  <c r="F217" i="71"/>
  <c r="G193" i="71"/>
  <c r="O207" i="71"/>
  <c r="F248" i="71"/>
  <c r="P234" i="71"/>
  <c r="Q241" i="71"/>
  <c r="U234" i="71"/>
  <c r="H193" i="71"/>
  <c r="L188" i="71"/>
  <c r="L206" i="71"/>
  <c r="P242" i="71"/>
  <c r="O249" i="71"/>
  <c r="Y231" i="71"/>
  <c r="X231" i="71" s="1"/>
  <c r="F212" i="71"/>
  <c r="L189" i="71"/>
  <c r="O208" i="71"/>
  <c r="O237" i="71"/>
  <c r="Q242" i="71"/>
  <c r="X234" i="71"/>
  <c r="I190" i="71"/>
  <c r="Q181" i="71"/>
  <c r="P189" i="71"/>
  <c r="V175" i="71"/>
  <c r="H234" i="71"/>
  <c r="H242" i="71"/>
  <c r="Q189" i="71"/>
  <c r="W178" i="71"/>
  <c r="AA233" i="71"/>
  <c r="F240" i="71"/>
  <c r="U233" i="71"/>
  <c r="G233" i="71"/>
  <c r="G241" i="71"/>
  <c r="O236" i="71"/>
  <c r="O243" i="71"/>
  <c r="F236" i="71"/>
  <c r="G242" i="71"/>
  <c r="I233" i="71"/>
  <c r="O244" i="71"/>
  <c r="F238" i="71"/>
  <c r="L233" i="71"/>
  <c r="F239" i="71"/>
  <c r="Y232" i="71"/>
  <c r="Y176" i="71" s="1"/>
  <c r="O235" i="71"/>
  <c r="U232" i="71"/>
  <c r="F243" i="71"/>
  <c r="F247" i="71"/>
  <c r="F237" i="71"/>
  <c r="F249" i="71"/>
  <c r="E249" i="71" s="1"/>
  <c r="F245" i="71"/>
  <c r="I185" i="71"/>
  <c r="J231" i="71"/>
  <c r="I231" i="71" s="1"/>
  <c r="F235" i="71"/>
  <c r="G234" i="71"/>
  <c r="Y177" i="71"/>
  <c r="L179" i="71"/>
  <c r="L193" i="71"/>
  <c r="X184" i="71"/>
  <c r="K176" i="71"/>
  <c r="O216" i="71"/>
  <c r="P206" i="71"/>
  <c r="K203" i="71"/>
  <c r="K175" i="71" s="1"/>
  <c r="M204" i="71"/>
  <c r="H190" i="71"/>
  <c r="L180" i="71"/>
  <c r="L194" i="71"/>
  <c r="X187" i="71"/>
  <c r="AA183" i="71"/>
  <c r="U185" i="71"/>
  <c r="L186" i="71"/>
  <c r="F215" i="71"/>
  <c r="O221" i="71"/>
  <c r="W204" i="71"/>
  <c r="Q204" i="71" s="1"/>
  <c r="Q206" i="71"/>
  <c r="K178" i="71"/>
  <c r="AC178" i="71"/>
  <c r="L181" i="71"/>
  <c r="U190" i="71"/>
  <c r="AA184" i="71"/>
  <c r="Z175" i="71"/>
  <c r="AB177" i="71"/>
  <c r="I205" i="71"/>
  <c r="AA205" i="71"/>
  <c r="Q214" i="71"/>
  <c r="P193" i="71"/>
  <c r="P183" i="71"/>
  <c r="U192" i="71"/>
  <c r="X190" i="71"/>
  <c r="F216" i="71"/>
  <c r="H180" i="71"/>
  <c r="H192" i="71"/>
  <c r="Q183" i="71"/>
  <c r="U193" i="71"/>
  <c r="M177" i="71"/>
  <c r="AD177" i="71"/>
  <c r="AA185" i="71"/>
  <c r="U186" i="71"/>
  <c r="F220" i="71"/>
  <c r="F192" i="71" s="1"/>
  <c r="O211" i="71"/>
  <c r="O218" i="71"/>
  <c r="E218" i="71" s="1"/>
  <c r="L205" i="71"/>
  <c r="H187" i="71"/>
  <c r="L187" i="71"/>
  <c r="P179" i="71"/>
  <c r="U180" i="71"/>
  <c r="X192" i="71"/>
  <c r="F207" i="71"/>
  <c r="F211" i="71"/>
  <c r="P184" i="71"/>
  <c r="U181" i="71"/>
  <c r="X179" i="71"/>
  <c r="AA191" i="71"/>
  <c r="P191" i="71"/>
  <c r="X180" i="71"/>
  <c r="X194" i="71"/>
  <c r="AA192" i="71"/>
  <c r="L185" i="71"/>
  <c r="O219" i="71"/>
  <c r="E219" i="71" s="1"/>
  <c r="P205" i="71"/>
  <c r="P182" i="71"/>
  <c r="H194" i="71"/>
  <c r="Q191" i="71"/>
  <c r="U183" i="71"/>
  <c r="AA179" i="71"/>
  <c r="AA193" i="71"/>
  <c r="Z176" i="71"/>
  <c r="H214" i="71"/>
  <c r="L191" i="71"/>
  <c r="P187" i="71"/>
  <c r="AA186" i="71"/>
  <c r="Z178" i="71"/>
  <c r="P194" i="71"/>
  <c r="L192" i="71"/>
  <c r="P192" i="71"/>
  <c r="U187" i="71"/>
  <c r="X183" i="71"/>
  <c r="AA181" i="71"/>
  <c r="AC176" i="71"/>
  <c r="J204" i="71"/>
  <c r="I204" i="71" s="1"/>
  <c r="G191" i="71"/>
  <c r="I182" i="71"/>
  <c r="F221" i="71"/>
  <c r="I183" i="71"/>
  <c r="F209" i="71"/>
  <c r="G194" i="71"/>
  <c r="I184" i="71"/>
  <c r="J186" i="71"/>
  <c r="G187" i="71"/>
  <c r="G190" i="71"/>
  <c r="I187" i="71"/>
  <c r="G213" i="71"/>
  <c r="J185" i="71"/>
  <c r="I188" i="71"/>
  <c r="G189" i="71"/>
  <c r="G182" i="71"/>
  <c r="I191" i="71"/>
  <c r="G214" i="71"/>
  <c r="G186" i="71" s="1"/>
  <c r="I192" i="71"/>
  <c r="G206" i="71"/>
  <c r="I181" i="71"/>
  <c r="I186" i="71"/>
  <c r="F208" i="71"/>
  <c r="E208" i="71" s="1"/>
  <c r="G179" i="71"/>
  <c r="J177" i="71"/>
  <c r="I179" i="71"/>
  <c r="G205" i="71"/>
  <c r="G177" i="71" s="1"/>
  <c r="J178" i="71"/>
  <c r="I180" i="71"/>
  <c r="W89" i="73"/>
  <c r="M86" i="73"/>
  <c r="H87" i="73"/>
  <c r="G111" i="73"/>
  <c r="G112" i="73"/>
  <c r="E76" i="73"/>
  <c r="K112" i="73"/>
  <c r="Z99" i="73"/>
  <c r="K90" i="73"/>
  <c r="W87" i="73"/>
  <c r="Z72" i="73"/>
  <c r="I86" i="73"/>
  <c r="F72" i="73"/>
  <c r="N77" i="73"/>
  <c r="L85" i="73"/>
  <c r="J86" i="73"/>
  <c r="H90" i="73"/>
  <c r="T72" i="73"/>
  <c r="H73" i="73"/>
  <c r="W111" i="73"/>
  <c r="E115" i="73"/>
  <c r="Z90" i="73"/>
  <c r="H111" i="73"/>
  <c r="AC85" i="73"/>
  <c r="Y85" i="73"/>
  <c r="X86" i="73"/>
  <c r="G89" i="73"/>
  <c r="P90" i="73"/>
  <c r="G90" i="73"/>
  <c r="G87" i="73"/>
  <c r="R86" i="73"/>
  <c r="Z89" i="73"/>
  <c r="T89" i="73"/>
  <c r="P88" i="73"/>
  <c r="Q60" i="73"/>
  <c r="N102" i="73"/>
  <c r="F111" i="73"/>
  <c r="AB85" i="73"/>
  <c r="AA86" i="73"/>
  <c r="E116" i="73"/>
  <c r="W72" i="73"/>
  <c r="W73" i="73"/>
  <c r="Z98" i="73"/>
  <c r="K111" i="73"/>
  <c r="F98" i="73"/>
  <c r="W88" i="73"/>
  <c r="H99" i="73"/>
  <c r="AC86" i="73"/>
  <c r="T90" i="73"/>
  <c r="T111" i="73"/>
  <c r="M85" i="73"/>
  <c r="L86" i="73"/>
  <c r="K72" i="73"/>
  <c r="E113" i="73"/>
  <c r="O87" i="73"/>
  <c r="F99" i="73"/>
  <c r="Y86" i="73"/>
  <c r="H89" i="73"/>
  <c r="T87" i="73"/>
  <c r="P87" i="73"/>
  <c r="E103" i="73"/>
  <c r="T88" i="73"/>
  <c r="Q111" i="73"/>
  <c r="N114" i="73"/>
  <c r="D114" i="73" s="1"/>
  <c r="S85" i="73"/>
  <c r="W90" i="73"/>
  <c r="P112" i="73"/>
  <c r="K89" i="73"/>
  <c r="E75" i="73"/>
  <c r="T98" i="73"/>
  <c r="E100" i="73"/>
  <c r="T112" i="73"/>
  <c r="P73" i="73"/>
  <c r="P98" i="73"/>
  <c r="T73" i="73"/>
  <c r="N74" i="73"/>
  <c r="W98" i="73"/>
  <c r="N101" i="73"/>
  <c r="W112" i="73"/>
  <c r="K88" i="73"/>
  <c r="T99" i="73"/>
  <c r="E101" i="73"/>
  <c r="Q73" i="73"/>
  <c r="P99" i="73"/>
  <c r="N115" i="73"/>
  <c r="G72" i="73"/>
  <c r="G98" i="73"/>
  <c r="P111" i="73"/>
  <c r="H112" i="73"/>
  <c r="S86" i="73"/>
  <c r="F87" i="73"/>
  <c r="F88" i="73"/>
  <c r="F89" i="73"/>
  <c r="K98" i="73"/>
  <c r="Z112" i="73"/>
  <c r="N116" i="73"/>
  <c r="I85" i="73"/>
  <c r="U85" i="73"/>
  <c r="F90" i="73"/>
  <c r="J85" i="73"/>
  <c r="V85" i="73"/>
  <c r="Q72" i="73"/>
  <c r="Q98" i="73"/>
  <c r="G99" i="73"/>
  <c r="P72" i="73"/>
  <c r="F73" i="73"/>
  <c r="Q112" i="73"/>
  <c r="N113" i="73"/>
  <c r="Q59" i="73"/>
  <c r="Z73" i="73"/>
  <c r="N75" i="73"/>
  <c r="Z111" i="73"/>
  <c r="AA85" i="73"/>
  <c r="O88" i="73"/>
  <c r="K99" i="73"/>
  <c r="AB86" i="73"/>
  <c r="O89" i="73"/>
  <c r="E74" i="73"/>
  <c r="N76" i="73"/>
  <c r="H98" i="73"/>
  <c r="Q99" i="73"/>
  <c r="R85" i="73"/>
  <c r="O90" i="73"/>
  <c r="Z179" i="74"/>
  <c r="Z25" i="74" s="1"/>
  <c r="L178" i="74"/>
  <c r="L24" i="74" s="1"/>
  <c r="Z178" i="74"/>
  <c r="Z24" i="74" s="1"/>
  <c r="M178" i="74"/>
  <c r="M24" i="74" s="1"/>
  <c r="AA178" i="74"/>
  <c r="AA24" i="74" s="1"/>
  <c r="AN178" i="74"/>
  <c r="AN24" i="74" s="1"/>
  <c r="AI179" i="74"/>
  <c r="AI25" i="74" s="1"/>
  <c r="AE210" i="74"/>
  <c r="Y210" i="74"/>
  <c r="S210" i="74"/>
  <c r="AF179" i="74"/>
  <c r="AF25" i="74" s="1"/>
  <c r="G178" i="74"/>
  <c r="G24" i="74" s="1"/>
  <c r="V179" i="74"/>
  <c r="V25" i="74" s="1"/>
  <c r="C211" i="74"/>
  <c r="Y181" i="74"/>
  <c r="AE211" i="74"/>
  <c r="Y211" i="74"/>
  <c r="S211" i="74"/>
  <c r="AE148" i="74"/>
  <c r="AG179" i="74"/>
  <c r="AG25" i="74" s="1"/>
  <c r="U178" i="74"/>
  <c r="U24" i="74" s="1"/>
  <c r="J179" i="74"/>
  <c r="J25" i="74" s="1"/>
  <c r="Y148" i="74"/>
  <c r="S148" i="74"/>
  <c r="K179" i="74"/>
  <c r="K25" i="74" s="1"/>
  <c r="X179" i="74"/>
  <c r="X25" i="74" s="1"/>
  <c r="C180" i="74"/>
  <c r="I178" i="74"/>
  <c r="I24" i="74" s="1"/>
  <c r="V178" i="74"/>
  <c r="V24" i="74" s="1"/>
  <c r="AJ178" i="74"/>
  <c r="AJ24" i="74" s="1"/>
  <c r="L179" i="74"/>
  <c r="L25" i="74" s="1"/>
  <c r="AB179" i="74"/>
  <c r="AB25" i="74" s="1"/>
  <c r="N179" i="74"/>
  <c r="N25" i="74" s="1"/>
  <c r="AE149" i="74"/>
  <c r="AM178" i="74"/>
  <c r="AM24" i="74" s="1"/>
  <c r="AK179" i="74"/>
  <c r="AK25" i="74" s="1"/>
  <c r="N178" i="74"/>
  <c r="N24" i="74" s="1"/>
  <c r="AC179" i="74"/>
  <c r="AC25" i="74" s="1"/>
  <c r="C210" i="74"/>
  <c r="E179" i="74"/>
  <c r="E25" i="74" s="1"/>
  <c r="Q179" i="74"/>
  <c r="Q25" i="74" s="1"/>
  <c r="AD179" i="74"/>
  <c r="AD25" i="74" s="1"/>
  <c r="AD178" i="74"/>
  <c r="AD24" i="74" s="1"/>
  <c r="F179" i="74"/>
  <c r="F25" i="74" s="1"/>
  <c r="R179" i="74"/>
  <c r="R25" i="74" s="1"/>
  <c r="Y180" i="74"/>
  <c r="AE180" i="74"/>
  <c r="F178" i="74"/>
  <c r="F24" i="74" s="1"/>
  <c r="R178" i="74"/>
  <c r="R24" i="74" s="1"/>
  <c r="AF178" i="74"/>
  <c r="AF24" i="74" s="1"/>
  <c r="G179" i="74"/>
  <c r="G25" i="74" s="1"/>
  <c r="AE181" i="74"/>
  <c r="S180" i="74"/>
  <c r="H178" i="74"/>
  <c r="H24" i="74" s="1"/>
  <c r="T178" i="74"/>
  <c r="T24" i="74" s="1"/>
  <c r="S181" i="74"/>
  <c r="D113" i="72"/>
  <c r="D95" i="72"/>
  <c r="D77" i="72"/>
  <c r="D99" i="72"/>
  <c r="D118" i="72"/>
  <c r="D80" i="72"/>
  <c r="D82" i="72"/>
  <c r="I90" i="72"/>
  <c r="I89" i="72"/>
  <c r="D115" i="72"/>
  <c r="D109" i="72"/>
  <c r="D119" i="72"/>
  <c r="D110" i="72"/>
  <c r="E90" i="72"/>
  <c r="D112" i="72"/>
  <c r="D97" i="72"/>
  <c r="I72" i="72"/>
  <c r="E72" i="72"/>
  <c r="E89" i="72"/>
  <c r="E107" i="72"/>
  <c r="I107" i="72"/>
  <c r="D116" i="72"/>
  <c r="E71" i="72"/>
  <c r="I108" i="72"/>
  <c r="D117" i="72"/>
  <c r="D111" i="72"/>
  <c r="D79" i="72"/>
  <c r="I71" i="72"/>
  <c r="E108" i="72"/>
  <c r="C148" i="74"/>
  <c r="C149" i="74"/>
  <c r="O111" i="73"/>
  <c r="O112" i="73"/>
  <c r="O98" i="73"/>
  <c r="O99" i="73"/>
  <c r="H72" i="73"/>
  <c r="O72" i="73"/>
  <c r="O73" i="73"/>
  <c r="D93" i="72"/>
  <c r="D100" i="72"/>
  <c r="D94" i="72"/>
  <c r="D98" i="72"/>
  <c r="D91" i="72"/>
  <c r="D81" i="72"/>
  <c r="N186" i="71"/>
  <c r="AD232" i="71"/>
  <c r="J232" i="71"/>
  <c r="I232" i="71" s="1"/>
  <c r="M232" i="71"/>
  <c r="L232" i="71" s="1"/>
  <c r="M185" i="71"/>
  <c r="AB185" i="71"/>
  <c r="X242" i="71"/>
  <c r="X186" i="71" s="1"/>
  <c r="N185" i="71"/>
  <c r="AA232" i="71"/>
  <c r="Q231" i="71"/>
  <c r="U231" i="71"/>
  <c r="N231" i="71"/>
  <c r="AC231" i="71"/>
  <c r="AD231" i="71"/>
  <c r="N177" i="71"/>
  <c r="AC177" i="71"/>
  <c r="Q232" i="71"/>
  <c r="Y178" i="71"/>
  <c r="Q187" i="71"/>
  <c r="P180" i="71"/>
  <c r="P188" i="71"/>
  <c r="Q179" i="71"/>
  <c r="Q193" i="71"/>
  <c r="E240" i="71"/>
  <c r="H179" i="71"/>
  <c r="G180" i="71"/>
  <c r="H191" i="71"/>
  <c r="G192" i="71"/>
  <c r="G183" i="71"/>
  <c r="AD203" i="71"/>
  <c r="AD204" i="71"/>
  <c r="AD178" i="71"/>
  <c r="W203" i="71"/>
  <c r="Q203" i="71" s="1"/>
  <c r="Y203" i="71"/>
  <c r="X203" i="71" s="1"/>
  <c r="J203" i="71"/>
  <c r="AC203" i="71"/>
  <c r="X204" i="71"/>
  <c r="M203" i="71"/>
  <c r="L203" i="71" s="1"/>
  <c r="AB203" i="71"/>
  <c r="AB175" i="71" s="1"/>
  <c r="U205" i="71"/>
  <c r="I206" i="71"/>
  <c r="I178" i="71" s="1"/>
  <c r="X206" i="71"/>
  <c r="E212" i="71"/>
  <c r="O215" i="71"/>
  <c r="O209" i="71"/>
  <c r="O217" i="71"/>
  <c r="O158" i="71"/>
  <c r="O152" i="71"/>
  <c r="O160" i="71"/>
  <c r="E160" i="71" s="1"/>
  <c r="E154" i="71"/>
  <c r="E161" i="71"/>
  <c r="E164" i="71"/>
  <c r="E156" i="71"/>
  <c r="E166" i="71"/>
  <c r="E162" i="71"/>
  <c r="E163" i="71"/>
  <c r="E159" i="71"/>
  <c r="V147" i="71"/>
  <c r="AB148" i="71"/>
  <c r="AA148" i="71" s="1"/>
  <c r="Y147" i="71"/>
  <c r="M148" i="71"/>
  <c r="L148" i="71" s="1"/>
  <c r="J147" i="71"/>
  <c r="Z147" i="71"/>
  <c r="Q147" i="71" s="1"/>
  <c r="K147" i="71"/>
  <c r="K148" i="71"/>
  <c r="G147" i="71"/>
  <c r="G148" i="71"/>
  <c r="F150" i="71"/>
  <c r="F152" i="71"/>
  <c r="E73" i="73" l="1"/>
  <c r="K86" i="73"/>
  <c r="E88" i="73"/>
  <c r="O234" i="71"/>
  <c r="Q178" i="71"/>
  <c r="F182" i="71"/>
  <c r="Q185" i="71"/>
  <c r="H148" i="71"/>
  <c r="O149" i="71"/>
  <c r="F158" i="71"/>
  <c r="F191" i="71"/>
  <c r="E239" i="71"/>
  <c r="F184" i="71"/>
  <c r="O184" i="71"/>
  <c r="E209" i="71"/>
  <c r="E155" i="71"/>
  <c r="U178" i="71"/>
  <c r="E165" i="71"/>
  <c r="AE179" i="74"/>
  <c r="D72" i="72"/>
  <c r="U148" i="71"/>
  <c r="O150" i="71"/>
  <c r="E152" i="71"/>
  <c r="U177" i="71"/>
  <c r="P178" i="71"/>
  <c r="O148" i="71"/>
  <c r="E148" i="71" s="1"/>
  <c r="E150" i="71"/>
  <c r="X232" i="71"/>
  <c r="E211" i="71"/>
  <c r="E207" i="71"/>
  <c r="E89" i="73"/>
  <c r="O183" i="71"/>
  <c r="E210" i="71"/>
  <c r="H203" i="71"/>
  <c r="O182" i="71"/>
  <c r="E248" i="71"/>
  <c r="F148" i="71"/>
  <c r="E158" i="71"/>
  <c r="I147" i="71"/>
  <c r="X147" i="71"/>
  <c r="E157" i="71"/>
  <c r="E72" i="73"/>
  <c r="F86" i="73"/>
  <c r="N87" i="73"/>
  <c r="I148" i="71"/>
  <c r="P147" i="71"/>
  <c r="O147" i="71" s="1"/>
  <c r="U147" i="71"/>
  <c r="H147" i="71"/>
  <c r="F147" i="71" s="1"/>
  <c r="E147" i="71" s="1"/>
  <c r="O187" i="71"/>
  <c r="P232" i="71"/>
  <c r="Q186" i="71"/>
  <c r="E237" i="71"/>
  <c r="AB176" i="71"/>
  <c r="E112" i="73"/>
  <c r="F194" i="71"/>
  <c r="H177" i="71"/>
  <c r="E222" i="71"/>
  <c r="E220" i="71"/>
  <c r="E192" i="71" s="1"/>
  <c r="O192" i="71"/>
  <c r="E238" i="71"/>
  <c r="X178" i="71"/>
  <c r="X177" i="71"/>
  <c r="F188" i="71"/>
  <c r="H204" i="71"/>
  <c r="V176" i="71"/>
  <c r="F206" i="71"/>
  <c r="O190" i="71"/>
  <c r="C179" i="74"/>
  <c r="U204" i="71"/>
  <c r="U176" i="71" s="1"/>
  <c r="H185" i="71"/>
  <c r="F233" i="71"/>
  <c r="N90" i="73"/>
  <c r="O188" i="71"/>
  <c r="I176" i="71"/>
  <c r="D102" i="73"/>
  <c r="F183" i="71"/>
  <c r="E245" i="71"/>
  <c r="F189" i="71"/>
  <c r="E246" i="71"/>
  <c r="E190" i="71" s="1"/>
  <c r="E247" i="71"/>
  <c r="E191" i="71" s="1"/>
  <c r="E250" i="71"/>
  <c r="L204" i="71"/>
  <c r="L176" i="71" s="1"/>
  <c r="F181" i="71"/>
  <c r="O214" i="71"/>
  <c r="AA178" i="71"/>
  <c r="E216" i="71"/>
  <c r="F205" i="71"/>
  <c r="O205" i="71"/>
  <c r="F179" i="71"/>
  <c r="AA177" i="71"/>
  <c r="E244" i="71"/>
  <c r="O194" i="71"/>
  <c r="F190" i="71"/>
  <c r="E217" i="71"/>
  <c r="O191" i="71"/>
  <c r="X175" i="71"/>
  <c r="I177" i="71"/>
  <c r="F214" i="71"/>
  <c r="S178" i="74"/>
  <c r="P231" i="71"/>
  <c r="O231" i="71" s="1"/>
  <c r="F213" i="71"/>
  <c r="E213" i="71" s="1"/>
  <c r="E236" i="71"/>
  <c r="E180" i="71" s="1"/>
  <c r="F241" i="71"/>
  <c r="O204" i="71"/>
  <c r="F242" i="71"/>
  <c r="O242" i="71"/>
  <c r="O241" i="71"/>
  <c r="L178" i="71"/>
  <c r="O233" i="71"/>
  <c r="O180" i="71"/>
  <c r="H231" i="71"/>
  <c r="O179" i="71"/>
  <c r="G231" i="71"/>
  <c r="O193" i="71"/>
  <c r="F187" i="71"/>
  <c r="H186" i="71"/>
  <c r="Z86" i="73"/>
  <c r="D77" i="73"/>
  <c r="D76" i="73"/>
  <c r="W85" i="73"/>
  <c r="D103" i="73"/>
  <c r="C178" i="74"/>
  <c r="W86" i="73"/>
  <c r="E111" i="73"/>
  <c r="G85" i="73"/>
  <c r="G86" i="73"/>
  <c r="Q85" i="73"/>
  <c r="E221" i="71"/>
  <c r="E193" i="71" s="1"/>
  <c r="W176" i="71"/>
  <c r="Q177" i="71"/>
  <c r="E235" i="71"/>
  <c r="F193" i="71"/>
  <c r="G185" i="71"/>
  <c r="P186" i="71"/>
  <c r="I203" i="71"/>
  <c r="I175" i="71" s="1"/>
  <c r="E184" i="71"/>
  <c r="H232" i="71"/>
  <c r="O206" i="71"/>
  <c r="F180" i="71"/>
  <c r="E215" i="71"/>
  <c r="L177" i="71"/>
  <c r="AD176" i="71"/>
  <c r="F234" i="71"/>
  <c r="E234" i="71" s="1"/>
  <c r="G232" i="71"/>
  <c r="Y175" i="71"/>
  <c r="O189" i="71"/>
  <c r="X176" i="71"/>
  <c r="M175" i="71"/>
  <c r="G204" i="71"/>
  <c r="U203" i="71"/>
  <c r="U175" i="71" s="1"/>
  <c r="G203" i="71"/>
  <c r="Q175" i="71"/>
  <c r="O181" i="71"/>
  <c r="P203" i="71"/>
  <c r="O203" i="71" s="1"/>
  <c r="W175" i="71"/>
  <c r="Q176" i="71"/>
  <c r="AA176" i="71"/>
  <c r="J175" i="71"/>
  <c r="N72" i="73"/>
  <c r="N88" i="73"/>
  <c r="N111" i="73"/>
  <c r="E87" i="73"/>
  <c r="E98" i="73"/>
  <c r="F85" i="73"/>
  <c r="H85" i="73"/>
  <c r="D75" i="73"/>
  <c r="N73" i="73"/>
  <c r="D73" i="73" s="1"/>
  <c r="T86" i="73"/>
  <c r="T85" i="73"/>
  <c r="N112" i="73"/>
  <c r="N89" i="73"/>
  <c r="Z85" i="73"/>
  <c r="P86" i="73"/>
  <c r="K85" i="73"/>
  <c r="D74" i="73"/>
  <c r="H86" i="73"/>
  <c r="D116" i="73"/>
  <c r="P85" i="73"/>
  <c r="D115" i="73"/>
  <c r="D100" i="73"/>
  <c r="D101" i="73"/>
  <c r="D88" i="73" s="1"/>
  <c r="D113" i="73"/>
  <c r="E90" i="73"/>
  <c r="E99" i="73"/>
  <c r="N99" i="73"/>
  <c r="O86" i="73"/>
  <c r="N98" i="73"/>
  <c r="O85" i="73"/>
  <c r="Q86" i="73"/>
  <c r="AE178" i="74"/>
  <c r="Y178" i="74"/>
  <c r="Y179" i="74"/>
  <c r="S179" i="74"/>
  <c r="D108" i="72"/>
  <c r="D90" i="72"/>
  <c r="D107" i="72"/>
  <c r="D89" i="72"/>
  <c r="D71" i="72"/>
  <c r="M176" i="71"/>
  <c r="J176" i="71"/>
  <c r="P176" i="71"/>
  <c r="O232" i="71"/>
  <c r="AA231" i="71"/>
  <c r="AC175" i="71"/>
  <c r="L231" i="71"/>
  <c r="L175" i="71" s="1"/>
  <c r="N175" i="71"/>
  <c r="AD175" i="71"/>
  <c r="P177" i="71"/>
  <c r="P185" i="71"/>
  <c r="E243" i="71"/>
  <c r="G178" i="71"/>
  <c r="H178" i="71"/>
  <c r="AA203" i="71"/>
  <c r="E149" i="71"/>
  <c r="D89" i="73" l="1"/>
  <c r="E183" i="71"/>
  <c r="E181" i="71"/>
  <c r="F203" i="71"/>
  <c r="E194" i="71"/>
  <c r="H175" i="71"/>
  <c r="E182" i="71"/>
  <c r="D112" i="73"/>
  <c r="E179" i="71"/>
  <c r="D72" i="73"/>
  <c r="F204" i="71"/>
  <c r="E204" i="71" s="1"/>
  <c r="H176" i="71"/>
  <c r="E214" i="71"/>
  <c r="E189" i="71"/>
  <c r="E86" i="73"/>
  <c r="E233" i="71"/>
  <c r="F186" i="71"/>
  <c r="E188" i="71"/>
  <c r="E205" i="71"/>
  <c r="E177" i="71" s="1"/>
  <c r="G175" i="71"/>
  <c r="F177" i="71"/>
  <c r="D90" i="73"/>
  <c r="O186" i="71"/>
  <c r="E241" i="71"/>
  <c r="E185" i="71" s="1"/>
  <c r="F185" i="71"/>
  <c r="E242" i="71"/>
  <c r="E186" i="71" s="1"/>
  <c r="O177" i="71"/>
  <c r="D111" i="73"/>
  <c r="F231" i="71"/>
  <c r="F175" i="71" s="1"/>
  <c r="E203" i="71"/>
  <c r="AA175" i="71"/>
  <c r="E85" i="73"/>
  <c r="E206" i="71"/>
  <c r="E178" i="71" s="1"/>
  <c r="O178" i="71"/>
  <c r="E187" i="71"/>
  <c r="F232" i="71"/>
  <c r="E232" i="71" s="1"/>
  <c r="P175" i="71"/>
  <c r="D87" i="73"/>
  <c r="D99" i="73"/>
  <c r="N86" i="73"/>
  <c r="D98" i="73"/>
  <c r="N85" i="73"/>
  <c r="O176" i="71"/>
  <c r="O175" i="71"/>
  <c r="O185" i="71"/>
  <c r="F178" i="71"/>
  <c r="G176" i="71"/>
  <c r="D86" i="73" l="1"/>
  <c r="E231" i="71"/>
  <c r="E175" i="71" s="1"/>
  <c r="D85" i="73"/>
  <c r="E176" i="71"/>
  <c r="F176" i="71"/>
  <c r="AA150" i="69" l="1"/>
  <c r="AB150" i="69"/>
  <c r="AA151" i="69"/>
  <c r="AB151" i="69"/>
  <c r="Z151" i="69"/>
  <c r="Y151" i="69" s="1"/>
  <c r="Z150" i="69"/>
  <c r="Y150" i="69" s="1"/>
  <c r="Y152" i="69"/>
  <c r="I128" i="62" s="1"/>
  <c r="Y153" i="69"/>
  <c r="I129" i="62" s="1"/>
  <c r="Y154" i="69"/>
  <c r="I130" i="62" s="1"/>
  <c r="Y155" i="69"/>
  <c r="I131" i="62" s="1"/>
  <c r="Y156" i="69"/>
  <c r="I132" i="62" s="1"/>
  <c r="Y157" i="69"/>
  <c r="I133" i="62" s="1"/>
  <c r="Y158" i="69"/>
  <c r="I134" i="62" s="1"/>
  <c r="Y159" i="69"/>
  <c r="I135" i="62" s="1"/>
  <c r="Y160" i="69"/>
  <c r="I136" i="62" s="1"/>
  <c r="Y161" i="69"/>
  <c r="I137" i="62" s="1"/>
  <c r="Y162" i="69"/>
  <c r="I138" i="62" s="1"/>
  <c r="Y163" i="69"/>
  <c r="I139" i="62" s="1"/>
  <c r="Y131" i="69"/>
  <c r="I107" i="62" s="1"/>
  <c r="Y132" i="69"/>
  <c r="I108" i="62" s="1"/>
  <c r="Y133" i="69"/>
  <c r="I109" i="62" s="1"/>
  <c r="Y134" i="69"/>
  <c r="I110" i="62" s="1"/>
  <c r="Y135" i="69"/>
  <c r="I111" i="62" s="1"/>
  <c r="Y136" i="69"/>
  <c r="I112" i="62" s="1"/>
  <c r="Y137" i="69"/>
  <c r="I113" i="62" s="1"/>
  <c r="Y138" i="69"/>
  <c r="I114" i="62" s="1"/>
  <c r="Y139" i="69"/>
  <c r="I115" i="62" s="1"/>
  <c r="Y140" i="69"/>
  <c r="I116" i="62" s="1"/>
  <c r="Y108" i="69"/>
  <c r="Y109" i="69"/>
  <c r="Y110" i="69"/>
  <c r="Y111" i="69"/>
  <c r="Y112" i="69"/>
  <c r="Y113" i="69"/>
  <c r="Y114" i="69"/>
  <c r="Y115" i="69"/>
  <c r="Y116" i="69"/>
  <c r="Y117" i="69"/>
  <c r="AA129" i="69"/>
  <c r="AB129" i="69"/>
  <c r="AA130" i="69"/>
  <c r="AA128" i="69" s="1"/>
  <c r="AA16" i="69" s="1"/>
  <c r="AB130" i="69"/>
  <c r="Z130" i="69"/>
  <c r="Z129" i="69"/>
  <c r="Z127" i="69" s="1"/>
  <c r="Z15" i="69" s="1"/>
  <c r="AB107" i="69"/>
  <c r="AB14" i="69" s="1"/>
  <c r="AA107" i="69"/>
  <c r="AA14" i="69" s="1"/>
  <c r="Z107" i="69"/>
  <c r="Z14" i="69" s="1"/>
  <c r="AB106" i="69"/>
  <c r="AB13" i="69" s="1"/>
  <c r="AA106" i="69"/>
  <c r="AA13" i="69" s="1"/>
  <c r="Z106" i="69"/>
  <c r="Z13" i="69" s="1"/>
  <c r="F108" i="69"/>
  <c r="E109" i="69"/>
  <c r="F109" i="69"/>
  <c r="E110" i="69"/>
  <c r="F110" i="69"/>
  <c r="E111" i="69"/>
  <c r="F111" i="69"/>
  <c r="E112" i="69"/>
  <c r="F112" i="69"/>
  <c r="E113" i="69"/>
  <c r="F113" i="69"/>
  <c r="E114" i="69"/>
  <c r="F114" i="69"/>
  <c r="E115" i="69"/>
  <c r="F115" i="69"/>
  <c r="E116" i="69"/>
  <c r="F116" i="69"/>
  <c r="E117" i="69"/>
  <c r="F117" i="69"/>
  <c r="G109" i="69"/>
  <c r="G110" i="69"/>
  <c r="G111" i="69"/>
  <c r="G112" i="69"/>
  <c r="G113" i="69"/>
  <c r="G114" i="69"/>
  <c r="G115" i="69"/>
  <c r="G116" i="69"/>
  <c r="G117" i="69"/>
  <c r="J108" i="69"/>
  <c r="J109" i="69"/>
  <c r="J110" i="69"/>
  <c r="J111" i="69"/>
  <c r="J112" i="69"/>
  <c r="J113" i="69"/>
  <c r="J114" i="69"/>
  <c r="J115" i="69"/>
  <c r="J116" i="69"/>
  <c r="J117" i="69"/>
  <c r="L107" i="69"/>
  <c r="L14" i="69" s="1"/>
  <c r="K107" i="69"/>
  <c r="I107" i="69"/>
  <c r="H107" i="69"/>
  <c r="L106" i="69"/>
  <c r="K106" i="69"/>
  <c r="K13" i="69" s="1"/>
  <c r="I106" i="69"/>
  <c r="I13" i="69" s="1"/>
  <c r="N108" i="69"/>
  <c r="O108" i="69"/>
  <c r="N109" i="69"/>
  <c r="O109" i="69"/>
  <c r="N110" i="69"/>
  <c r="O110" i="69"/>
  <c r="N111" i="69"/>
  <c r="O111" i="69"/>
  <c r="N112" i="69"/>
  <c r="O112" i="69"/>
  <c r="N113" i="69"/>
  <c r="O113" i="69"/>
  <c r="N114" i="69"/>
  <c r="O114" i="69"/>
  <c r="N115" i="69"/>
  <c r="O115" i="69"/>
  <c r="N116" i="69"/>
  <c r="O116" i="69"/>
  <c r="N117" i="69"/>
  <c r="O117" i="69"/>
  <c r="S108" i="69"/>
  <c r="S109" i="69"/>
  <c r="S110" i="69"/>
  <c r="S111" i="69"/>
  <c r="S112" i="69"/>
  <c r="S113" i="69"/>
  <c r="S114" i="69"/>
  <c r="S115" i="69"/>
  <c r="S116" i="69"/>
  <c r="S117" i="69"/>
  <c r="U107" i="69"/>
  <c r="U14" i="69" s="1"/>
  <c r="T107" i="69"/>
  <c r="U106" i="69"/>
  <c r="U13" i="69" s="1"/>
  <c r="T106" i="69"/>
  <c r="V108" i="69"/>
  <c r="V109" i="69"/>
  <c r="V110" i="69"/>
  <c r="V111" i="69"/>
  <c r="V112" i="69"/>
  <c r="V113" i="69"/>
  <c r="V114" i="69"/>
  <c r="V115" i="69"/>
  <c r="V116" i="69"/>
  <c r="V117" i="69"/>
  <c r="X106" i="69"/>
  <c r="X107" i="69"/>
  <c r="W107" i="69"/>
  <c r="W14" i="69" s="1"/>
  <c r="W106" i="69"/>
  <c r="W13" i="69" s="1"/>
  <c r="E131" i="69"/>
  <c r="F131" i="69"/>
  <c r="E132" i="69"/>
  <c r="F132" i="69"/>
  <c r="E133" i="69"/>
  <c r="F133" i="69"/>
  <c r="E134" i="69"/>
  <c r="F134" i="69"/>
  <c r="E135" i="69"/>
  <c r="F135" i="69"/>
  <c r="E136" i="69"/>
  <c r="F136" i="69"/>
  <c r="E137" i="69"/>
  <c r="F137" i="69"/>
  <c r="E138" i="69"/>
  <c r="F138" i="69"/>
  <c r="E139" i="69"/>
  <c r="F139" i="69"/>
  <c r="E140" i="69"/>
  <c r="F140" i="69"/>
  <c r="J140" i="69"/>
  <c r="J131" i="69"/>
  <c r="J132" i="69"/>
  <c r="J133" i="69"/>
  <c r="J134" i="69"/>
  <c r="J135" i="69"/>
  <c r="J136" i="69"/>
  <c r="J137" i="69"/>
  <c r="J138" i="69"/>
  <c r="J139" i="69"/>
  <c r="G131" i="69"/>
  <c r="G132" i="69"/>
  <c r="G133" i="69"/>
  <c r="G134" i="69"/>
  <c r="G135" i="69"/>
  <c r="G136" i="69"/>
  <c r="G137" i="69"/>
  <c r="G138" i="69"/>
  <c r="G139" i="69"/>
  <c r="G140" i="69"/>
  <c r="L130" i="69"/>
  <c r="K130" i="69"/>
  <c r="I130" i="69"/>
  <c r="H130" i="69"/>
  <c r="L129" i="69"/>
  <c r="K129" i="69"/>
  <c r="I129" i="69"/>
  <c r="H129" i="69"/>
  <c r="N131" i="69"/>
  <c r="O131" i="69"/>
  <c r="N132" i="69"/>
  <c r="O132" i="69"/>
  <c r="N133" i="69"/>
  <c r="O133" i="69"/>
  <c r="N134" i="69"/>
  <c r="O134" i="69"/>
  <c r="N135" i="69"/>
  <c r="O135" i="69"/>
  <c r="N136" i="69"/>
  <c r="O136" i="69"/>
  <c r="N137" i="69"/>
  <c r="O137" i="69"/>
  <c r="N138" i="69"/>
  <c r="O138" i="69"/>
  <c r="N139" i="69"/>
  <c r="O139" i="69"/>
  <c r="N140" i="69"/>
  <c r="O140" i="69"/>
  <c r="S140" i="69"/>
  <c r="S139" i="69"/>
  <c r="S138" i="69"/>
  <c r="S137" i="69"/>
  <c r="S136" i="69"/>
  <c r="S135" i="69"/>
  <c r="S134" i="69"/>
  <c r="S133" i="69"/>
  <c r="S132" i="69"/>
  <c r="S131" i="69"/>
  <c r="V131" i="69"/>
  <c r="V132" i="69"/>
  <c r="V133" i="69"/>
  <c r="V134" i="69"/>
  <c r="V135" i="69"/>
  <c r="V136" i="69"/>
  <c r="V137" i="69"/>
  <c r="V138" i="69"/>
  <c r="V139" i="69"/>
  <c r="V140" i="69"/>
  <c r="X130" i="69"/>
  <c r="W130" i="69"/>
  <c r="X129" i="69"/>
  <c r="W129" i="69"/>
  <c r="U129" i="69"/>
  <c r="U130" i="69"/>
  <c r="T130" i="69"/>
  <c r="T129" i="69"/>
  <c r="E152" i="69"/>
  <c r="F152" i="69"/>
  <c r="E153" i="69"/>
  <c r="F153" i="69"/>
  <c r="E154" i="69"/>
  <c r="F154" i="69"/>
  <c r="E155" i="69"/>
  <c r="F155" i="69"/>
  <c r="E156" i="69"/>
  <c r="F156" i="69"/>
  <c r="E157" i="69"/>
  <c r="F157" i="69"/>
  <c r="E158" i="69"/>
  <c r="F158" i="69"/>
  <c r="E159" i="69"/>
  <c r="F159" i="69"/>
  <c r="E160" i="69"/>
  <c r="F160" i="69"/>
  <c r="E161" i="69"/>
  <c r="F161" i="69"/>
  <c r="E162" i="69"/>
  <c r="F162" i="69"/>
  <c r="E163" i="69"/>
  <c r="F163" i="69"/>
  <c r="G152" i="69"/>
  <c r="G153" i="69"/>
  <c r="G154" i="69"/>
  <c r="G155" i="69"/>
  <c r="G156" i="69"/>
  <c r="G157" i="69"/>
  <c r="G158" i="69"/>
  <c r="G159" i="69"/>
  <c r="G160" i="69"/>
  <c r="G161" i="69"/>
  <c r="G162" i="69"/>
  <c r="G163" i="69"/>
  <c r="I151" i="69"/>
  <c r="H151" i="69"/>
  <c r="I150" i="69"/>
  <c r="H150" i="69"/>
  <c r="J152" i="69"/>
  <c r="J153" i="69"/>
  <c r="J154" i="69"/>
  <c r="J155" i="69"/>
  <c r="J156" i="69"/>
  <c r="J157" i="69"/>
  <c r="J158" i="69"/>
  <c r="J159" i="69"/>
  <c r="J160" i="69"/>
  <c r="J161" i="69"/>
  <c r="J162" i="69"/>
  <c r="J163" i="69"/>
  <c r="L151" i="69"/>
  <c r="K151" i="69"/>
  <c r="L150" i="69"/>
  <c r="K150" i="69"/>
  <c r="N152" i="69"/>
  <c r="O152" i="69"/>
  <c r="N153" i="69"/>
  <c r="O153" i="69"/>
  <c r="N154" i="69"/>
  <c r="O154" i="69"/>
  <c r="N155" i="69"/>
  <c r="O155" i="69"/>
  <c r="N156" i="69"/>
  <c r="O156" i="69"/>
  <c r="N157" i="69"/>
  <c r="O157" i="69"/>
  <c r="N158" i="69"/>
  <c r="O158" i="69"/>
  <c r="N159" i="69"/>
  <c r="O159" i="69"/>
  <c r="N160" i="69"/>
  <c r="O160" i="69"/>
  <c r="N161" i="69"/>
  <c r="O161" i="69"/>
  <c r="N162" i="69"/>
  <c r="O162" i="69"/>
  <c r="N163" i="69"/>
  <c r="O163" i="69"/>
  <c r="S163" i="69"/>
  <c r="S162" i="69"/>
  <c r="S161" i="69"/>
  <c r="S160" i="69"/>
  <c r="S159" i="69"/>
  <c r="S158" i="69"/>
  <c r="S157" i="69"/>
  <c r="S156" i="69"/>
  <c r="S155" i="69"/>
  <c r="S154" i="69"/>
  <c r="S153" i="69"/>
  <c r="S152" i="69"/>
  <c r="U151" i="69"/>
  <c r="T151" i="69"/>
  <c r="U150" i="69"/>
  <c r="T150" i="69"/>
  <c r="V163" i="69"/>
  <c r="V162" i="69"/>
  <c r="V161" i="69"/>
  <c r="V160" i="69"/>
  <c r="V159" i="69"/>
  <c r="V158" i="69"/>
  <c r="V157" i="69"/>
  <c r="V156" i="69"/>
  <c r="V155" i="69"/>
  <c r="V154" i="69"/>
  <c r="V153" i="69"/>
  <c r="V152" i="69"/>
  <c r="X150" i="69"/>
  <c r="X151" i="69"/>
  <c r="W151" i="69"/>
  <c r="W150" i="69"/>
  <c r="V106" i="69" l="1"/>
  <c r="D109" i="69"/>
  <c r="G86" i="62" s="1"/>
  <c r="X128" i="69"/>
  <c r="X16" i="69" s="1"/>
  <c r="D163" i="69"/>
  <c r="G139" i="62" s="1"/>
  <c r="O129" i="69"/>
  <c r="M161" i="69"/>
  <c r="H137" i="62" s="1"/>
  <c r="D157" i="69"/>
  <c r="J151" i="69"/>
  <c r="J130" i="69"/>
  <c r="N130" i="69"/>
  <c r="D138" i="69"/>
  <c r="G114" i="62" s="1"/>
  <c r="G107" i="69"/>
  <c r="D154" i="69"/>
  <c r="G130" i="62" s="1"/>
  <c r="D116" i="69"/>
  <c r="G93" i="62" s="1"/>
  <c r="D132" i="69"/>
  <c r="G108" i="62" s="1"/>
  <c r="M113" i="69"/>
  <c r="H90" i="62" s="1"/>
  <c r="M163" i="69"/>
  <c r="H139" i="62" s="1"/>
  <c r="M157" i="69"/>
  <c r="H133" i="62" s="1"/>
  <c r="M140" i="69"/>
  <c r="H116" i="62" s="1"/>
  <c r="M134" i="69"/>
  <c r="H110" i="62" s="1"/>
  <c r="M139" i="69"/>
  <c r="H115" i="62" s="1"/>
  <c r="W127" i="69"/>
  <c r="W15" i="69" s="1"/>
  <c r="D135" i="69"/>
  <c r="G111" i="62" s="1"/>
  <c r="M112" i="69"/>
  <c r="H89" i="62" s="1"/>
  <c r="J106" i="69"/>
  <c r="D112" i="69"/>
  <c r="G89" i="62" s="1"/>
  <c r="M117" i="69"/>
  <c r="H94" i="62" s="1"/>
  <c r="M138" i="69"/>
  <c r="H114" i="62" s="1"/>
  <c r="M109" i="69"/>
  <c r="H86" i="62" s="1"/>
  <c r="D115" i="69"/>
  <c r="G92" i="62" s="1"/>
  <c r="D114" i="69"/>
  <c r="G91" i="62" s="1"/>
  <c r="N129" i="69"/>
  <c r="S150" i="69"/>
  <c r="D113" i="69"/>
  <c r="G90" i="62" s="1"/>
  <c r="U127" i="69"/>
  <c r="U15" i="69" s="1"/>
  <c r="M116" i="69"/>
  <c r="H93" i="62" s="1"/>
  <c r="D133" i="69"/>
  <c r="G109" i="62" s="1"/>
  <c r="D110" i="69"/>
  <c r="G87" i="62" s="1"/>
  <c r="M154" i="69"/>
  <c r="H130" i="62" s="1"/>
  <c r="G151" i="69"/>
  <c r="M132" i="69"/>
  <c r="H108" i="62" s="1"/>
  <c r="M115" i="69"/>
  <c r="H92" i="62" s="1"/>
  <c r="M114" i="69"/>
  <c r="H91" i="62" s="1"/>
  <c r="D137" i="69"/>
  <c r="G113" i="62" s="1"/>
  <c r="M136" i="69"/>
  <c r="H112" i="62" s="1"/>
  <c r="J150" i="69"/>
  <c r="J129" i="69"/>
  <c r="X127" i="69"/>
  <c r="X15" i="69" s="1"/>
  <c r="N107" i="69"/>
  <c r="D160" i="69"/>
  <c r="G136" i="62" s="1"/>
  <c r="M111" i="69"/>
  <c r="H88" i="62" s="1"/>
  <c r="F107" i="69"/>
  <c r="M152" i="69"/>
  <c r="H128" i="62" s="1"/>
  <c r="D162" i="69"/>
  <c r="G138" i="62" s="1"/>
  <c r="D156" i="69"/>
  <c r="G132" i="62" s="1"/>
  <c r="M137" i="69"/>
  <c r="H113" i="62" s="1"/>
  <c r="M131" i="69"/>
  <c r="H107" i="62" s="1"/>
  <c r="D140" i="69"/>
  <c r="G116" i="62" s="1"/>
  <c r="D134" i="69"/>
  <c r="G110" i="62" s="1"/>
  <c r="V107" i="69"/>
  <c r="S106" i="69"/>
  <c r="U128" i="69"/>
  <c r="D161" i="69"/>
  <c r="D155" i="69"/>
  <c r="G131" i="62" s="1"/>
  <c r="D139" i="69"/>
  <c r="G115" i="62" s="1"/>
  <c r="L13" i="69"/>
  <c r="M162" i="69"/>
  <c r="H138" i="62" s="1"/>
  <c r="M156" i="69"/>
  <c r="H132" i="62" s="1"/>
  <c r="L127" i="69"/>
  <c r="L15" i="69" s="1"/>
  <c r="V129" i="69"/>
  <c r="M135" i="69"/>
  <c r="H111" i="62" s="1"/>
  <c r="L128" i="69"/>
  <c r="L16" i="69" s="1"/>
  <c r="F106" i="69"/>
  <c r="T14" i="69"/>
  <c r="E129" i="69"/>
  <c r="V151" i="69"/>
  <c r="M155" i="69"/>
  <c r="H131" i="62" s="1"/>
  <c r="W128" i="69"/>
  <c r="I127" i="69"/>
  <c r="I15" i="69" s="1"/>
  <c r="D131" i="69"/>
  <c r="G107" i="62" s="1"/>
  <c r="M110" i="69"/>
  <c r="H87" i="62" s="1"/>
  <c r="Y107" i="69"/>
  <c r="M133" i="69"/>
  <c r="H109" i="62" s="1"/>
  <c r="H128" i="69"/>
  <c r="H16" i="69" s="1"/>
  <c r="D136" i="69"/>
  <c r="G112" i="62" s="1"/>
  <c r="D117" i="69"/>
  <c r="G94" i="62" s="1"/>
  <c r="D111" i="69"/>
  <c r="G88" i="62" s="1"/>
  <c r="D159" i="69"/>
  <c r="G135" i="62" s="1"/>
  <c r="F151" i="69"/>
  <c r="D158" i="69"/>
  <c r="G134" i="62" s="1"/>
  <c r="D152" i="69"/>
  <c r="G128" i="62" s="1"/>
  <c r="I128" i="69"/>
  <c r="I16" i="69" s="1"/>
  <c r="M108" i="69"/>
  <c r="H85" i="62" s="1"/>
  <c r="J107" i="69"/>
  <c r="S151" i="69"/>
  <c r="M159" i="69"/>
  <c r="H135" i="62" s="1"/>
  <c r="M153" i="69"/>
  <c r="H129" i="62" s="1"/>
  <c r="K128" i="69"/>
  <c r="K16" i="69" s="1"/>
  <c r="G129" i="69"/>
  <c r="F130" i="69"/>
  <c r="O130" i="69"/>
  <c r="T127" i="69"/>
  <c r="S129" i="69"/>
  <c r="E107" i="69"/>
  <c r="Y130" i="69"/>
  <c r="O107" i="69"/>
  <c r="N151" i="69"/>
  <c r="T128" i="69"/>
  <c r="S130" i="69"/>
  <c r="K127" i="69"/>
  <c r="Y129" i="69"/>
  <c r="H14" i="69"/>
  <c r="X13" i="69"/>
  <c r="X14" i="69"/>
  <c r="G130" i="69"/>
  <c r="F150" i="69"/>
  <c r="Y106" i="69"/>
  <c r="I14" i="69"/>
  <c r="AB128" i="69"/>
  <c r="AB16" i="69" s="1"/>
  <c r="E130" i="69"/>
  <c r="K14" i="69"/>
  <c r="V130" i="69"/>
  <c r="F129" i="69"/>
  <c r="S107" i="69"/>
  <c r="N106" i="69"/>
  <c r="N150" i="69"/>
  <c r="M160" i="69"/>
  <c r="H136" i="62" s="1"/>
  <c r="G150" i="69"/>
  <c r="O106" i="69"/>
  <c r="T13" i="69"/>
  <c r="V150" i="69"/>
  <c r="O150" i="69"/>
  <c r="D153" i="69"/>
  <c r="G129" i="62" s="1"/>
  <c r="O151" i="69"/>
  <c r="M158" i="69"/>
  <c r="H134" i="62" s="1"/>
  <c r="H127" i="69"/>
  <c r="AB127" i="69"/>
  <c r="AB15" i="69" s="1"/>
  <c r="AA127" i="69"/>
  <c r="Z128" i="69"/>
  <c r="E150" i="69"/>
  <c r="E151" i="69"/>
  <c r="C157" i="69" l="1"/>
  <c r="G133" i="62"/>
  <c r="C161" i="69"/>
  <c r="G137" i="62"/>
  <c r="D130" i="69"/>
  <c r="V128" i="69"/>
  <c r="O128" i="69"/>
  <c r="C163" i="69"/>
  <c r="M130" i="69"/>
  <c r="M129" i="69"/>
  <c r="C154" i="69"/>
  <c r="C155" i="69"/>
  <c r="W16" i="69"/>
  <c r="C160" i="69"/>
  <c r="V127" i="69"/>
  <c r="M106" i="69"/>
  <c r="D107" i="69"/>
  <c r="C156" i="69"/>
  <c r="C162" i="69"/>
  <c r="C152" i="69"/>
  <c r="M107" i="69"/>
  <c r="D151" i="69"/>
  <c r="D129" i="69"/>
  <c r="D150" i="69"/>
  <c r="C158" i="69"/>
  <c r="C153" i="69"/>
  <c r="F127" i="69"/>
  <c r="C159" i="69"/>
  <c r="O127" i="69"/>
  <c r="J128" i="69"/>
  <c r="F128" i="69"/>
  <c r="G128" i="69"/>
  <c r="U16" i="69"/>
  <c r="E128" i="69"/>
  <c r="M151" i="69"/>
  <c r="M150" i="69"/>
  <c r="S128" i="69"/>
  <c r="T16" i="69"/>
  <c r="N128" i="69"/>
  <c r="Y128" i="69"/>
  <c r="Z16" i="69"/>
  <c r="Y127" i="69"/>
  <c r="AA15" i="69"/>
  <c r="S127" i="69"/>
  <c r="T15" i="69"/>
  <c r="N127" i="69"/>
  <c r="G127" i="69"/>
  <c r="E127" i="69"/>
  <c r="H15" i="69"/>
  <c r="J127" i="69"/>
  <c r="K15" i="69"/>
  <c r="M128" i="69" l="1"/>
  <c r="C151" i="69"/>
  <c r="C150" i="69"/>
  <c r="M127" i="69"/>
  <c r="D128" i="69"/>
  <c r="D127" i="69"/>
  <c r="N30" i="61"/>
  <c r="M30" i="61"/>
  <c r="L30" i="61"/>
  <c r="J30" i="61"/>
  <c r="I30" i="61"/>
  <c r="H30" i="61"/>
  <c r="G30" i="61"/>
  <c r="F30" i="61"/>
  <c r="E30" i="61"/>
  <c r="Y13" i="69" l="1"/>
  <c r="D104" i="21" l="1"/>
  <c r="O30" i="61" l="1"/>
  <c r="M20" i="61" l="1"/>
  <c r="N20" i="61"/>
  <c r="O20" i="61"/>
  <c r="L20" i="61"/>
  <c r="F20" i="61"/>
  <c r="G20" i="61"/>
  <c r="H20" i="61"/>
  <c r="I20" i="61"/>
  <c r="J20" i="61"/>
  <c r="E20" i="61"/>
  <c r="K20" i="61" l="1"/>
  <c r="AE22" i="74" l="1"/>
  <c r="AE23" i="74"/>
  <c r="AE24" i="74"/>
  <c r="AE25" i="74"/>
  <c r="Y22" i="74"/>
  <c r="Y23" i="74"/>
  <c r="Y24" i="74"/>
  <c r="Y25" i="74"/>
  <c r="S22" i="74"/>
  <c r="S23" i="74"/>
  <c r="S24" i="74"/>
  <c r="S25" i="74"/>
  <c r="C22" i="74"/>
  <c r="C23" i="74"/>
  <c r="C24" i="74"/>
  <c r="C25" i="74"/>
  <c r="D20" i="61"/>
  <c r="Y16" i="69" l="1"/>
  <c r="Y15" i="69"/>
  <c r="Y14" i="69"/>
  <c r="V16" i="69"/>
  <c r="V15" i="69"/>
  <c r="V14" i="69"/>
  <c r="V13" i="69"/>
  <c r="S16" i="69"/>
  <c r="S15" i="69"/>
  <c r="S14" i="69"/>
  <c r="S13" i="69"/>
  <c r="P16" i="69"/>
  <c r="P15" i="69"/>
  <c r="P14" i="69"/>
  <c r="P13" i="69"/>
  <c r="P12" i="69"/>
  <c r="P11" i="69"/>
  <c r="J16" i="69"/>
  <c r="J15" i="69"/>
  <c r="J14" i="69"/>
  <c r="J13" i="69"/>
  <c r="G16" i="69"/>
  <c r="G15" i="69"/>
  <c r="G14" i="69"/>
  <c r="O13" i="69"/>
  <c r="O14" i="69"/>
  <c r="O15" i="69"/>
  <c r="O16" i="69"/>
  <c r="N13" i="69"/>
  <c r="N14" i="69"/>
  <c r="N15" i="69"/>
  <c r="N16" i="69"/>
  <c r="F13" i="69"/>
  <c r="E14" i="69"/>
  <c r="F14" i="69"/>
  <c r="E15" i="69"/>
  <c r="F15" i="69"/>
  <c r="E16" i="69"/>
  <c r="F16" i="69"/>
  <c r="C15" i="5"/>
  <c r="D15" i="5"/>
  <c r="E15" i="5"/>
  <c r="F15" i="5"/>
  <c r="G15" i="5"/>
  <c r="H15" i="5"/>
  <c r="I15" i="5"/>
  <c r="J15" i="5"/>
  <c r="K15" i="5"/>
  <c r="L15" i="5"/>
  <c r="M15" i="5"/>
  <c r="D14" i="5"/>
  <c r="E14" i="5"/>
  <c r="F14" i="5"/>
  <c r="G14" i="5"/>
  <c r="H14" i="5"/>
  <c r="I14" i="5"/>
  <c r="J14" i="5"/>
  <c r="K14" i="5"/>
  <c r="L14" i="5"/>
  <c r="M14" i="5"/>
  <c r="C14" i="5"/>
  <c r="C13" i="5"/>
  <c r="D13" i="5"/>
  <c r="E13" i="5"/>
  <c r="F13" i="5"/>
  <c r="G13" i="5"/>
  <c r="H13" i="5"/>
  <c r="I13" i="5"/>
  <c r="J13" i="5"/>
  <c r="K13" i="5"/>
  <c r="L13" i="5"/>
  <c r="M13" i="5"/>
  <c r="D12" i="5"/>
  <c r="E12" i="5"/>
  <c r="F12" i="5"/>
  <c r="G12" i="5"/>
  <c r="H12" i="5"/>
  <c r="I12" i="5"/>
  <c r="J12" i="5"/>
  <c r="K12" i="5"/>
  <c r="L12" i="5"/>
  <c r="M12" i="5"/>
  <c r="C12" i="5"/>
  <c r="C11" i="5"/>
  <c r="D11" i="5"/>
  <c r="E11" i="5"/>
  <c r="F11" i="5"/>
  <c r="G11" i="5"/>
  <c r="H11" i="5"/>
  <c r="I11" i="5"/>
  <c r="J11" i="5"/>
  <c r="K11" i="5"/>
  <c r="L11" i="5"/>
  <c r="M11" i="5"/>
  <c r="D10" i="5"/>
  <c r="E10" i="5"/>
  <c r="F10" i="5"/>
  <c r="G10" i="5"/>
  <c r="H10" i="5"/>
  <c r="I10" i="5"/>
  <c r="J10" i="5"/>
  <c r="K10" i="5"/>
  <c r="L10" i="5"/>
  <c r="M10" i="5"/>
  <c r="C10" i="5"/>
  <c r="C83" i="62"/>
  <c r="M49" i="71"/>
  <c r="M13" i="69" l="1"/>
  <c r="M16" i="69"/>
  <c r="D15" i="69"/>
  <c r="M14" i="69"/>
  <c r="D14" i="69"/>
  <c r="D16" i="69"/>
  <c r="M15" i="69"/>
  <c r="O872" i="70"/>
  <c r="O870" i="70" s="1"/>
  <c r="AA873" i="70"/>
  <c r="AA871" i="70" s="1"/>
  <c r="Z873" i="70"/>
  <c r="Z871" i="70" s="1"/>
  <c r="Y873" i="70"/>
  <c r="Y871" i="70" s="1"/>
  <c r="X873" i="70"/>
  <c r="X871" i="70" s="1"/>
  <c r="W873" i="70"/>
  <c r="W871" i="70" s="1"/>
  <c r="V873" i="70"/>
  <c r="V871" i="70" s="1"/>
  <c r="U873" i="70"/>
  <c r="U871" i="70" s="1"/>
  <c r="T873" i="70"/>
  <c r="T871" i="70" s="1"/>
  <c r="S873" i="70"/>
  <c r="S871" i="70" s="1"/>
  <c r="R873" i="70"/>
  <c r="R871" i="70" s="1"/>
  <c r="Q873" i="70"/>
  <c r="Q871" i="70" s="1"/>
  <c r="P873" i="70"/>
  <c r="P871" i="70" s="1"/>
  <c r="O873" i="70"/>
  <c r="O871" i="70" s="1"/>
  <c r="N873" i="70"/>
  <c r="N871" i="70" s="1"/>
  <c r="M873" i="70"/>
  <c r="M871" i="70" s="1"/>
  <c r="L873" i="70"/>
  <c r="L871" i="70" s="1"/>
  <c r="K873" i="70"/>
  <c r="K871" i="70" s="1"/>
  <c r="J873" i="70"/>
  <c r="J871" i="70" s="1"/>
  <c r="I873" i="70"/>
  <c r="I871" i="70" s="1"/>
  <c r="H873" i="70"/>
  <c r="G873" i="70"/>
  <c r="AA872" i="70"/>
  <c r="AA870" i="70" s="1"/>
  <c r="Z872" i="70"/>
  <c r="Z870" i="70" s="1"/>
  <c r="Y872" i="70"/>
  <c r="Y870" i="70" s="1"/>
  <c r="X872" i="70"/>
  <c r="X870" i="70" s="1"/>
  <c r="W872" i="70"/>
  <c r="W870" i="70" s="1"/>
  <c r="V872" i="70"/>
  <c r="V870" i="70" s="1"/>
  <c r="U872" i="70"/>
  <c r="U870" i="70" s="1"/>
  <c r="T872" i="70"/>
  <c r="T870" i="70" s="1"/>
  <c r="S872" i="70"/>
  <c r="S870" i="70" s="1"/>
  <c r="R872" i="70"/>
  <c r="R870" i="70" s="1"/>
  <c r="Q872" i="70"/>
  <c r="Q870" i="70" s="1"/>
  <c r="P872" i="70"/>
  <c r="P870" i="70" s="1"/>
  <c r="N872" i="70"/>
  <c r="N870" i="70" s="1"/>
  <c r="M872" i="70"/>
  <c r="M870" i="70" s="1"/>
  <c r="L872" i="70"/>
  <c r="L870" i="70" s="1"/>
  <c r="K872" i="70"/>
  <c r="K870" i="70" s="1"/>
  <c r="J872" i="70"/>
  <c r="J870" i="70" s="1"/>
  <c r="I872" i="70"/>
  <c r="I870" i="70" s="1"/>
  <c r="H872" i="70"/>
  <c r="H870" i="70" s="1"/>
  <c r="G872" i="70"/>
  <c r="F891" i="70" l="1"/>
  <c r="F873" i="70"/>
  <c r="F890" i="70"/>
  <c r="F872" i="70"/>
  <c r="R869" i="70"/>
  <c r="G871" i="70"/>
  <c r="F889" i="70"/>
  <c r="F888" i="70"/>
  <c r="G870" i="70"/>
  <c r="F870" i="70" s="1"/>
  <c r="M868" i="70"/>
  <c r="R868" i="70"/>
  <c r="K868" i="70"/>
  <c r="AA868" i="70"/>
  <c r="P869" i="70"/>
  <c r="U869" i="70"/>
  <c r="J868" i="70"/>
  <c r="Y868" i="70"/>
  <c r="S868" i="70"/>
  <c r="J869" i="70"/>
  <c r="V869" i="70"/>
  <c r="P868" i="70"/>
  <c r="L868" i="70"/>
  <c r="X868" i="70"/>
  <c r="O869" i="70"/>
  <c r="AA869" i="70"/>
  <c r="T869" i="70"/>
  <c r="I869" i="70"/>
  <c r="I868" i="70"/>
  <c r="U868" i="70"/>
  <c r="X869" i="70"/>
  <c r="W868" i="70"/>
  <c r="N869" i="70"/>
  <c r="Z869" i="70"/>
  <c r="L869" i="70"/>
  <c r="H868" i="70"/>
  <c r="K869" i="70"/>
  <c r="V868" i="70"/>
  <c r="M869" i="70"/>
  <c r="Y869" i="70"/>
  <c r="Q868" i="70"/>
  <c r="O868" i="70"/>
  <c r="Z868" i="70"/>
  <c r="Q869" i="70"/>
  <c r="T868" i="70"/>
  <c r="S869" i="70"/>
  <c r="N868" i="70"/>
  <c r="W869" i="70"/>
  <c r="H871" i="70"/>
  <c r="F871" i="70" l="1"/>
  <c r="G869" i="70"/>
  <c r="G868" i="70"/>
  <c r="F868" i="70" s="1"/>
  <c r="F866" i="70" s="1"/>
  <c r="H869" i="70"/>
  <c r="F869" i="70" l="1"/>
  <c r="F867" i="70" s="1"/>
  <c r="C20" i="61" l="1"/>
  <c r="AJ81" i="74"/>
  <c r="AK81" i="74"/>
  <c r="AL81" i="74"/>
  <c r="AM81" i="74"/>
  <c r="AN81" i="74"/>
  <c r="AK80" i="74"/>
  <c r="AL80" i="74"/>
  <c r="AM80" i="74"/>
  <c r="AN80" i="74"/>
  <c r="AJ80" i="74"/>
  <c r="AF81" i="74"/>
  <c r="AG81" i="74"/>
  <c r="AH81" i="74"/>
  <c r="AI81" i="74"/>
  <c r="AG80" i="74"/>
  <c r="AH80" i="74"/>
  <c r="AI80" i="74"/>
  <c r="AF80" i="74"/>
  <c r="Z81" i="74"/>
  <c r="AA81" i="74"/>
  <c r="AB81" i="74"/>
  <c r="AC81" i="74"/>
  <c r="AD81" i="74"/>
  <c r="AA80" i="74"/>
  <c r="AB80" i="74"/>
  <c r="AC80" i="74"/>
  <c r="AD80" i="74"/>
  <c r="Z80" i="74"/>
  <c r="X81" i="74"/>
  <c r="X80" i="74"/>
  <c r="T81" i="74"/>
  <c r="U81" i="74"/>
  <c r="V81" i="74"/>
  <c r="W81" i="74"/>
  <c r="U80" i="74"/>
  <c r="V80" i="74"/>
  <c r="W80" i="74"/>
  <c r="T80" i="74"/>
  <c r="D81" i="74"/>
  <c r="E81" i="74"/>
  <c r="F81" i="74"/>
  <c r="G81" i="74"/>
  <c r="H81" i="74"/>
  <c r="I81" i="74"/>
  <c r="J81" i="74"/>
  <c r="K81" i="74"/>
  <c r="L81" i="74"/>
  <c r="M81" i="74"/>
  <c r="N81" i="74"/>
  <c r="O81" i="74"/>
  <c r="P81" i="74"/>
  <c r="Q81" i="74"/>
  <c r="R81" i="74"/>
  <c r="E80" i="74"/>
  <c r="F80" i="74"/>
  <c r="G80" i="74"/>
  <c r="H80" i="74"/>
  <c r="I80" i="74"/>
  <c r="J80" i="74"/>
  <c r="K80" i="74"/>
  <c r="L80" i="74"/>
  <c r="M80" i="74"/>
  <c r="N80" i="74"/>
  <c r="O80" i="74"/>
  <c r="P80" i="74"/>
  <c r="Q80" i="74"/>
  <c r="R80" i="74"/>
  <c r="D80" i="74"/>
  <c r="C82" i="74"/>
  <c r="C83" i="74"/>
  <c r="C84" i="74"/>
  <c r="C85" i="74"/>
  <c r="C86" i="74"/>
  <c r="C87" i="74"/>
  <c r="C88" i="74"/>
  <c r="C89" i="74"/>
  <c r="C90" i="74"/>
  <c r="C91" i="74"/>
  <c r="C92" i="74"/>
  <c r="C93" i="74"/>
  <c r="C94" i="74"/>
  <c r="C95" i="74"/>
  <c r="C96" i="74"/>
  <c r="C97" i="74"/>
  <c r="C98" i="74"/>
  <c r="C99" i="74"/>
  <c r="AJ46" i="74"/>
  <c r="AK46" i="74"/>
  <c r="AL46" i="74"/>
  <c r="AL44" i="74" s="1"/>
  <c r="AM46" i="74"/>
  <c r="AM44" i="74" s="1"/>
  <c r="AN46" i="74"/>
  <c r="AJ47" i="74"/>
  <c r="AK47" i="74"/>
  <c r="AL47" i="74"/>
  <c r="AM47" i="74"/>
  <c r="AM45" i="74" s="1"/>
  <c r="AN47" i="74"/>
  <c r="AN45" i="74" s="1"/>
  <c r="AF47" i="74"/>
  <c r="AG47" i="74"/>
  <c r="AG45" i="74" s="1"/>
  <c r="AH47" i="74"/>
  <c r="AI47" i="74"/>
  <c r="AG46" i="74"/>
  <c r="AH46" i="74"/>
  <c r="AH44" i="74" s="1"/>
  <c r="AI46" i="74"/>
  <c r="AI44" i="74" s="1"/>
  <c r="AF46" i="74"/>
  <c r="AF44" i="74" s="1"/>
  <c r="Z47" i="74"/>
  <c r="Z45" i="74" s="1"/>
  <c r="AA47" i="74"/>
  <c r="AB47" i="74"/>
  <c r="AC47" i="74"/>
  <c r="AD47" i="74"/>
  <c r="AA46" i="74"/>
  <c r="AA44" i="74" s="1"/>
  <c r="AB46" i="74"/>
  <c r="AC46" i="74"/>
  <c r="AD46" i="74"/>
  <c r="Z46" i="74"/>
  <c r="X47" i="74"/>
  <c r="X45" i="74" s="1"/>
  <c r="W47" i="74"/>
  <c r="V47" i="74"/>
  <c r="V45" i="74" s="1"/>
  <c r="U47" i="74"/>
  <c r="T47" i="74"/>
  <c r="T45" i="74" s="1"/>
  <c r="U46" i="74"/>
  <c r="V46" i="74"/>
  <c r="V44" i="74" s="1"/>
  <c r="W46" i="74"/>
  <c r="X46" i="74"/>
  <c r="T46" i="74"/>
  <c r="P46" i="74"/>
  <c r="K46" i="74"/>
  <c r="J47" i="74"/>
  <c r="E46" i="74"/>
  <c r="F46" i="74"/>
  <c r="G46" i="74"/>
  <c r="H46" i="74"/>
  <c r="I46" i="74"/>
  <c r="J46" i="74"/>
  <c r="L46" i="74"/>
  <c r="M46" i="74"/>
  <c r="N46" i="74"/>
  <c r="O46" i="74"/>
  <c r="O44" i="74" s="1"/>
  <c r="Q46" i="74"/>
  <c r="R46" i="74"/>
  <c r="R44" i="74" s="1"/>
  <c r="E47" i="74"/>
  <c r="E45" i="74" s="1"/>
  <c r="F47" i="74"/>
  <c r="F45" i="74" s="1"/>
  <c r="G47" i="74"/>
  <c r="H47" i="74"/>
  <c r="H45" i="74" s="1"/>
  <c r="I47" i="74"/>
  <c r="K47" i="74"/>
  <c r="L47" i="74"/>
  <c r="M47" i="74"/>
  <c r="M45" i="74" s="1"/>
  <c r="N47" i="74"/>
  <c r="O47" i="74"/>
  <c r="P47" i="74"/>
  <c r="Q47" i="74"/>
  <c r="Q45" i="74" s="1"/>
  <c r="R47" i="74"/>
  <c r="R45" i="74" s="1"/>
  <c r="C49" i="74"/>
  <c r="D46" i="74"/>
  <c r="AE48" i="74"/>
  <c r="AE49" i="74"/>
  <c r="AE50" i="74"/>
  <c r="AE51" i="74"/>
  <c r="AE52" i="74"/>
  <c r="AE53" i="74"/>
  <c r="AE54" i="74"/>
  <c r="AE55" i="74"/>
  <c r="AE56" i="74"/>
  <c r="AE57" i="74"/>
  <c r="AE58" i="74"/>
  <c r="AE59" i="74"/>
  <c r="AE60" i="74"/>
  <c r="AE61" i="74"/>
  <c r="Y48" i="74"/>
  <c r="Y49" i="74"/>
  <c r="Y50" i="74"/>
  <c r="Y51" i="74"/>
  <c r="Y52" i="74"/>
  <c r="Y53" i="74"/>
  <c r="Y54" i="74"/>
  <c r="Y55" i="74"/>
  <c r="Y56" i="74"/>
  <c r="Y57" i="74"/>
  <c r="Y58" i="74"/>
  <c r="Y59" i="74"/>
  <c r="Y60" i="74"/>
  <c r="Y61" i="74"/>
  <c r="S48" i="74"/>
  <c r="S49" i="74"/>
  <c r="S50" i="74"/>
  <c r="S51" i="74"/>
  <c r="S52" i="74"/>
  <c r="S53" i="74"/>
  <c r="S54" i="74"/>
  <c r="S55" i="74"/>
  <c r="S56" i="74"/>
  <c r="S57" i="74"/>
  <c r="S58" i="74"/>
  <c r="S59" i="74"/>
  <c r="S60" i="74"/>
  <c r="S61" i="74"/>
  <c r="C60" i="74"/>
  <c r="C58" i="74"/>
  <c r="C56" i="74"/>
  <c r="C54" i="74"/>
  <c r="C52" i="74"/>
  <c r="C50" i="74"/>
  <c r="C48" i="74"/>
  <c r="AD54" i="71"/>
  <c r="AD53" i="71"/>
  <c r="AD52" i="71"/>
  <c r="AD51" i="71"/>
  <c r="AD50" i="71"/>
  <c r="AD49" i="71"/>
  <c r="AD48" i="71"/>
  <c r="AD47" i="71"/>
  <c r="AC54" i="71"/>
  <c r="AB54" i="71"/>
  <c r="AC53" i="71"/>
  <c r="AB53" i="71"/>
  <c r="AC52" i="71"/>
  <c r="AB52" i="71"/>
  <c r="AC51" i="71"/>
  <c r="AB51" i="71"/>
  <c r="AC50" i="71"/>
  <c r="AB50" i="71"/>
  <c r="AC49" i="71"/>
  <c r="AB49" i="71"/>
  <c r="AC48" i="71"/>
  <c r="AB48" i="71"/>
  <c r="AC47" i="71"/>
  <c r="AB47" i="71"/>
  <c r="Z54" i="71"/>
  <c r="Y54" i="71"/>
  <c r="Z53" i="71"/>
  <c r="Y53" i="71"/>
  <c r="Z52" i="71"/>
  <c r="Y52" i="71"/>
  <c r="Z51" i="71"/>
  <c r="Y51" i="71"/>
  <c r="Z50" i="71"/>
  <c r="Y50" i="71"/>
  <c r="Z49" i="71"/>
  <c r="Y49" i="71"/>
  <c r="Z48" i="71"/>
  <c r="Y48" i="71"/>
  <c r="Z47" i="71"/>
  <c r="Y47" i="71"/>
  <c r="W54" i="71"/>
  <c r="V54" i="71"/>
  <c r="W53" i="71"/>
  <c r="V53" i="71"/>
  <c r="W52" i="71"/>
  <c r="V52" i="71"/>
  <c r="W51" i="71"/>
  <c r="V51" i="71"/>
  <c r="W50" i="71"/>
  <c r="V50" i="71"/>
  <c r="W49" i="71"/>
  <c r="V49" i="71"/>
  <c r="W48" i="71"/>
  <c r="V48" i="71"/>
  <c r="W47" i="71"/>
  <c r="V47" i="71"/>
  <c r="T54" i="71"/>
  <c r="S54" i="71"/>
  <c r="S26" i="71" s="1"/>
  <c r="T53" i="71"/>
  <c r="S53" i="71"/>
  <c r="T52" i="71"/>
  <c r="T24" i="71" s="1"/>
  <c r="S52" i="71"/>
  <c r="T51" i="71"/>
  <c r="T23" i="71" s="1"/>
  <c r="S51" i="71"/>
  <c r="T50" i="71"/>
  <c r="T22" i="71" s="1"/>
  <c r="S50" i="71"/>
  <c r="S22" i="71" s="1"/>
  <c r="T49" i="71"/>
  <c r="T21" i="71" s="1"/>
  <c r="S49" i="71"/>
  <c r="T48" i="71"/>
  <c r="S48" i="71"/>
  <c r="S20" i="71" s="1"/>
  <c r="T47" i="71"/>
  <c r="S47" i="71"/>
  <c r="N54" i="71"/>
  <c r="M54" i="71"/>
  <c r="N53" i="71"/>
  <c r="M53" i="71"/>
  <c r="N52" i="71"/>
  <c r="M52" i="71"/>
  <c r="N51" i="71"/>
  <c r="M51" i="71"/>
  <c r="N50" i="71"/>
  <c r="M50" i="71"/>
  <c r="N49" i="71"/>
  <c r="N48" i="71"/>
  <c r="M48" i="71"/>
  <c r="N47" i="71"/>
  <c r="M47" i="71"/>
  <c r="AD44" i="71"/>
  <c r="AD43" i="71"/>
  <c r="AD42" i="71"/>
  <c r="AD41" i="71"/>
  <c r="AD40" i="71"/>
  <c r="AD39" i="71"/>
  <c r="AC44" i="71"/>
  <c r="AB44" i="71"/>
  <c r="AC43" i="71"/>
  <c r="AB43" i="71"/>
  <c r="AC42" i="71"/>
  <c r="AB42" i="71"/>
  <c r="AC41" i="71"/>
  <c r="AB41" i="71"/>
  <c r="AC40" i="71"/>
  <c r="AB40" i="71"/>
  <c r="AC39" i="71"/>
  <c r="AB39" i="71"/>
  <c r="T44" i="71"/>
  <c r="S44" i="71"/>
  <c r="T43" i="71"/>
  <c r="T15" i="71" s="1"/>
  <c r="S43" i="71"/>
  <c r="T42" i="71"/>
  <c r="T14" i="71" s="1"/>
  <c r="S42" i="71"/>
  <c r="T41" i="71"/>
  <c r="S41" i="71"/>
  <c r="T40" i="71"/>
  <c r="S40" i="71"/>
  <c r="T39" i="71"/>
  <c r="S39" i="71"/>
  <c r="Z44" i="71"/>
  <c r="Y44" i="71"/>
  <c r="Z43" i="71"/>
  <c r="Y43" i="71"/>
  <c r="Z42" i="71"/>
  <c r="Y42" i="71"/>
  <c r="Z41" i="71"/>
  <c r="Y41" i="71"/>
  <c r="Z40" i="71"/>
  <c r="Y40" i="71"/>
  <c r="Z39" i="71"/>
  <c r="Y39" i="71"/>
  <c r="V40" i="71"/>
  <c r="W40" i="71"/>
  <c r="V41" i="71"/>
  <c r="W41" i="71"/>
  <c r="V42" i="71"/>
  <c r="W42" i="71"/>
  <c r="V43" i="71"/>
  <c r="W43" i="71"/>
  <c r="V44" i="71"/>
  <c r="W44" i="71"/>
  <c r="W39" i="71"/>
  <c r="V39" i="71"/>
  <c r="J48" i="71"/>
  <c r="K48" i="71"/>
  <c r="J49" i="71"/>
  <c r="G49" i="71" s="1"/>
  <c r="K49" i="71"/>
  <c r="J50" i="71"/>
  <c r="K50" i="71"/>
  <c r="J51" i="71"/>
  <c r="K51" i="71"/>
  <c r="J52" i="71"/>
  <c r="K52" i="71"/>
  <c r="J53" i="71"/>
  <c r="K53" i="71"/>
  <c r="J54" i="71"/>
  <c r="K54" i="71"/>
  <c r="K47" i="71"/>
  <c r="J47" i="71"/>
  <c r="J39" i="71"/>
  <c r="N44" i="71"/>
  <c r="M44" i="71"/>
  <c r="N43" i="71"/>
  <c r="M43" i="71"/>
  <c r="N42" i="71"/>
  <c r="M42" i="71"/>
  <c r="N41" i="71"/>
  <c r="M41" i="71"/>
  <c r="N40" i="71"/>
  <c r="M40" i="71"/>
  <c r="N39" i="71"/>
  <c r="M39" i="71"/>
  <c r="J40" i="71"/>
  <c r="K40" i="71"/>
  <c r="J41" i="71"/>
  <c r="K41" i="71"/>
  <c r="J42" i="71"/>
  <c r="K42" i="71"/>
  <c r="J43" i="71"/>
  <c r="K43" i="71"/>
  <c r="J44" i="71"/>
  <c r="K44" i="71"/>
  <c r="K39" i="71"/>
  <c r="AC25" i="73"/>
  <c r="AC24" i="73"/>
  <c r="AC23" i="73"/>
  <c r="AC22" i="73"/>
  <c r="AB25" i="73"/>
  <c r="AA25" i="73"/>
  <c r="AB24" i="73"/>
  <c r="AA24" i="73"/>
  <c r="AB23" i="73"/>
  <c r="AA23" i="73"/>
  <c r="AB22" i="73"/>
  <c r="AA22" i="73"/>
  <c r="Y25" i="73"/>
  <c r="X25" i="73"/>
  <c r="Y24" i="73"/>
  <c r="X24" i="73"/>
  <c r="Y23" i="73"/>
  <c r="X23" i="73"/>
  <c r="Y22" i="73"/>
  <c r="X22" i="73"/>
  <c r="V25" i="73"/>
  <c r="U25" i="73"/>
  <c r="V24" i="73"/>
  <c r="U24" i="73"/>
  <c r="V23" i="73"/>
  <c r="U23" i="73"/>
  <c r="V22" i="73"/>
  <c r="U22" i="73"/>
  <c r="S25" i="73"/>
  <c r="S12" i="73" s="1"/>
  <c r="R25" i="73"/>
  <c r="R12" i="73" s="1"/>
  <c r="S24" i="73"/>
  <c r="S11" i="73" s="1"/>
  <c r="R24" i="73"/>
  <c r="R11" i="73" s="1"/>
  <c r="S23" i="73"/>
  <c r="S10" i="73" s="1"/>
  <c r="R23" i="73"/>
  <c r="R10" i="73" s="1"/>
  <c r="S22" i="73"/>
  <c r="R22" i="73"/>
  <c r="R9" i="73" s="1"/>
  <c r="L22" i="73"/>
  <c r="M25" i="73"/>
  <c r="L25" i="73"/>
  <c r="M24" i="73"/>
  <c r="L24" i="73"/>
  <c r="M23" i="73"/>
  <c r="L23" i="73"/>
  <c r="M22" i="73"/>
  <c r="I23" i="73"/>
  <c r="J23" i="73"/>
  <c r="I24" i="73"/>
  <c r="J24" i="73"/>
  <c r="I25" i="73"/>
  <c r="J25" i="73"/>
  <c r="J22" i="73"/>
  <c r="I22" i="73"/>
  <c r="AC47" i="73"/>
  <c r="AC46" i="73"/>
  <c r="AB47" i="73"/>
  <c r="AA47" i="73"/>
  <c r="AB46" i="73"/>
  <c r="AA46" i="73"/>
  <c r="Y47" i="73"/>
  <c r="X47" i="73"/>
  <c r="Y46" i="73"/>
  <c r="X46" i="73"/>
  <c r="V47" i="73"/>
  <c r="U47" i="73"/>
  <c r="V46" i="73"/>
  <c r="U46" i="73"/>
  <c r="S47" i="73"/>
  <c r="R47" i="73"/>
  <c r="S46" i="73"/>
  <c r="R46" i="73"/>
  <c r="M47" i="73"/>
  <c r="L47" i="73"/>
  <c r="M46" i="73"/>
  <c r="L46" i="73"/>
  <c r="I47" i="73"/>
  <c r="J47" i="73"/>
  <c r="J46" i="73"/>
  <c r="I46" i="73"/>
  <c r="Z51" i="73"/>
  <c r="Z50" i="73"/>
  <c r="Z49" i="73"/>
  <c r="Z48" i="73"/>
  <c r="W51" i="73"/>
  <c r="W50" i="73"/>
  <c r="W49" i="73"/>
  <c r="W48" i="73"/>
  <c r="T51" i="73"/>
  <c r="T50" i="73"/>
  <c r="T49" i="73"/>
  <c r="T48" i="73"/>
  <c r="Q51" i="73"/>
  <c r="Q50" i="73"/>
  <c r="Q49" i="73"/>
  <c r="Q48" i="73"/>
  <c r="N51" i="73"/>
  <c r="N50" i="73"/>
  <c r="N49" i="73"/>
  <c r="N48" i="73"/>
  <c r="K51" i="73"/>
  <c r="K50" i="73"/>
  <c r="K49" i="73"/>
  <c r="K48" i="73"/>
  <c r="H51" i="73"/>
  <c r="H50" i="73"/>
  <c r="H49" i="73"/>
  <c r="H48" i="73"/>
  <c r="E48" i="73"/>
  <c r="E49" i="73"/>
  <c r="E50" i="73"/>
  <c r="E51" i="73"/>
  <c r="AC34" i="73"/>
  <c r="AC33" i="73"/>
  <c r="AB34" i="73"/>
  <c r="AA34" i="73"/>
  <c r="AB33" i="73"/>
  <c r="AA33" i="73"/>
  <c r="Y34" i="73"/>
  <c r="X34" i="73"/>
  <c r="Y33" i="73"/>
  <c r="X33" i="73"/>
  <c r="V34" i="73"/>
  <c r="U34" i="73"/>
  <c r="V33" i="73"/>
  <c r="U33" i="73"/>
  <c r="S34" i="73"/>
  <c r="R34" i="73"/>
  <c r="S33" i="73"/>
  <c r="R33" i="73"/>
  <c r="M34" i="73"/>
  <c r="L34" i="73"/>
  <c r="M33" i="73"/>
  <c r="L33" i="73"/>
  <c r="I34" i="73"/>
  <c r="J34" i="73"/>
  <c r="J33" i="73"/>
  <c r="I33" i="73"/>
  <c r="O35" i="73"/>
  <c r="P35" i="73"/>
  <c r="O36" i="73"/>
  <c r="P36" i="73"/>
  <c r="O37" i="73"/>
  <c r="P37" i="73"/>
  <c r="O38" i="73"/>
  <c r="P38" i="73"/>
  <c r="F35" i="73"/>
  <c r="G35" i="73"/>
  <c r="F36" i="73"/>
  <c r="G36" i="73"/>
  <c r="F37" i="73"/>
  <c r="G37" i="73"/>
  <c r="F38" i="73"/>
  <c r="G38" i="73"/>
  <c r="Z38" i="73"/>
  <c r="Z37" i="73"/>
  <c r="Z36" i="73"/>
  <c r="Z35" i="73"/>
  <c r="W38" i="73"/>
  <c r="W37" i="73"/>
  <c r="W36" i="73"/>
  <c r="W35" i="73"/>
  <c r="T38" i="73"/>
  <c r="T37" i="73"/>
  <c r="T36" i="73"/>
  <c r="T35" i="73"/>
  <c r="Q38" i="73"/>
  <c r="Q37" i="73"/>
  <c r="Q36" i="73"/>
  <c r="Q35" i="73"/>
  <c r="K38" i="73"/>
  <c r="K37" i="73"/>
  <c r="K36" i="73"/>
  <c r="K35" i="73"/>
  <c r="H38" i="73"/>
  <c r="H37" i="73"/>
  <c r="H36" i="73"/>
  <c r="H35" i="73"/>
  <c r="K27" i="72"/>
  <c r="L27" i="72"/>
  <c r="M27" i="72"/>
  <c r="K28" i="72"/>
  <c r="L28" i="72"/>
  <c r="M28" i="72"/>
  <c r="J28" i="72"/>
  <c r="J27" i="72"/>
  <c r="F28" i="72"/>
  <c r="G28" i="72"/>
  <c r="H28" i="72"/>
  <c r="G27" i="72"/>
  <c r="H27" i="72"/>
  <c r="F27" i="72"/>
  <c r="I43" i="72"/>
  <c r="I44" i="72"/>
  <c r="I45" i="72"/>
  <c r="I46" i="72"/>
  <c r="E29" i="72"/>
  <c r="E30" i="72"/>
  <c r="E31" i="72"/>
  <c r="E32" i="72"/>
  <c r="E33" i="72"/>
  <c r="E34" i="72"/>
  <c r="E35" i="72"/>
  <c r="E36" i="72"/>
  <c r="E37" i="72"/>
  <c r="E38" i="72"/>
  <c r="E39" i="72"/>
  <c r="E40" i="72"/>
  <c r="E41" i="72"/>
  <c r="E42" i="72"/>
  <c r="E43" i="72"/>
  <c r="E44" i="72"/>
  <c r="E45" i="72"/>
  <c r="E46" i="72"/>
  <c r="K5" i="72"/>
  <c r="L5" i="72"/>
  <c r="M5" i="72"/>
  <c r="K6" i="72"/>
  <c r="L6" i="72"/>
  <c r="M6" i="72"/>
  <c r="J6" i="72"/>
  <c r="J5" i="72"/>
  <c r="G6" i="72"/>
  <c r="H6" i="72"/>
  <c r="G5" i="72"/>
  <c r="H5" i="72"/>
  <c r="F5" i="72"/>
  <c r="F6" i="72" s="1"/>
  <c r="I7" i="72"/>
  <c r="I8" i="72"/>
  <c r="I9" i="72"/>
  <c r="I10" i="72"/>
  <c r="I11" i="72"/>
  <c r="I12" i="72"/>
  <c r="I13" i="72"/>
  <c r="I14" i="72"/>
  <c r="I15" i="72"/>
  <c r="I16" i="72"/>
  <c r="I17" i="72"/>
  <c r="I18" i="72"/>
  <c r="I19" i="72"/>
  <c r="I20" i="72"/>
  <c r="E7" i="72"/>
  <c r="E9" i="72"/>
  <c r="E10" i="72"/>
  <c r="E11" i="72"/>
  <c r="E12" i="72"/>
  <c r="E13" i="72"/>
  <c r="E14" i="72"/>
  <c r="E15" i="72"/>
  <c r="E16" i="72"/>
  <c r="E17" i="72"/>
  <c r="E18" i="72"/>
  <c r="E19" i="72"/>
  <c r="E20" i="72"/>
  <c r="J93" i="71"/>
  <c r="T102" i="71"/>
  <c r="S102" i="71"/>
  <c r="T101" i="71"/>
  <c r="S101" i="71"/>
  <c r="J102" i="71"/>
  <c r="J101" i="71"/>
  <c r="AD93" i="71"/>
  <c r="AD65" i="71"/>
  <c r="AD63" i="71" s="1"/>
  <c r="AD94" i="71"/>
  <c r="AC94" i="71"/>
  <c r="AB94" i="71"/>
  <c r="AC93" i="71"/>
  <c r="AB93" i="71"/>
  <c r="Z94" i="71"/>
  <c r="Y94" i="71"/>
  <c r="X94" i="71" s="1"/>
  <c r="Z93" i="71"/>
  <c r="Z91" i="71" s="1"/>
  <c r="Y93" i="71"/>
  <c r="W94" i="71"/>
  <c r="V94" i="71"/>
  <c r="W93" i="71"/>
  <c r="V93" i="71"/>
  <c r="T94" i="71"/>
  <c r="S94" i="71"/>
  <c r="T93" i="71"/>
  <c r="S93" i="71"/>
  <c r="N94" i="71"/>
  <c r="M94" i="71"/>
  <c r="L94" i="71" s="1"/>
  <c r="N93" i="71"/>
  <c r="M93" i="71"/>
  <c r="J94" i="71"/>
  <c r="K94" i="71"/>
  <c r="K93" i="71"/>
  <c r="J65" i="71"/>
  <c r="Q110" i="71"/>
  <c r="P110" i="71"/>
  <c r="Q109" i="71"/>
  <c r="P109" i="71"/>
  <c r="Q108" i="71"/>
  <c r="P108" i="71"/>
  <c r="Q107" i="71"/>
  <c r="P107" i="71"/>
  <c r="Q106" i="71"/>
  <c r="P106" i="71"/>
  <c r="Q105" i="71"/>
  <c r="P105" i="71"/>
  <c r="Q104" i="71"/>
  <c r="P104" i="71"/>
  <c r="Q103" i="71"/>
  <c r="P103" i="71"/>
  <c r="Q100" i="71"/>
  <c r="P100" i="71"/>
  <c r="Q99" i="71"/>
  <c r="P99" i="71"/>
  <c r="Q98" i="71"/>
  <c r="P98" i="71"/>
  <c r="Q97" i="71"/>
  <c r="P97" i="71"/>
  <c r="Q96" i="71"/>
  <c r="P96" i="71"/>
  <c r="Q95" i="71"/>
  <c r="P95" i="71"/>
  <c r="P67" i="71"/>
  <c r="Q67" i="71"/>
  <c r="P68" i="71"/>
  <c r="Q68" i="71"/>
  <c r="P69" i="71"/>
  <c r="Q69" i="71"/>
  <c r="P70" i="71"/>
  <c r="Q70" i="71"/>
  <c r="P71" i="71"/>
  <c r="Q71" i="71"/>
  <c r="P72" i="71"/>
  <c r="Q72" i="71"/>
  <c r="P75" i="71"/>
  <c r="Q75" i="71"/>
  <c r="P76" i="71"/>
  <c r="Q76" i="71"/>
  <c r="P77" i="71"/>
  <c r="Q77" i="71"/>
  <c r="P78" i="71"/>
  <c r="Q78" i="71"/>
  <c r="P79" i="71"/>
  <c r="Q79" i="71"/>
  <c r="P80" i="71"/>
  <c r="Q80" i="71"/>
  <c r="P81" i="71"/>
  <c r="Q81" i="71"/>
  <c r="P82" i="71"/>
  <c r="Q82" i="71"/>
  <c r="H95" i="71"/>
  <c r="H96" i="71"/>
  <c r="H97" i="71"/>
  <c r="H98" i="71"/>
  <c r="H99" i="71"/>
  <c r="H100" i="71"/>
  <c r="H103" i="71"/>
  <c r="H104" i="71"/>
  <c r="H105" i="71"/>
  <c r="H106" i="71"/>
  <c r="H107" i="71"/>
  <c r="H108" i="71"/>
  <c r="H109" i="71"/>
  <c r="H110" i="71"/>
  <c r="G95" i="71"/>
  <c r="G96" i="71"/>
  <c r="G97" i="71"/>
  <c r="G98" i="71"/>
  <c r="G99" i="71"/>
  <c r="G100" i="71"/>
  <c r="G103" i="71"/>
  <c r="G104" i="71"/>
  <c r="F104" i="71" s="1"/>
  <c r="G105" i="71"/>
  <c r="G106" i="71"/>
  <c r="G107" i="71"/>
  <c r="G108" i="71"/>
  <c r="G109" i="71"/>
  <c r="G110" i="71"/>
  <c r="AA110" i="71"/>
  <c r="AA109" i="71"/>
  <c r="AA108" i="71"/>
  <c r="AA107" i="71"/>
  <c r="AA106" i="71"/>
  <c r="AA105" i="71"/>
  <c r="AA104" i="71"/>
  <c r="AA103" i="71"/>
  <c r="AA100" i="71"/>
  <c r="AA99" i="71"/>
  <c r="AA98" i="71"/>
  <c r="AA97" i="71"/>
  <c r="AA96" i="71"/>
  <c r="AA95" i="71"/>
  <c r="X110" i="71"/>
  <c r="X109" i="71"/>
  <c r="X108" i="71"/>
  <c r="X107" i="71"/>
  <c r="X106" i="71"/>
  <c r="X105" i="71"/>
  <c r="X104" i="71"/>
  <c r="X103" i="71"/>
  <c r="X100" i="71"/>
  <c r="X99" i="71"/>
  <c r="X98" i="71"/>
  <c r="X97" i="71"/>
  <c r="X96" i="71"/>
  <c r="X95" i="71"/>
  <c r="U110" i="71"/>
  <c r="U109" i="71"/>
  <c r="U108" i="71"/>
  <c r="U107" i="71"/>
  <c r="U106" i="71"/>
  <c r="U105" i="71"/>
  <c r="U104" i="71"/>
  <c r="U103" i="71"/>
  <c r="U100" i="71"/>
  <c r="U99" i="71"/>
  <c r="U98" i="71"/>
  <c r="U97" i="71"/>
  <c r="U96" i="71"/>
  <c r="U95" i="71"/>
  <c r="R110" i="71"/>
  <c r="R109" i="71"/>
  <c r="R108" i="71"/>
  <c r="R107" i="71"/>
  <c r="R106" i="71"/>
  <c r="R105" i="71"/>
  <c r="R104" i="71"/>
  <c r="R103" i="71"/>
  <c r="R100" i="71"/>
  <c r="R99" i="71"/>
  <c r="R98" i="71"/>
  <c r="R97" i="71"/>
  <c r="R96" i="71"/>
  <c r="R95" i="71"/>
  <c r="L110" i="71"/>
  <c r="L109" i="71"/>
  <c r="L108" i="71"/>
  <c r="L107" i="71"/>
  <c r="L106" i="71"/>
  <c r="L105" i="71"/>
  <c r="L104" i="71"/>
  <c r="L103" i="71"/>
  <c r="L100" i="71"/>
  <c r="L99" i="71"/>
  <c r="L98" i="71"/>
  <c r="L97" i="71"/>
  <c r="L96" i="71"/>
  <c r="L95" i="71"/>
  <c r="I110" i="71"/>
  <c r="I109" i="71"/>
  <c r="I108" i="71"/>
  <c r="I107" i="71"/>
  <c r="I106" i="71"/>
  <c r="I105" i="71"/>
  <c r="I104" i="71"/>
  <c r="I103" i="71"/>
  <c r="I100" i="71"/>
  <c r="I99" i="71"/>
  <c r="I98" i="71"/>
  <c r="I97" i="71"/>
  <c r="I96" i="71"/>
  <c r="I95" i="71"/>
  <c r="AA74" i="71"/>
  <c r="R74" i="71"/>
  <c r="J74" i="71"/>
  <c r="J73" i="71"/>
  <c r="AD66" i="71"/>
  <c r="AD64" i="71" s="1"/>
  <c r="AC66" i="71"/>
  <c r="AB66" i="71"/>
  <c r="AC65" i="71"/>
  <c r="AB65" i="71"/>
  <c r="Z66" i="71"/>
  <c r="Y66" i="71"/>
  <c r="Z65" i="71"/>
  <c r="Y65" i="71"/>
  <c r="W66" i="71"/>
  <c r="V66" i="71"/>
  <c r="W65" i="71"/>
  <c r="V65" i="71"/>
  <c r="T66" i="71"/>
  <c r="S66" i="71"/>
  <c r="T65" i="71"/>
  <c r="S65" i="71"/>
  <c r="S63" i="71" s="1"/>
  <c r="N66" i="71"/>
  <c r="M66" i="71"/>
  <c r="N65" i="71"/>
  <c r="M65" i="71"/>
  <c r="J66" i="71"/>
  <c r="K66" i="71"/>
  <c r="K65" i="71"/>
  <c r="H68" i="71"/>
  <c r="G68" i="71"/>
  <c r="AA82" i="71"/>
  <c r="AA81" i="71"/>
  <c r="AA80" i="71"/>
  <c r="AA79" i="71"/>
  <c r="AA78" i="71"/>
  <c r="AA77" i="71"/>
  <c r="AA76" i="71"/>
  <c r="AA75" i="71"/>
  <c r="AA72" i="71"/>
  <c r="AA71" i="71"/>
  <c r="AA70" i="71"/>
  <c r="AA69" i="71"/>
  <c r="AA68" i="71"/>
  <c r="AA67" i="71"/>
  <c r="X82" i="71"/>
  <c r="X81" i="71"/>
  <c r="X80" i="71"/>
  <c r="X79" i="71"/>
  <c r="X78" i="71"/>
  <c r="X77" i="71"/>
  <c r="X76" i="71"/>
  <c r="X75" i="71"/>
  <c r="X72" i="71"/>
  <c r="X71" i="71"/>
  <c r="X70" i="71"/>
  <c r="X69" i="71"/>
  <c r="X68" i="71"/>
  <c r="X67" i="71"/>
  <c r="U82" i="71"/>
  <c r="U81" i="71"/>
  <c r="U80" i="71"/>
  <c r="U79" i="71"/>
  <c r="U78" i="71"/>
  <c r="U77" i="71"/>
  <c r="U76" i="71"/>
  <c r="U75" i="71"/>
  <c r="U72" i="71"/>
  <c r="U71" i="71"/>
  <c r="U70" i="71"/>
  <c r="U69" i="71"/>
  <c r="U68" i="71"/>
  <c r="U67" i="71"/>
  <c r="R82" i="71"/>
  <c r="R81" i="71"/>
  <c r="R80" i="71"/>
  <c r="R79" i="71"/>
  <c r="R78" i="71"/>
  <c r="R77" i="71"/>
  <c r="R76" i="71"/>
  <c r="R75" i="71"/>
  <c r="R73" i="71"/>
  <c r="R72" i="71"/>
  <c r="R71" i="71"/>
  <c r="R70" i="71"/>
  <c r="R69" i="71"/>
  <c r="R68" i="71"/>
  <c r="R67" i="71"/>
  <c r="L82" i="71"/>
  <c r="L81" i="71"/>
  <c r="L80" i="71"/>
  <c r="L79" i="71"/>
  <c r="L78" i="71"/>
  <c r="L77" i="71"/>
  <c r="L76" i="71"/>
  <c r="L75" i="71"/>
  <c r="L72" i="71"/>
  <c r="L71" i="71"/>
  <c r="L70" i="71"/>
  <c r="L69" i="71"/>
  <c r="L68" i="71"/>
  <c r="L67" i="71"/>
  <c r="I82" i="71"/>
  <c r="I81" i="71"/>
  <c r="I80" i="71"/>
  <c r="I79" i="71"/>
  <c r="I78" i="71"/>
  <c r="I77" i="71"/>
  <c r="I76" i="71"/>
  <c r="I75" i="71"/>
  <c r="I72" i="71"/>
  <c r="I71" i="71"/>
  <c r="I70" i="71"/>
  <c r="I69" i="71"/>
  <c r="I68" i="71"/>
  <c r="I67" i="71"/>
  <c r="H82" i="71"/>
  <c r="G82" i="71"/>
  <c r="H81" i="71"/>
  <c r="G81" i="71"/>
  <c r="H80" i="71"/>
  <c r="G80" i="71"/>
  <c r="H79" i="71"/>
  <c r="G79" i="71"/>
  <c r="H78" i="71"/>
  <c r="G78" i="71"/>
  <c r="H77" i="71"/>
  <c r="G77" i="71"/>
  <c r="H76" i="71"/>
  <c r="G76" i="71"/>
  <c r="H75" i="71"/>
  <c r="G75" i="71"/>
  <c r="H72" i="71"/>
  <c r="G72" i="71"/>
  <c r="H71" i="71"/>
  <c r="G71" i="71"/>
  <c r="H70" i="71"/>
  <c r="G70" i="71"/>
  <c r="H69" i="71"/>
  <c r="G69" i="71"/>
  <c r="H67" i="71"/>
  <c r="G67" i="71"/>
  <c r="P39" i="71"/>
  <c r="H51" i="71"/>
  <c r="G52" i="71"/>
  <c r="T25" i="71"/>
  <c r="S21" i="71"/>
  <c r="T20" i="71"/>
  <c r="T19" i="71"/>
  <c r="S15" i="71"/>
  <c r="T12" i="71"/>
  <c r="S12" i="71"/>
  <c r="S11" i="71"/>
  <c r="Q23" i="73" l="1"/>
  <c r="H47" i="71"/>
  <c r="Z44" i="74"/>
  <c r="AJ45" i="74"/>
  <c r="R12" i="71"/>
  <c r="G44" i="71"/>
  <c r="F34" i="73"/>
  <c r="AC21" i="73"/>
  <c r="Q33" i="73"/>
  <c r="AK45" i="74"/>
  <c r="AK19" i="74" s="1"/>
  <c r="O45" i="74"/>
  <c r="O19" i="74" s="1"/>
  <c r="T44" i="74"/>
  <c r="AC44" i="74"/>
  <c r="AC18" i="74" s="1"/>
  <c r="AI45" i="74"/>
  <c r="M44" i="74"/>
  <c r="W34" i="73"/>
  <c r="AB21" i="73"/>
  <c r="AL45" i="74"/>
  <c r="AL19" i="74" s="1"/>
  <c r="Z34" i="73"/>
  <c r="T47" i="73"/>
  <c r="P45" i="74"/>
  <c r="AD44" i="74"/>
  <c r="AD18" i="74" s="1"/>
  <c r="AG44" i="74"/>
  <c r="AG18" i="74" s="1"/>
  <c r="O67" i="71"/>
  <c r="F110" i="71"/>
  <c r="E36" i="73"/>
  <c r="G34" i="73"/>
  <c r="N36" i="73"/>
  <c r="G47" i="73"/>
  <c r="Z33" i="73"/>
  <c r="I20" i="73"/>
  <c r="H34" i="73"/>
  <c r="E37" i="73"/>
  <c r="L21" i="73"/>
  <c r="W23" i="73"/>
  <c r="K25" i="73"/>
  <c r="N37" i="73"/>
  <c r="K34" i="73"/>
  <c r="X44" i="74"/>
  <c r="X18" i="74" s="1"/>
  <c r="AB44" i="74"/>
  <c r="AB18" i="74" s="1"/>
  <c r="AH45" i="74"/>
  <c r="AH19" i="74" s="1"/>
  <c r="AJ44" i="74"/>
  <c r="AJ18" i="74" s="1"/>
  <c r="P44" i="74"/>
  <c r="P18" i="74" s="1"/>
  <c r="N44" i="74"/>
  <c r="N18" i="74" s="1"/>
  <c r="AK44" i="74"/>
  <c r="AK18" i="74" s="1"/>
  <c r="L45" i="74"/>
  <c r="L19" i="74" s="1"/>
  <c r="L44" i="74"/>
  <c r="L18" i="74" s="1"/>
  <c r="W44" i="74"/>
  <c r="W18" i="74" s="1"/>
  <c r="K45" i="74"/>
  <c r="K19" i="74" s="1"/>
  <c r="J44" i="74"/>
  <c r="J18" i="74" s="1"/>
  <c r="AD45" i="74"/>
  <c r="AD19" i="74" s="1"/>
  <c r="AF45" i="74"/>
  <c r="I45" i="74"/>
  <c r="I19" i="74" s="1"/>
  <c r="I44" i="74"/>
  <c r="I18" i="74" s="1"/>
  <c r="U44" i="74"/>
  <c r="U18" i="74" s="1"/>
  <c r="AC45" i="74"/>
  <c r="AC19" i="74" s="1"/>
  <c r="D44" i="74"/>
  <c r="H44" i="74"/>
  <c r="H18" i="74" s="1"/>
  <c r="AB45" i="74"/>
  <c r="AB19" i="74" s="1"/>
  <c r="G45" i="74"/>
  <c r="G19" i="74" s="1"/>
  <c r="G44" i="74"/>
  <c r="G18" i="74" s="1"/>
  <c r="U45" i="74"/>
  <c r="U19" i="74" s="1"/>
  <c r="AA45" i="74"/>
  <c r="AA19" i="74" s="1"/>
  <c r="F44" i="74"/>
  <c r="F18" i="74" s="1"/>
  <c r="E44" i="74"/>
  <c r="E18" i="74" s="1"/>
  <c r="W45" i="74"/>
  <c r="W19" i="74" s="1"/>
  <c r="N45" i="74"/>
  <c r="N19" i="74" s="1"/>
  <c r="J45" i="74"/>
  <c r="J19" i="74" s="1"/>
  <c r="AN44" i="74"/>
  <c r="AN18" i="74" s="1"/>
  <c r="Q44" i="74"/>
  <c r="Q18" i="74" s="1"/>
  <c r="K44" i="74"/>
  <c r="K18" i="74" s="1"/>
  <c r="D43" i="72"/>
  <c r="E8" i="72"/>
  <c r="D8" i="72" s="1"/>
  <c r="O72" i="71"/>
  <c r="D45" i="72"/>
  <c r="D33" i="72"/>
  <c r="D32" i="72"/>
  <c r="M19" i="74"/>
  <c r="AA18" i="74"/>
  <c r="AG19" i="74"/>
  <c r="V18" i="74"/>
  <c r="AN19" i="74"/>
  <c r="AE80" i="74"/>
  <c r="F19" i="74"/>
  <c r="R19" i="74"/>
  <c r="X19" i="74"/>
  <c r="AI18" i="74"/>
  <c r="H19" i="74"/>
  <c r="AM19" i="74"/>
  <c r="Q19" i="74"/>
  <c r="R18" i="74"/>
  <c r="E19" i="74"/>
  <c r="P19" i="74"/>
  <c r="Z18" i="74"/>
  <c r="AH18" i="74"/>
  <c r="O18" i="74"/>
  <c r="AL18" i="74"/>
  <c r="Y46" i="74"/>
  <c r="U21" i="73"/>
  <c r="AA21" i="73"/>
  <c r="F25" i="73"/>
  <c r="I21" i="73"/>
  <c r="H46" i="73"/>
  <c r="L20" i="73"/>
  <c r="R20" i="73"/>
  <c r="R21" i="73"/>
  <c r="J20" i="73"/>
  <c r="H25" i="73"/>
  <c r="X21" i="73"/>
  <c r="Q25" i="73"/>
  <c r="T24" i="73"/>
  <c r="Q22" i="73"/>
  <c r="Z23" i="73"/>
  <c r="Z25" i="73"/>
  <c r="E5" i="72"/>
  <c r="D36" i="72"/>
  <c r="D12" i="72"/>
  <c r="D44" i="72"/>
  <c r="D10" i="72"/>
  <c r="R93" i="71"/>
  <c r="I101" i="71"/>
  <c r="U102" i="71"/>
  <c r="H50" i="71"/>
  <c r="G94" i="71"/>
  <c r="G41" i="71"/>
  <c r="F103" i="71"/>
  <c r="AA93" i="71"/>
  <c r="P40" i="71"/>
  <c r="F98" i="71"/>
  <c r="T91" i="71"/>
  <c r="G73" i="71"/>
  <c r="O78" i="71"/>
  <c r="U93" i="71"/>
  <c r="AC92" i="71"/>
  <c r="V91" i="71"/>
  <c r="H40" i="71"/>
  <c r="F70" i="71"/>
  <c r="O79" i="71"/>
  <c r="O110" i="71"/>
  <c r="AA94" i="71"/>
  <c r="K91" i="71"/>
  <c r="G40" i="71"/>
  <c r="U94" i="71"/>
  <c r="AD91" i="71"/>
  <c r="AA65" i="71"/>
  <c r="G101" i="71"/>
  <c r="G43" i="71"/>
  <c r="H41" i="71"/>
  <c r="AC64" i="71"/>
  <c r="F99" i="71"/>
  <c r="K64" i="71"/>
  <c r="U66" i="71"/>
  <c r="X73" i="71"/>
  <c r="I74" i="71"/>
  <c r="P41" i="71"/>
  <c r="Z63" i="71"/>
  <c r="Q41" i="71"/>
  <c r="P42" i="71"/>
  <c r="F77" i="71"/>
  <c r="P43" i="71"/>
  <c r="O82" i="71"/>
  <c r="S13" i="71"/>
  <c r="R65" i="71"/>
  <c r="S92" i="71"/>
  <c r="AB92" i="71"/>
  <c r="P47" i="71"/>
  <c r="T13" i="71"/>
  <c r="F109" i="71"/>
  <c r="P101" i="71"/>
  <c r="S14" i="71"/>
  <c r="R14" i="71" s="1"/>
  <c r="F82" i="71"/>
  <c r="AA102" i="71"/>
  <c r="M63" i="71"/>
  <c r="Y63" i="71"/>
  <c r="G74" i="71"/>
  <c r="O81" i="71"/>
  <c r="M91" i="71"/>
  <c r="X93" i="71"/>
  <c r="U101" i="71"/>
  <c r="I47" i="71"/>
  <c r="L66" i="71"/>
  <c r="P53" i="71"/>
  <c r="P52" i="71"/>
  <c r="O70" i="71"/>
  <c r="S25" i="71"/>
  <c r="F80" i="71"/>
  <c r="O77" i="71"/>
  <c r="O69" i="71"/>
  <c r="O34" i="73"/>
  <c r="S80" i="74"/>
  <c r="O76" i="71"/>
  <c r="O68" i="71"/>
  <c r="AI19" i="74"/>
  <c r="F105" i="71"/>
  <c r="M18" i="74"/>
  <c r="AD92" i="71"/>
  <c r="P49" i="71"/>
  <c r="Q66" i="71"/>
  <c r="U73" i="71"/>
  <c r="S19" i="71"/>
  <c r="R19" i="71" s="1"/>
  <c r="V63" i="71"/>
  <c r="P74" i="71"/>
  <c r="E28" i="72"/>
  <c r="L65" i="71"/>
  <c r="S91" i="71"/>
  <c r="I6" i="72"/>
  <c r="E38" i="73"/>
  <c r="F72" i="71"/>
  <c r="X65" i="71"/>
  <c r="R101" i="71"/>
  <c r="Z47" i="73"/>
  <c r="M20" i="73"/>
  <c r="W22" i="73"/>
  <c r="F78" i="71"/>
  <c r="F68" i="71"/>
  <c r="G93" i="71"/>
  <c r="D39" i="72"/>
  <c r="Q44" i="71"/>
  <c r="W64" i="71"/>
  <c r="O71" i="71"/>
  <c r="J92" i="71"/>
  <c r="F46" i="73"/>
  <c r="O23" i="73"/>
  <c r="AJ19" i="74"/>
  <c r="F107" i="71"/>
  <c r="F97" i="71"/>
  <c r="H33" i="73"/>
  <c r="O33" i="73"/>
  <c r="T46" i="73"/>
  <c r="P93" i="71"/>
  <c r="H43" i="71"/>
  <c r="S46" i="74"/>
  <c r="D9" i="72"/>
  <c r="P47" i="73"/>
  <c r="D40" i="72"/>
  <c r="Q51" i="71"/>
  <c r="AB63" i="71"/>
  <c r="R94" i="71"/>
  <c r="K46" i="73"/>
  <c r="W46" i="73"/>
  <c r="P23" i="73"/>
  <c r="AE47" i="74"/>
  <c r="Y81" i="74"/>
  <c r="AM18" i="74"/>
  <c r="F76" i="71"/>
  <c r="H66" i="71"/>
  <c r="F106" i="71"/>
  <c r="N38" i="73"/>
  <c r="K33" i="73"/>
  <c r="W33" i="73"/>
  <c r="K47" i="73"/>
  <c r="W47" i="73"/>
  <c r="R102" i="71"/>
  <c r="D31" i="72"/>
  <c r="Q65" i="71"/>
  <c r="O75" i="71"/>
  <c r="D42" i="72"/>
  <c r="D30" i="72"/>
  <c r="O46" i="73"/>
  <c r="Z46" i="73"/>
  <c r="J21" i="73"/>
  <c r="P73" i="71"/>
  <c r="O80" i="71"/>
  <c r="E6" i="72"/>
  <c r="P44" i="71"/>
  <c r="S8" i="73"/>
  <c r="V19" i="74"/>
  <c r="Z19" i="74"/>
  <c r="AF18" i="74"/>
  <c r="S24" i="71"/>
  <c r="H53" i="71"/>
  <c r="F79" i="71"/>
  <c r="W25" i="73"/>
  <c r="E35" i="73"/>
  <c r="H47" i="73"/>
  <c r="H42" i="71"/>
  <c r="H52" i="71"/>
  <c r="AE81" i="74"/>
  <c r="I66" i="71"/>
  <c r="D14" i="72"/>
  <c r="D18" i="72"/>
  <c r="X20" i="73"/>
  <c r="K24" i="73"/>
  <c r="P25" i="73"/>
  <c r="Q39" i="71"/>
  <c r="AD37" i="71"/>
  <c r="F100" i="71"/>
  <c r="Q93" i="71"/>
  <c r="W91" i="71"/>
  <c r="Q91" i="71" s="1"/>
  <c r="H101" i="71"/>
  <c r="Q101" i="71"/>
  <c r="I93" i="71"/>
  <c r="R20" i="71"/>
  <c r="S47" i="74"/>
  <c r="Y47" i="74"/>
  <c r="T19" i="74"/>
  <c r="J37" i="71"/>
  <c r="Q74" i="71"/>
  <c r="Y91" i="71"/>
  <c r="X91" i="71" s="1"/>
  <c r="G102" i="71"/>
  <c r="D16" i="72"/>
  <c r="H22" i="73"/>
  <c r="Y21" i="73"/>
  <c r="P34" i="73"/>
  <c r="F33" i="73"/>
  <c r="M21" i="73"/>
  <c r="W24" i="73"/>
  <c r="Q40" i="71"/>
  <c r="P65" i="71"/>
  <c r="N35" i="73"/>
  <c r="F67" i="71"/>
  <c r="F75" i="71"/>
  <c r="F81" i="71"/>
  <c r="M64" i="71"/>
  <c r="H73" i="71"/>
  <c r="Z64" i="71"/>
  <c r="X102" i="71"/>
  <c r="D15" i="72"/>
  <c r="H23" i="73"/>
  <c r="F24" i="73"/>
  <c r="AA20" i="73"/>
  <c r="H24" i="73"/>
  <c r="AC20" i="73"/>
  <c r="H44" i="71"/>
  <c r="F71" i="71"/>
  <c r="R91" i="71"/>
  <c r="Q73" i="71"/>
  <c r="F23" i="73"/>
  <c r="O24" i="73"/>
  <c r="G39" i="71"/>
  <c r="R7" i="73"/>
  <c r="U65" i="71"/>
  <c r="T16" i="71"/>
  <c r="N64" i="71"/>
  <c r="H64" i="71" s="1"/>
  <c r="AC63" i="71"/>
  <c r="F96" i="71"/>
  <c r="G65" i="71"/>
  <c r="AA101" i="71"/>
  <c r="D13" i="72"/>
  <c r="K23" i="73"/>
  <c r="F22" i="73"/>
  <c r="Q46" i="73"/>
  <c r="Z22" i="73"/>
  <c r="H39" i="71"/>
  <c r="S9" i="73"/>
  <c r="S7" i="73" s="1"/>
  <c r="Z24" i="73"/>
  <c r="R8" i="73"/>
  <c r="F69" i="71"/>
  <c r="T63" i="71"/>
  <c r="R63" i="71" s="1"/>
  <c r="F95" i="71"/>
  <c r="D20" i="72"/>
  <c r="D46" i="72"/>
  <c r="D34" i="72"/>
  <c r="P46" i="73"/>
  <c r="AB20" i="73"/>
  <c r="Q42" i="71"/>
  <c r="G42" i="71"/>
  <c r="R66" i="71"/>
  <c r="AA66" i="71"/>
  <c r="F108" i="71"/>
  <c r="P66" i="71"/>
  <c r="O66" i="71" s="1"/>
  <c r="D11" i="72"/>
  <c r="D38" i="72"/>
  <c r="I28" i="72"/>
  <c r="T25" i="73"/>
  <c r="G54" i="71"/>
  <c r="AB10" i="73"/>
  <c r="C46" i="74"/>
  <c r="C80" i="74"/>
  <c r="C81" i="74"/>
  <c r="Q11" i="73"/>
  <c r="L93" i="71"/>
  <c r="Q24" i="73"/>
  <c r="Q47" i="71"/>
  <c r="Q53" i="71"/>
  <c r="I5" i="72"/>
  <c r="D5" i="72" s="1"/>
  <c r="Y80" i="74"/>
  <c r="S81" i="74"/>
  <c r="AE46" i="74"/>
  <c r="Q10" i="73"/>
  <c r="Q12" i="73"/>
  <c r="Q48" i="71"/>
  <c r="Q54" i="71"/>
  <c r="Q52" i="71"/>
  <c r="P51" i="71"/>
  <c r="Q49" i="71"/>
  <c r="P50" i="71"/>
  <c r="R21" i="71"/>
  <c r="P54" i="71"/>
  <c r="P48" i="71"/>
  <c r="T26" i="71"/>
  <c r="R22" i="71"/>
  <c r="Q50" i="71"/>
  <c r="R24" i="71"/>
  <c r="R25" i="71"/>
  <c r="S23" i="71"/>
  <c r="G48" i="71"/>
  <c r="R15" i="71"/>
  <c r="S16" i="71"/>
  <c r="T11" i="71"/>
  <c r="R11" i="71" s="1"/>
  <c r="Q43" i="71"/>
  <c r="G51" i="71"/>
  <c r="G50" i="71"/>
  <c r="H49" i="71"/>
  <c r="H54" i="71"/>
  <c r="H48" i="71"/>
  <c r="G53" i="71"/>
  <c r="G47" i="71"/>
  <c r="Y20" i="73"/>
  <c r="O22" i="73"/>
  <c r="T22" i="73"/>
  <c r="U20" i="73"/>
  <c r="O25" i="73"/>
  <c r="T23" i="73"/>
  <c r="V20" i="73"/>
  <c r="P24" i="73"/>
  <c r="V21" i="73"/>
  <c r="P22" i="73"/>
  <c r="S20" i="73"/>
  <c r="S21" i="73"/>
  <c r="G25" i="73"/>
  <c r="G24" i="73"/>
  <c r="G22" i="73"/>
  <c r="K22" i="73"/>
  <c r="G23" i="73"/>
  <c r="O47" i="73"/>
  <c r="Q47" i="73"/>
  <c r="F47" i="73"/>
  <c r="G46" i="73"/>
  <c r="P33" i="73"/>
  <c r="T34" i="73"/>
  <c r="T33" i="73"/>
  <c r="Q34" i="73"/>
  <c r="G33" i="73"/>
  <c r="I27" i="72"/>
  <c r="E27" i="72"/>
  <c r="D41" i="72"/>
  <c r="D29" i="72"/>
  <c r="D37" i="72"/>
  <c r="D35" i="72"/>
  <c r="D19" i="72"/>
  <c r="D17" i="72"/>
  <c r="D7" i="72"/>
  <c r="J91" i="71"/>
  <c r="I91" i="71" s="1"/>
  <c r="X101" i="71"/>
  <c r="Q102" i="71"/>
  <c r="Z92" i="71"/>
  <c r="W92" i="71"/>
  <c r="P102" i="71"/>
  <c r="L101" i="71"/>
  <c r="M92" i="71"/>
  <c r="L102" i="71"/>
  <c r="H102" i="71"/>
  <c r="N92" i="71"/>
  <c r="I102" i="71"/>
  <c r="K92" i="71"/>
  <c r="AB91" i="71"/>
  <c r="AC91" i="71"/>
  <c r="Y92" i="71"/>
  <c r="P94" i="71"/>
  <c r="V92" i="71"/>
  <c r="Q94" i="71"/>
  <c r="T92" i="71"/>
  <c r="N91" i="71"/>
  <c r="H93" i="71"/>
  <c r="F93" i="71" s="1"/>
  <c r="I94" i="71"/>
  <c r="H94" i="71"/>
  <c r="J63" i="71"/>
  <c r="I65" i="71"/>
  <c r="O107" i="71"/>
  <c r="O106" i="71"/>
  <c r="O108" i="71"/>
  <c r="O109" i="71"/>
  <c r="AA73" i="71"/>
  <c r="X74" i="71"/>
  <c r="U74" i="71"/>
  <c r="T64" i="71"/>
  <c r="H74" i="71"/>
  <c r="F74" i="71" s="1"/>
  <c r="L73" i="71"/>
  <c r="N63" i="71"/>
  <c r="L74" i="71"/>
  <c r="I73" i="71"/>
  <c r="AB64" i="71"/>
  <c r="X66" i="71"/>
  <c r="Y64" i="71"/>
  <c r="W63" i="71"/>
  <c r="V64" i="71"/>
  <c r="S64" i="71"/>
  <c r="J64" i="71"/>
  <c r="G66" i="71"/>
  <c r="K63" i="71"/>
  <c r="H65" i="71"/>
  <c r="Q8" i="73" l="1"/>
  <c r="N47" i="73"/>
  <c r="Q21" i="73"/>
  <c r="N33" i="73"/>
  <c r="AE44" i="74"/>
  <c r="F73" i="71"/>
  <c r="W21" i="73"/>
  <c r="N34" i="73"/>
  <c r="E34" i="73"/>
  <c r="L63" i="71"/>
  <c r="F102" i="71"/>
  <c r="G63" i="71"/>
  <c r="AA64" i="71"/>
  <c r="F21" i="73"/>
  <c r="G21" i="73"/>
  <c r="E47" i="73"/>
  <c r="K21" i="73"/>
  <c r="F20" i="73"/>
  <c r="H20" i="73"/>
  <c r="Z21" i="73"/>
  <c r="T21" i="73"/>
  <c r="AA63" i="71"/>
  <c r="H21" i="73"/>
  <c r="N46" i="73"/>
  <c r="I92" i="71"/>
  <c r="F94" i="71"/>
  <c r="E25" i="73"/>
  <c r="D18" i="74"/>
  <c r="C18" i="74" s="1"/>
  <c r="N25" i="73"/>
  <c r="X64" i="71"/>
  <c r="E46" i="73"/>
  <c r="E22" i="73"/>
  <c r="N24" i="73"/>
  <c r="N23" i="73"/>
  <c r="E23" i="73"/>
  <c r="E24" i="73"/>
  <c r="Q20" i="73"/>
  <c r="O21" i="73"/>
  <c r="X92" i="71"/>
  <c r="AA92" i="71"/>
  <c r="F66" i="71"/>
  <c r="Q64" i="71"/>
  <c r="U64" i="71"/>
  <c r="S44" i="74"/>
  <c r="S45" i="74"/>
  <c r="Y45" i="74"/>
  <c r="C44" i="74"/>
  <c r="AE45" i="74"/>
  <c r="Y44" i="74"/>
  <c r="U63" i="71"/>
  <c r="D6" i="72"/>
  <c r="D28" i="72"/>
  <c r="F101" i="71"/>
  <c r="U91" i="71"/>
  <c r="O73" i="71"/>
  <c r="O65" i="71"/>
  <c r="G20" i="73"/>
  <c r="X63" i="71"/>
  <c r="G92" i="71"/>
  <c r="P63" i="71"/>
  <c r="R16" i="71"/>
  <c r="L64" i="71"/>
  <c r="R13" i="71"/>
  <c r="B80" i="74"/>
  <c r="G64" i="71"/>
  <c r="F64" i="71" s="1"/>
  <c r="K20" i="73"/>
  <c r="E33" i="73"/>
  <c r="Q7" i="73"/>
  <c r="P64" i="71"/>
  <c r="Y18" i="74"/>
  <c r="T20" i="73"/>
  <c r="I63" i="71"/>
  <c r="P91" i="71"/>
  <c r="AF19" i="74"/>
  <c r="Z20" i="73"/>
  <c r="S19" i="74"/>
  <c r="Y19" i="74"/>
  <c r="Q9" i="73"/>
  <c r="N22" i="73"/>
  <c r="W20" i="73"/>
  <c r="Q63" i="71"/>
  <c r="F65" i="71"/>
  <c r="T18" i="74"/>
  <c r="H63" i="71"/>
  <c r="F63" i="71" s="1"/>
  <c r="L92" i="71"/>
  <c r="AE18" i="74"/>
  <c r="D27" i="72"/>
  <c r="R26" i="71"/>
  <c r="R23" i="71"/>
  <c r="P20" i="73"/>
  <c r="O20" i="73"/>
  <c r="P21" i="73"/>
  <c r="G91" i="71"/>
  <c r="AA91" i="71"/>
  <c r="Q92" i="71"/>
  <c r="U92" i="71"/>
  <c r="R92" i="71"/>
  <c r="H92" i="71"/>
  <c r="P92" i="71"/>
  <c r="H91" i="71"/>
  <c r="L91" i="71"/>
  <c r="O105" i="71"/>
  <c r="O104" i="71"/>
  <c r="O74" i="71"/>
  <c r="R64" i="71"/>
  <c r="I64" i="71"/>
  <c r="AD46" i="71"/>
  <c r="AD45" i="71"/>
  <c r="AC46" i="71"/>
  <c r="AB46" i="71"/>
  <c r="AC45" i="71"/>
  <c r="AB45" i="71"/>
  <c r="Z46" i="71"/>
  <c r="Y46" i="71"/>
  <c r="Z45" i="71"/>
  <c r="Y45" i="71"/>
  <c r="W46" i="71"/>
  <c r="V46" i="71"/>
  <c r="W45" i="71"/>
  <c r="V45" i="71"/>
  <c r="T46" i="71"/>
  <c r="S46" i="71"/>
  <c r="T45" i="71"/>
  <c r="S45" i="71"/>
  <c r="N46" i="71"/>
  <c r="M46" i="71"/>
  <c r="N45" i="71"/>
  <c r="M45" i="71"/>
  <c r="K46" i="71"/>
  <c r="J46" i="71"/>
  <c r="K45" i="71"/>
  <c r="J45" i="71"/>
  <c r="AD38" i="71"/>
  <c r="AC38" i="71"/>
  <c r="AB38" i="71"/>
  <c r="AC37" i="71"/>
  <c r="AB37" i="71"/>
  <c r="Z38" i="71"/>
  <c r="Y38" i="71"/>
  <c r="Z37" i="71"/>
  <c r="Y37" i="71"/>
  <c r="W38" i="71"/>
  <c r="V38" i="71"/>
  <c r="W37" i="71"/>
  <c r="V37" i="71"/>
  <c r="T38" i="71"/>
  <c r="T10" i="71" s="1"/>
  <c r="S38" i="71"/>
  <c r="T37" i="71"/>
  <c r="S37" i="71"/>
  <c r="N38" i="71"/>
  <c r="M38" i="71"/>
  <c r="N37" i="71"/>
  <c r="M37" i="71"/>
  <c r="K38" i="71"/>
  <c r="J38" i="71"/>
  <c r="K37" i="71"/>
  <c r="I37" i="71" s="1"/>
  <c r="AA54" i="71"/>
  <c r="AA53" i="71"/>
  <c r="AA52" i="71"/>
  <c r="AA51" i="71"/>
  <c r="AA50" i="71"/>
  <c r="AA49" i="71"/>
  <c r="AA48" i="71"/>
  <c r="AA47" i="71"/>
  <c r="AA44" i="71"/>
  <c r="AA43" i="71"/>
  <c r="AA42" i="71"/>
  <c r="AA41" i="71"/>
  <c r="AA40" i="71"/>
  <c r="AA39" i="71"/>
  <c r="X54" i="71"/>
  <c r="X53" i="71"/>
  <c r="X52" i="71"/>
  <c r="X51" i="71"/>
  <c r="X50" i="71"/>
  <c r="X49" i="71"/>
  <c r="X48" i="71"/>
  <c r="X47" i="71"/>
  <c r="X44" i="71"/>
  <c r="X43" i="71"/>
  <c r="X42" i="71"/>
  <c r="X41" i="71"/>
  <c r="X40" i="71"/>
  <c r="X39" i="71"/>
  <c r="U54" i="71"/>
  <c r="U53" i="71"/>
  <c r="U52" i="71"/>
  <c r="U51" i="71"/>
  <c r="U50" i="71"/>
  <c r="U49" i="71"/>
  <c r="U48" i="71"/>
  <c r="U47" i="71"/>
  <c r="U44" i="71"/>
  <c r="U43" i="71"/>
  <c r="U42" i="71"/>
  <c r="U41" i="71"/>
  <c r="U40" i="71"/>
  <c r="U39" i="71"/>
  <c r="R54" i="71"/>
  <c r="R53" i="71"/>
  <c r="R52" i="71"/>
  <c r="R51" i="71"/>
  <c r="R50" i="71"/>
  <c r="R49" i="71"/>
  <c r="R48" i="71"/>
  <c r="R47" i="71"/>
  <c r="R44" i="71"/>
  <c r="R43" i="71"/>
  <c r="R42" i="71"/>
  <c r="R41" i="71"/>
  <c r="R40" i="71"/>
  <c r="R39" i="71"/>
  <c r="O54" i="71"/>
  <c r="O53" i="71"/>
  <c r="O52" i="71"/>
  <c r="O51" i="71"/>
  <c r="O50" i="71"/>
  <c r="O49" i="71"/>
  <c r="O48" i="71"/>
  <c r="O47" i="71"/>
  <c r="O44" i="71"/>
  <c r="O43" i="71"/>
  <c r="O42" i="71"/>
  <c r="O41" i="71"/>
  <c r="O40" i="71"/>
  <c r="O39" i="71"/>
  <c r="L54" i="71"/>
  <c r="L53" i="71"/>
  <c r="L52" i="71"/>
  <c r="L51" i="71"/>
  <c r="L50" i="71"/>
  <c r="L49" i="71"/>
  <c r="L48" i="71"/>
  <c r="L47" i="71"/>
  <c r="L44" i="71"/>
  <c r="L43" i="71"/>
  <c r="L42" i="71"/>
  <c r="L41" i="71"/>
  <c r="L40" i="71"/>
  <c r="L39" i="71"/>
  <c r="I54" i="71"/>
  <c r="I53" i="71"/>
  <c r="I52" i="71"/>
  <c r="I51" i="71"/>
  <c r="I50" i="71"/>
  <c r="I49" i="71"/>
  <c r="I48" i="71"/>
  <c r="I44" i="71"/>
  <c r="I43" i="71"/>
  <c r="I42" i="71"/>
  <c r="I41" i="71"/>
  <c r="I40" i="71"/>
  <c r="I39" i="71"/>
  <c r="F39" i="71"/>
  <c r="F40" i="71"/>
  <c r="F41" i="71"/>
  <c r="F42" i="71"/>
  <c r="F43" i="71"/>
  <c r="F44" i="71"/>
  <c r="F47" i="71"/>
  <c r="F48" i="71"/>
  <c r="F49" i="71"/>
  <c r="F50" i="71"/>
  <c r="F51" i="71"/>
  <c r="F52" i="71"/>
  <c r="F53" i="71"/>
  <c r="F54" i="71"/>
  <c r="G9" i="5"/>
  <c r="J9" i="5"/>
  <c r="G8" i="5"/>
  <c r="J8" i="5"/>
  <c r="L8" i="5"/>
  <c r="L6" i="5" s="1"/>
  <c r="M9" i="5"/>
  <c r="M7" i="5" s="1"/>
  <c r="K11" i="61" s="1"/>
  <c r="K7" i="61" s="1"/>
  <c r="M8" i="5"/>
  <c r="M6" i="5" s="1"/>
  <c r="K10" i="61" s="1"/>
  <c r="K6" i="61" s="1"/>
  <c r="L9" i="5"/>
  <c r="L7" i="5" s="1"/>
  <c r="K9" i="5"/>
  <c r="K7" i="5" s="1"/>
  <c r="K8" i="5"/>
  <c r="K6" i="5" s="1"/>
  <c r="I9" i="5"/>
  <c r="I7" i="5" s="1"/>
  <c r="I11" i="61" s="1"/>
  <c r="H9" i="5"/>
  <c r="H7" i="5" s="1"/>
  <c r="H11" i="61" s="1"/>
  <c r="I8" i="5"/>
  <c r="I6" i="5" s="1"/>
  <c r="F9" i="5"/>
  <c r="F7" i="5" s="1"/>
  <c r="M15" i="62"/>
  <c r="M16" i="62"/>
  <c r="M19" i="62"/>
  <c r="M20" i="62"/>
  <c r="M25" i="62"/>
  <c r="M26" i="62"/>
  <c r="M37" i="62"/>
  <c r="M38" i="62"/>
  <c r="M39" i="62"/>
  <c r="M40" i="62"/>
  <c r="M47" i="62"/>
  <c r="M48" i="62"/>
  <c r="M51" i="62"/>
  <c r="M52" i="62"/>
  <c r="M41" i="62"/>
  <c r="M42" i="62"/>
  <c r="M43" i="62"/>
  <c r="M44" i="62"/>
  <c r="M49" i="62"/>
  <c r="M50" i="62"/>
  <c r="M36" i="62" l="1"/>
  <c r="D33" i="73"/>
  <c r="AA38" i="71"/>
  <c r="E21" i="73"/>
  <c r="E20" i="73"/>
  <c r="D23" i="73"/>
  <c r="O64" i="71"/>
  <c r="N21" i="73"/>
  <c r="O63" i="71"/>
  <c r="E63" i="71" s="1"/>
  <c r="R45" i="71"/>
  <c r="F92" i="71"/>
  <c r="L37" i="71"/>
  <c r="J6" i="5"/>
  <c r="J10" i="61" s="1"/>
  <c r="J7" i="5"/>
  <c r="J11" i="61" s="1"/>
  <c r="L38" i="71"/>
  <c r="F91" i="71"/>
  <c r="H8" i="5"/>
  <c r="H6" i="5" s="1"/>
  <c r="H10" i="61" s="1"/>
  <c r="K35" i="71"/>
  <c r="AB35" i="71"/>
  <c r="M36" i="71"/>
  <c r="F11" i="61"/>
  <c r="I10" i="61"/>
  <c r="M35" i="71"/>
  <c r="Z35" i="71"/>
  <c r="U45" i="71"/>
  <c r="AD35" i="71"/>
  <c r="AE19" i="74"/>
  <c r="F8" i="5"/>
  <c r="F6" i="5" s="1"/>
  <c r="F10" i="61" s="1"/>
  <c r="S18" i="74"/>
  <c r="X46" i="71"/>
  <c r="G7" i="5"/>
  <c r="AD36" i="71"/>
  <c r="AA45" i="71"/>
  <c r="AA46" i="71"/>
  <c r="AC35" i="71"/>
  <c r="Z36" i="71"/>
  <c r="X45" i="71"/>
  <c r="U46" i="71"/>
  <c r="W35" i="71"/>
  <c r="S17" i="71"/>
  <c r="P45" i="71"/>
  <c r="Q45" i="71"/>
  <c r="T17" i="71"/>
  <c r="P46" i="71"/>
  <c r="S18" i="71"/>
  <c r="R46" i="71"/>
  <c r="Q46" i="71"/>
  <c r="T18" i="71"/>
  <c r="S36" i="71"/>
  <c r="AB36" i="71"/>
  <c r="AC36" i="71"/>
  <c r="AA37" i="71"/>
  <c r="S9" i="71"/>
  <c r="S35" i="71"/>
  <c r="R37" i="71"/>
  <c r="T9" i="71"/>
  <c r="R38" i="71"/>
  <c r="S10" i="71"/>
  <c r="T35" i="71"/>
  <c r="T36" i="71"/>
  <c r="Y36" i="71"/>
  <c r="X38" i="71"/>
  <c r="X37" i="71"/>
  <c r="Y35" i="71"/>
  <c r="U38" i="71"/>
  <c r="P38" i="71"/>
  <c r="Q38" i="71"/>
  <c r="V36" i="71"/>
  <c r="W36" i="71"/>
  <c r="U37" i="71"/>
  <c r="Q37" i="71"/>
  <c r="V35" i="71"/>
  <c r="P37" i="71"/>
  <c r="L45" i="71"/>
  <c r="L46" i="71"/>
  <c r="G46" i="71"/>
  <c r="H46" i="71"/>
  <c r="K36" i="71"/>
  <c r="I46" i="71"/>
  <c r="J36" i="71"/>
  <c r="I45" i="71"/>
  <c r="H45" i="71"/>
  <c r="G45" i="71"/>
  <c r="J35" i="71"/>
  <c r="N35" i="71"/>
  <c r="N36" i="71"/>
  <c r="G37" i="71"/>
  <c r="G38" i="71"/>
  <c r="H37" i="71"/>
  <c r="I38" i="71"/>
  <c r="H38" i="71"/>
  <c r="N20" i="73"/>
  <c r="D20" i="73" s="1"/>
  <c r="O102" i="71"/>
  <c r="O103" i="71"/>
  <c r="E8" i="5"/>
  <c r="E6" i="5" s="1"/>
  <c r="L36" i="71" l="1"/>
  <c r="G36" i="71"/>
  <c r="X35" i="71"/>
  <c r="T7" i="71"/>
  <c r="G6" i="5"/>
  <c r="F37" i="71"/>
  <c r="H36" i="71"/>
  <c r="F36" i="71" s="1"/>
  <c r="AA35" i="71"/>
  <c r="C8" i="5"/>
  <c r="E9" i="5"/>
  <c r="E7" i="5" s="1"/>
  <c r="I36" i="71"/>
  <c r="X36" i="71"/>
  <c r="G35" i="71"/>
  <c r="Q35" i="71"/>
  <c r="L35" i="71"/>
  <c r="D6" i="5"/>
  <c r="E10" i="61"/>
  <c r="R35" i="71"/>
  <c r="T8" i="71"/>
  <c r="O46" i="71"/>
  <c r="R18" i="71"/>
  <c r="R36" i="71"/>
  <c r="O45" i="71"/>
  <c r="R17" i="71"/>
  <c r="F45" i="71"/>
  <c r="AA36" i="71"/>
  <c r="R9" i="71"/>
  <c r="S7" i="71"/>
  <c r="Q36" i="71"/>
  <c r="R10" i="71"/>
  <c r="S8" i="71"/>
  <c r="P36" i="71"/>
  <c r="U36" i="71"/>
  <c r="O38" i="71"/>
  <c r="O37" i="71"/>
  <c r="U35" i="71"/>
  <c r="P35" i="71"/>
  <c r="H35" i="71"/>
  <c r="F46" i="71"/>
  <c r="I35" i="71"/>
  <c r="F38" i="71"/>
  <c r="O101" i="71"/>
  <c r="O100" i="71"/>
  <c r="R57" i="69"/>
  <c r="Q57" i="69"/>
  <c r="R56" i="69"/>
  <c r="P56" i="69" s="1"/>
  <c r="Q56" i="69"/>
  <c r="P75" i="69"/>
  <c r="P74" i="69"/>
  <c r="P73" i="69"/>
  <c r="P72" i="69"/>
  <c r="P71" i="69"/>
  <c r="P70" i="69"/>
  <c r="P69" i="69"/>
  <c r="P68" i="69"/>
  <c r="P67" i="69"/>
  <c r="P66" i="69"/>
  <c r="P65" i="69"/>
  <c r="P64" i="69"/>
  <c r="P63" i="69"/>
  <c r="P62" i="69"/>
  <c r="P61" i="69"/>
  <c r="P60" i="69"/>
  <c r="P59" i="69"/>
  <c r="P58" i="69"/>
  <c r="Q32" i="69"/>
  <c r="R32" i="69"/>
  <c r="R31" i="69"/>
  <c r="Q31" i="69"/>
  <c r="P33" i="69"/>
  <c r="P34" i="69"/>
  <c r="P35" i="69"/>
  <c r="P36" i="69"/>
  <c r="P37" i="69"/>
  <c r="P38" i="69"/>
  <c r="P39" i="69"/>
  <c r="P40" i="69"/>
  <c r="P41" i="69"/>
  <c r="P42" i="69"/>
  <c r="P43" i="69"/>
  <c r="P44" i="69"/>
  <c r="P45" i="69"/>
  <c r="P46" i="69"/>
  <c r="C103" i="62"/>
  <c r="C11" i="62"/>
  <c r="C6" i="5" l="1"/>
  <c r="Q30" i="69"/>
  <c r="Q10" i="69" s="1"/>
  <c r="E45" i="71"/>
  <c r="R29" i="69"/>
  <c r="R9" i="69" s="1"/>
  <c r="R7" i="71"/>
  <c r="F35" i="71"/>
  <c r="P32" i="69"/>
  <c r="P57" i="69"/>
  <c r="O35" i="71"/>
  <c r="D8" i="5"/>
  <c r="P31" i="69"/>
  <c r="Q29" i="69"/>
  <c r="R30" i="69"/>
  <c r="Q8" i="69"/>
  <c r="E11" i="61"/>
  <c r="D7" i="5"/>
  <c r="C7" i="5" s="1"/>
  <c r="R7" i="69"/>
  <c r="C9" i="5"/>
  <c r="D9" i="5"/>
  <c r="R8" i="71"/>
  <c r="O36" i="71"/>
  <c r="O98" i="71"/>
  <c r="O99" i="71"/>
  <c r="E35" i="71" l="1"/>
  <c r="R10" i="69"/>
  <c r="P30" i="69"/>
  <c r="Q9" i="69"/>
  <c r="P29" i="69"/>
  <c r="O97" i="71"/>
  <c r="O96" i="71"/>
  <c r="C63" i="62"/>
  <c r="C35" i="62"/>
  <c r="C9" i="62" s="1"/>
  <c r="N127" i="62"/>
  <c r="N126" i="62"/>
  <c r="M126" i="62"/>
  <c r="G127" i="62"/>
  <c r="H127" i="62"/>
  <c r="I127" i="62"/>
  <c r="J127" i="62"/>
  <c r="H126" i="62"/>
  <c r="I126" i="62"/>
  <c r="J126" i="62"/>
  <c r="G126" i="62"/>
  <c r="N106" i="62"/>
  <c r="N105" i="62"/>
  <c r="M105" i="62"/>
  <c r="G106" i="62"/>
  <c r="G104" i="62" s="1"/>
  <c r="H106" i="62"/>
  <c r="H104" i="62" s="1"/>
  <c r="I106" i="62"/>
  <c r="I104" i="62" s="1"/>
  <c r="J106" i="62"/>
  <c r="J104" i="62" s="1"/>
  <c r="H105" i="62"/>
  <c r="H103" i="62" s="1"/>
  <c r="I105" i="62"/>
  <c r="I103" i="62" s="1"/>
  <c r="J105" i="62"/>
  <c r="J103" i="62" s="1"/>
  <c r="G105" i="62"/>
  <c r="N84" i="62"/>
  <c r="M84" i="62"/>
  <c r="N83" i="62"/>
  <c r="M83" i="62"/>
  <c r="J84" i="62"/>
  <c r="I84" i="62"/>
  <c r="H84" i="62"/>
  <c r="G84" i="62"/>
  <c r="H83" i="62"/>
  <c r="I83" i="62"/>
  <c r="J83" i="62"/>
  <c r="M64" i="62"/>
  <c r="N64" i="62"/>
  <c r="N63" i="62"/>
  <c r="M63" i="62"/>
  <c r="N36" i="62"/>
  <c r="N35" i="62"/>
  <c r="M35" i="62"/>
  <c r="N12" i="62"/>
  <c r="M12" i="62"/>
  <c r="N11" i="62"/>
  <c r="M11" i="62"/>
  <c r="G12" i="61"/>
  <c r="G13" i="61"/>
  <c r="K31" i="61"/>
  <c r="K32" i="61"/>
  <c r="K33" i="61"/>
  <c r="D32" i="61"/>
  <c r="D33" i="61"/>
  <c r="K21" i="61"/>
  <c r="K22" i="61"/>
  <c r="D267" i="21" s="1"/>
  <c r="D259" i="21" s="1"/>
  <c r="K23" i="61"/>
  <c r="D23" i="61"/>
  <c r="D22" i="61"/>
  <c r="D21" i="61"/>
  <c r="G10" i="61"/>
  <c r="G11" i="61"/>
  <c r="D10" i="61"/>
  <c r="D11" i="61"/>
  <c r="D12" i="61"/>
  <c r="D13" i="61"/>
  <c r="G103" i="62" l="1"/>
  <c r="K30" i="61"/>
  <c r="D30" i="61"/>
  <c r="C7" i="62"/>
  <c r="P9" i="69"/>
  <c r="Q7" i="69"/>
  <c r="N10" i="62"/>
  <c r="N8" i="62" s="1"/>
  <c r="R8" i="69"/>
  <c r="P10" i="69"/>
  <c r="O92" i="71"/>
  <c r="O94" i="71"/>
  <c r="O95" i="71"/>
  <c r="M10" i="62"/>
  <c r="M8" i="62" s="1"/>
  <c r="N9" i="62"/>
  <c r="N7" i="62" s="1"/>
  <c r="M9" i="62"/>
  <c r="M7" i="62" s="1"/>
  <c r="L7" i="62" l="1"/>
  <c r="P8" i="69"/>
  <c r="P7" i="69"/>
  <c r="L10" i="62"/>
  <c r="O91" i="71"/>
  <c r="O93" i="71"/>
  <c r="Z56" i="70"/>
  <c r="Y56" i="70" s="1"/>
  <c r="Z57" i="70"/>
  <c r="Y57" i="70" s="1"/>
  <c r="Z58" i="70"/>
  <c r="Y58" i="70" s="1"/>
  <c r="Z59" i="70"/>
  <c r="Y59" i="70" s="1"/>
  <c r="Z60" i="70"/>
  <c r="Y60" i="70" s="1"/>
  <c r="G56" i="70"/>
  <c r="H56" i="70"/>
  <c r="I56" i="70"/>
  <c r="J56" i="70"/>
  <c r="K56" i="70"/>
  <c r="L56" i="70"/>
  <c r="M56" i="70"/>
  <c r="N56" i="70"/>
  <c r="O56" i="70"/>
  <c r="P56" i="70"/>
  <c r="Q56" i="70"/>
  <c r="R56" i="70"/>
  <c r="S56" i="70"/>
  <c r="T56" i="70"/>
  <c r="U56" i="70"/>
  <c r="V56" i="70"/>
  <c r="W56" i="70"/>
  <c r="X56" i="70"/>
  <c r="G57" i="70"/>
  <c r="H57" i="70"/>
  <c r="I57" i="70"/>
  <c r="J57" i="70"/>
  <c r="K57" i="70"/>
  <c r="L57" i="70"/>
  <c r="M57" i="70"/>
  <c r="N57" i="70"/>
  <c r="O57" i="70"/>
  <c r="P57" i="70"/>
  <c r="Q57" i="70"/>
  <c r="R57" i="70"/>
  <c r="S57" i="70"/>
  <c r="T57" i="70"/>
  <c r="U57" i="70"/>
  <c r="V57" i="70"/>
  <c r="W57" i="70"/>
  <c r="X57" i="70"/>
  <c r="G58" i="70"/>
  <c r="H58" i="70"/>
  <c r="I58" i="70"/>
  <c r="J58" i="70"/>
  <c r="K58" i="70"/>
  <c r="L58" i="70"/>
  <c r="M58" i="70"/>
  <c r="N58" i="70"/>
  <c r="O58" i="70"/>
  <c r="P58" i="70"/>
  <c r="Q58" i="70"/>
  <c r="R58" i="70"/>
  <c r="S58" i="70"/>
  <c r="T58" i="70"/>
  <c r="U58" i="70"/>
  <c r="V58" i="70"/>
  <c r="W58" i="70"/>
  <c r="X58" i="70"/>
  <c r="G59" i="70"/>
  <c r="H59" i="70"/>
  <c r="I59" i="70"/>
  <c r="J59" i="70"/>
  <c r="K59" i="70"/>
  <c r="L59" i="70"/>
  <c r="M59" i="70"/>
  <c r="N59" i="70"/>
  <c r="O59" i="70"/>
  <c r="P59" i="70"/>
  <c r="Q59" i="70"/>
  <c r="R59" i="70"/>
  <c r="S59" i="70"/>
  <c r="T59" i="70"/>
  <c r="U59" i="70"/>
  <c r="V59" i="70"/>
  <c r="W59" i="70"/>
  <c r="X59" i="70"/>
  <c r="G60" i="70"/>
  <c r="H60" i="70"/>
  <c r="I60" i="70"/>
  <c r="J60" i="70"/>
  <c r="K60" i="70"/>
  <c r="L60" i="70"/>
  <c r="M60" i="70"/>
  <c r="N60" i="70"/>
  <c r="O60" i="70"/>
  <c r="P60" i="70"/>
  <c r="Q60" i="70"/>
  <c r="R60" i="70"/>
  <c r="S60" i="70"/>
  <c r="T60" i="70"/>
  <c r="U60" i="70"/>
  <c r="V60" i="70"/>
  <c r="W60" i="70"/>
  <c r="X60" i="70"/>
  <c r="C32" i="61" l="1"/>
  <c r="C33" i="61"/>
  <c r="C23" i="61"/>
  <c r="D45" i="21"/>
  <c r="D43" i="21" s="1"/>
  <c r="C11" i="61"/>
  <c r="D72" i="21" s="1"/>
  <c r="D70" i="21" s="1"/>
  <c r="C12" i="61"/>
  <c r="C13" i="61"/>
  <c r="L127" i="62"/>
  <c r="L128" i="62"/>
  <c r="L129" i="62"/>
  <c r="L130" i="62"/>
  <c r="L131" i="62"/>
  <c r="L132" i="62"/>
  <c r="L133" i="62"/>
  <c r="L134" i="62"/>
  <c r="L135" i="62"/>
  <c r="L136" i="62"/>
  <c r="L137" i="62"/>
  <c r="L138" i="62"/>
  <c r="L139" i="62"/>
  <c r="L126" i="62"/>
  <c r="L104" i="62"/>
  <c r="L105" i="62"/>
  <c r="L106" i="62"/>
  <c r="L107" i="62"/>
  <c r="L108" i="62"/>
  <c r="L109" i="62"/>
  <c r="L110" i="62"/>
  <c r="L111" i="62"/>
  <c r="L112" i="62"/>
  <c r="L113" i="62"/>
  <c r="L114" i="62"/>
  <c r="L115" i="62"/>
  <c r="L116" i="62"/>
  <c r="L103" i="62"/>
  <c r="L84" i="62"/>
  <c r="L85" i="62"/>
  <c r="L86" i="62"/>
  <c r="L87" i="62"/>
  <c r="L88" i="62"/>
  <c r="L89" i="62"/>
  <c r="L90" i="62"/>
  <c r="L91" i="62"/>
  <c r="L92" i="62"/>
  <c r="L93" i="62"/>
  <c r="L94" i="62"/>
  <c r="L83" i="62"/>
  <c r="L68" i="62"/>
  <c r="L69" i="62"/>
  <c r="L70" i="62"/>
  <c r="L71" i="62"/>
  <c r="L72" i="62"/>
  <c r="L73" i="62"/>
  <c r="L74" i="62"/>
  <c r="L63" i="62"/>
  <c r="L67" i="62"/>
  <c r="L66" i="62"/>
  <c r="L65" i="62"/>
  <c r="L64" i="62"/>
  <c r="L53" i="62"/>
  <c r="L54" i="62"/>
  <c r="L52" i="62"/>
  <c r="L51" i="62"/>
  <c r="L50" i="62"/>
  <c r="L49" i="62"/>
  <c r="L48" i="62"/>
  <c r="L47" i="62"/>
  <c r="L46" i="62"/>
  <c r="L45" i="62"/>
  <c r="L44" i="62"/>
  <c r="L43" i="62"/>
  <c r="L42" i="62"/>
  <c r="L41" i="62"/>
  <c r="L40" i="62"/>
  <c r="L39" i="62"/>
  <c r="L38" i="62"/>
  <c r="L37" i="62"/>
  <c r="L36" i="62"/>
  <c r="L35" i="62"/>
  <c r="L22" i="62"/>
  <c r="L21" i="62"/>
  <c r="L18" i="62"/>
  <c r="L13" i="62"/>
  <c r="L14" i="62"/>
  <c r="L8" i="62"/>
  <c r="L9" i="62"/>
  <c r="L11" i="62"/>
  <c r="L12" i="62"/>
  <c r="L15" i="62"/>
  <c r="L16" i="62"/>
  <c r="L17" i="62"/>
  <c r="L19" i="62"/>
  <c r="L20" i="62"/>
  <c r="L23" i="62"/>
  <c r="L24" i="62"/>
  <c r="L25" i="62"/>
  <c r="L26" i="62"/>
  <c r="P23" i="61" l="1"/>
  <c r="B223" i="74"/>
  <c r="B222" i="74"/>
  <c r="B221" i="74"/>
  <c r="B220" i="74"/>
  <c r="B219" i="74"/>
  <c r="B218" i="74"/>
  <c r="B217" i="74"/>
  <c r="B216" i="74"/>
  <c r="B215" i="74"/>
  <c r="B214" i="74"/>
  <c r="B213" i="74"/>
  <c r="B212" i="74"/>
  <c r="B211" i="74"/>
  <c r="B210" i="74"/>
  <c r="B191" i="74"/>
  <c r="B190" i="74"/>
  <c r="B189" i="74"/>
  <c r="B188" i="74"/>
  <c r="B187" i="74"/>
  <c r="B186" i="74"/>
  <c r="B185" i="74"/>
  <c r="B184" i="74"/>
  <c r="B183" i="74"/>
  <c r="B182" i="74"/>
  <c r="B181" i="74"/>
  <c r="B180" i="74"/>
  <c r="B179" i="74"/>
  <c r="B178" i="74"/>
  <c r="B159" i="74"/>
  <c r="B158" i="74"/>
  <c r="B157" i="74"/>
  <c r="B156" i="74"/>
  <c r="B155" i="74"/>
  <c r="B154" i="74"/>
  <c r="B153" i="74"/>
  <c r="B152" i="74"/>
  <c r="B151" i="74"/>
  <c r="B150" i="74"/>
  <c r="B149" i="74"/>
  <c r="B148" i="74"/>
  <c r="B99" i="74"/>
  <c r="B98" i="74"/>
  <c r="B97" i="74"/>
  <c r="B96" i="74"/>
  <c r="B95" i="74"/>
  <c r="B94" i="74"/>
  <c r="B93" i="74"/>
  <c r="B92" i="74"/>
  <c r="B91" i="74"/>
  <c r="B90" i="74"/>
  <c r="B89" i="74"/>
  <c r="B88" i="74"/>
  <c r="B87" i="74"/>
  <c r="B86" i="74"/>
  <c r="B85" i="74"/>
  <c r="B84" i="74"/>
  <c r="B83" i="74"/>
  <c r="B82" i="74"/>
  <c r="B81" i="74"/>
  <c r="B60" i="74"/>
  <c r="B58" i="74"/>
  <c r="B56" i="74"/>
  <c r="B54" i="74"/>
  <c r="B52" i="74"/>
  <c r="B50" i="74"/>
  <c r="B49" i="74"/>
  <c r="B48" i="74"/>
  <c r="B46" i="74"/>
  <c r="B44" i="74" s="1"/>
  <c r="B25" i="74"/>
  <c r="B24" i="74"/>
  <c r="B23" i="74"/>
  <c r="B22" i="74"/>
  <c r="B18" i="74"/>
  <c r="D51" i="73"/>
  <c r="D50" i="73"/>
  <c r="D49" i="73"/>
  <c r="D48" i="73"/>
  <c r="D47" i="73"/>
  <c r="D46" i="73"/>
  <c r="D38" i="73"/>
  <c r="D37" i="73"/>
  <c r="D36" i="73"/>
  <c r="D35" i="73"/>
  <c r="D34" i="73"/>
  <c r="D25" i="73"/>
  <c r="D24" i="73"/>
  <c r="D22" i="73"/>
  <c r="D21" i="73"/>
  <c r="E110" i="71"/>
  <c r="E109" i="71"/>
  <c r="E108" i="71"/>
  <c r="E107" i="71"/>
  <c r="E106" i="71"/>
  <c r="E105" i="71"/>
  <c r="E104" i="71"/>
  <c r="E103" i="71"/>
  <c r="E102" i="71"/>
  <c r="E101" i="71"/>
  <c r="E100" i="71"/>
  <c r="E99" i="71"/>
  <c r="E98" i="71"/>
  <c r="E97" i="71"/>
  <c r="E96" i="71"/>
  <c r="E95" i="71"/>
  <c r="E94" i="71"/>
  <c r="E93" i="71"/>
  <c r="E92" i="71"/>
  <c r="E91" i="71"/>
  <c r="E82" i="71"/>
  <c r="E81" i="71"/>
  <c r="E80" i="71"/>
  <c r="E79" i="71"/>
  <c r="E78" i="71"/>
  <c r="E77" i="71"/>
  <c r="E76" i="71"/>
  <c r="E75" i="71"/>
  <c r="E74" i="71"/>
  <c r="E73" i="71"/>
  <c r="E72" i="71"/>
  <c r="E71" i="71"/>
  <c r="E70" i="71"/>
  <c r="E69" i="71"/>
  <c r="E68" i="71"/>
  <c r="E67" i="71"/>
  <c r="E66" i="71"/>
  <c r="E65" i="71"/>
  <c r="E64" i="71"/>
  <c r="E54" i="71"/>
  <c r="E53" i="71"/>
  <c r="E52" i="71"/>
  <c r="E51" i="71"/>
  <c r="E50" i="71"/>
  <c r="E49" i="71"/>
  <c r="E48" i="71"/>
  <c r="E47" i="71"/>
  <c r="E46" i="71"/>
  <c r="E44" i="71"/>
  <c r="E43" i="71"/>
  <c r="E42" i="71"/>
  <c r="E41" i="71"/>
  <c r="E40" i="71"/>
  <c r="E39" i="71"/>
  <c r="E38" i="71"/>
  <c r="E37" i="71"/>
  <c r="E36" i="71"/>
  <c r="C140" i="69"/>
  <c r="C139" i="69"/>
  <c r="C138" i="69"/>
  <c r="C137" i="69"/>
  <c r="C136" i="69"/>
  <c r="C135" i="69"/>
  <c r="C134" i="69"/>
  <c r="C133" i="69"/>
  <c r="C132" i="69"/>
  <c r="C131" i="69"/>
  <c r="C130" i="69"/>
  <c r="C129" i="69"/>
  <c r="C128" i="69"/>
  <c r="C127" i="69"/>
  <c r="C117" i="69"/>
  <c r="C116" i="69"/>
  <c r="C115" i="69"/>
  <c r="C114" i="69"/>
  <c r="C113" i="69"/>
  <c r="C112" i="69"/>
  <c r="C111" i="69"/>
  <c r="C110" i="69"/>
  <c r="C109" i="69"/>
  <c r="C107" i="69"/>
  <c r="C16" i="69"/>
  <c r="C15" i="69"/>
  <c r="C14" i="69"/>
  <c r="E268" i="21" l="1"/>
  <c r="E267" i="21"/>
  <c r="E266" i="21"/>
  <c r="E265" i="21"/>
  <c r="E264" i="21"/>
  <c r="E263" i="21"/>
  <c r="E262" i="21"/>
  <c r="E261" i="21"/>
  <c r="E260" i="21"/>
  <c r="E259" i="21"/>
  <c r="E216" i="21"/>
  <c r="E215" i="21"/>
  <c r="E214" i="21"/>
  <c r="E213" i="21"/>
  <c r="E212" i="21"/>
  <c r="E211" i="21"/>
  <c r="E210" i="21"/>
  <c r="E209" i="21"/>
  <c r="E208" i="21"/>
  <c r="E207" i="21"/>
  <c r="E163" i="21"/>
  <c r="E162" i="21"/>
  <c r="E161" i="21"/>
  <c r="E160" i="21"/>
  <c r="E159" i="21"/>
  <c r="E158" i="21"/>
  <c r="E157" i="21"/>
  <c r="E156" i="21"/>
  <c r="E155" i="21"/>
  <c r="E73" i="21"/>
  <c r="E72" i="21"/>
  <c r="E71" i="21"/>
  <c r="E70" i="21"/>
  <c r="E46" i="21"/>
  <c r="E45" i="21"/>
  <c r="E42" i="21"/>
  <c r="A140" i="62" l="1"/>
  <c r="A117" i="62"/>
  <c r="A95" i="62"/>
  <c r="A75" i="62"/>
  <c r="A55" i="62"/>
  <c r="F84" i="62" l="1"/>
  <c r="D84" i="62" s="1"/>
  <c r="F86" i="62"/>
  <c r="F87" i="62"/>
  <c r="K87" i="62" s="1"/>
  <c r="F88" i="62"/>
  <c r="D88" i="62" s="1"/>
  <c r="F89" i="62"/>
  <c r="K89" i="62" s="1"/>
  <c r="F90" i="62"/>
  <c r="K90" i="62" s="1"/>
  <c r="F91" i="62"/>
  <c r="D91" i="62" s="1"/>
  <c r="E91" i="62" s="1"/>
  <c r="F92" i="62"/>
  <c r="D92" i="62" s="1"/>
  <c r="F93" i="62"/>
  <c r="F94" i="62"/>
  <c r="F103" i="62"/>
  <c r="K103" i="62" s="1"/>
  <c r="F104" i="62"/>
  <c r="K104" i="62" s="1"/>
  <c r="F105" i="62"/>
  <c r="K105" i="62" s="1"/>
  <c r="F106" i="62"/>
  <c r="K106" i="62" s="1"/>
  <c r="F107" i="62"/>
  <c r="D107" i="62" s="1"/>
  <c r="E107" i="62" s="1"/>
  <c r="F108" i="62"/>
  <c r="D108" i="62" s="1"/>
  <c r="F109" i="62"/>
  <c r="F110" i="62"/>
  <c r="F111" i="62"/>
  <c r="K111" i="62" s="1"/>
  <c r="F112" i="62"/>
  <c r="K112" i="62" s="1"/>
  <c r="F113" i="62"/>
  <c r="K113" i="62" s="1"/>
  <c r="F114" i="62"/>
  <c r="D114" i="62" s="1"/>
  <c r="F115" i="62"/>
  <c r="D115" i="62" s="1"/>
  <c r="E115" i="62" s="1"/>
  <c r="F116" i="62"/>
  <c r="D116" i="62" s="1"/>
  <c r="F126" i="62"/>
  <c r="F127" i="62"/>
  <c r="F128" i="62"/>
  <c r="K128" i="62" s="1"/>
  <c r="F129" i="62"/>
  <c r="K129" i="62" s="1"/>
  <c r="F130" i="62"/>
  <c r="K130" i="62" s="1"/>
  <c r="F131" i="62"/>
  <c r="D131" i="62" s="1"/>
  <c r="F132" i="62"/>
  <c r="D132" i="62" s="1"/>
  <c r="E132" i="62" s="1"/>
  <c r="F133" i="62"/>
  <c r="D133" i="62" s="1"/>
  <c r="F134" i="62"/>
  <c r="F135" i="62"/>
  <c r="F136" i="62"/>
  <c r="K136" i="62" s="1"/>
  <c r="F137" i="62"/>
  <c r="D137" i="62" s="1"/>
  <c r="F138" i="62"/>
  <c r="K138" i="62" s="1"/>
  <c r="F139" i="62"/>
  <c r="K139" i="62" s="1"/>
  <c r="C21" i="61"/>
  <c r="C31" i="61"/>
  <c r="C30" i="61" l="1"/>
  <c r="P20" i="61" s="1"/>
  <c r="K88" i="62"/>
  <c r="K92" i="62"/>
  <c r="D105" i="62"/>
  <c r="E105" i="62" s="1"/>
  <c r="D104" i="62"/>
  <c r="D87" i="62"/>
  <c r="E87" i="62" s="1"/>
  <c r="D128" i="62"/>
  <c r="E128" i="62" s="1"/>
  <c r="K108" i="62"/>
  <c r="D136" i="62"/>
  <c r="E136" i="62" s="1"/>
  <c r="D89" i="62"/>
  <c r="E89" i="62" s="1"/>
  <c r="K131" i="62"/>
  <c r="D129" i="62"/>
  <c r="K114" i="62"/>
  <c r="D111" i="62"/>
  <c r="E111" i="62" s="1"/>
  <c r="D106" i="62"/>
  <c r="D103" i="62"/>
  <c r="E103" i="62" s="1"/>
  <c r="K116" i="62"/>
  <c r="K137" i="62"/>
  <c r="K133" i="62"/>
  <c r="D130" i="62"/>
  <c r="E130" i="62" s="1"/>
  <c r="D138" i="62"/>
  <c r="E138" i="62" s="1"/>
  <c r="K115" i="62"/>
  <c r="D113" i="62"/>
  <c r="E113" i="62" s="1"/>
  <c r="D112" i="62"/>
  <c r="K107" i="62"/>
  <c r="K91" i="62"/>
  <c r="K84" i="62"/>
  <c r="K132" i="62"/>
  <c r="K127" i="62"/>
  <c r="D127" i="62"/>
  <c r="K110" i="62"/>
  <c r="D110" i="62"/>
  <c r="K86" i="62"/>
  <c r="D86" i="62"/>
  <c r="K135" i="62"/>
  <c r="D135" i="62"/>
  <c r="K93" i="62"/>
  <c r="D93" i="62"/>
  <c r="E93" i="62" s="1"/>
  <c r="K126" i="62"/>
  <c r="D126" i="62"/>
  <c r="E126" i="62" s="1"/>
  <c r="K109" i="62"/>
  <c r="D109" i="62"/>
  <c r="E109" i="62" s="1"/>
  <c r="D90" i="62"/>
  <c r="D139" i="62"/>
  <c r="K134" i="62"/>
  <c r="D134" i="62"/>
  <c r="E134" i="62" s="1"/>
  <c r="K94" i="62"/>
  <c r="D94" i="62"/>
  <c r="V828" i="70" l="1"/>
  <c r="V826" i="70" s="1"/>
  <c r="L828" i="70"/>
  <c r="L826" i="70" s="1"/>
  <c r="X829" i="70"/>
  <c r="X827" i="70" s="1"/>
  <c r="W784" i="70"/>
  <c r="W782" i="70" s="1"/>
  <c r="AA741" i="70"/>
  <c r="AA739" i="70" s="1"/>
  <c r="T696" i="70"/>
  <c r="T694" i="70" s="1"/>
  <c r="R505" i="70"/>
  <c r="AA504" i="70"/>
  <c r="O504" i="70"/>
  <c r="X503" i="70"/>
  <c r="L503" i="70"/>
  <c r="U502" i="70"/>
  <c r="I502" i="70"/>
  <c r="AA500" i="70"/>
  <c r="O500" i="70"/>
  <c r="J491" i="70"/>
  <c r="Y488" i="70"/>
  <c r="M488" i="70"/>
  <c r="J487" i="70"/>
  <c r="Z504" i="70"/>
  <c r="K503" i="70"/>
  <c r="H502" i="70"/>
  <c r="Z500" i="70"/>
  <c r="N500" i="70"/>
  <c r="X499" i="70"/>
  <c r="U498" i="70"/>
  <c r="I498" i="70"/>
  <c r="I491" i="70"/>
  <c r="AA489" i="70"/>
  <c r="O489" i="70"/>
  <c r="L488" i="70"/>
  <c r="U487" i="70"/>
  <c r="I487" i="70"/>
  <c r="O485" i="70"/>
  <c r="X484" i="70"/>
  <c r="L484" i="70"/>
  <c r="U483" i="70"/>
  <c r="I483" i="70"/>
  <c r="R482" i="70"/>
  <c r="AA481" i="70"/>
  <c r="O481" i="70"/>
  <c r="X480" i="70"/>
  <c r="L480" i="70"/>
  <c r="P505" i="70"/>
  <c r="Y504" i="70"/>
  <c r="M504" i="70"/>
  <c r="V503" i="70"/>
  <c r="J503" i="70"/>
  <c r="S502" i="70"/>
  <c r="P501" i="70"/>
  <c r="Y500" i="70"/>
  <c r="M500" i="70"/>
  <c r="K499" i="70"/>
  <c r="H498" i="70"/>
  <c r="N496" i="70"/>
  <c r="H491" i="70"/>
  <c r="N489" i="70"/>
  <c r="H487" i="70"/>
  <c r="Z485" i="70"/>
  <c r="N485" i="70"/>
  <c r="K484" i="70"/>
  <c r="Q482" i="70"/>
  <c r="Z481" i="70"/>
  <c r="O505" i="70"/>
  <c r="X504" i="70"/>
  <c r="L504" i="70"/>
  <c r="U503" i="70"/>
  <c r="R502" i="70"/>
  <c r="O501" i="70"/>
  <c r="V499" i="70"/>
  <c r="S498" i="70"/>
  <c r="S491" i="70"/>
  <c r="V488" i="70"/>
  <c r="J488" i="70"/>
  <c r="Y485" i="70"/>
  <c r="V484" i="70"/>
  <c r="J484" i="70"/>
  <c r="S483" i="70"/>
  <c r="P482" i="70"/>
  <c r="Z505" i="70"/>
  <c r="H503" i="70"/>
  <c r="Z501" i="70"/>
  <c r="W500" i="70"/>
  <c r="K500" i="70"/>
  <c r="U499" i="70"/>
  <c r="R498" i="70"/>
  <c r="AA490" i="70"/>
  <c r="O490" i="70"/>
  <c r="X489" i="70"/>
  <c r="U488" i="70"/>
  <c r="R487" i="70"/>
  <c r="X485" i="70"/>
  <c r="I484" i="70"/>
  <c r="R483" i="70"/>
  <c r="AA482" i="70"/>
  <c r="X481" i="70"/>
  <c r="U480" i="70"/>
  <c r="N490" i="70"/>
  <c r="N486" i="70"/>
  <c r="W485" i="70"/>
  <c r="T484" i="70"/>
  <c r="Z482" i="70"/>
  <c r="T480" i="70"/>
  <c r="Z480" i="70"/>
  <c r="N480" i="70"/>
  <c r="K480" i="70"/>
  <c r="V480" i="70"/>
  <c r="Y505" i="70"/>
  <c r="V504" i="70"/>
  <c r="J504" i="70"/>
  <c r="S503" i="70"/>
  <c r="P502" i="70"/>
  <c r="Y501" i="70"/>
  <c r="M501" i="70"/>
  <c r="V500" i="70"/>
  <c r="J500" i="70"/>
  <c r="T499" i="70"/>
  <c r="H499" i="70"/>
  <c r="T488" i="70"/>
  <c r="Z486" i="70"/>
  <c r="Q483" i="70"/>
  <c r="W481" i="70"/>
  <c r="H480" i="70"/>
  <c r="R480" i="70"/>
  <c r="L505" i="70"/>
  <c r="U504" i="70"/>
  <c r="R503" i="70"/>
  <c r="O502" i="70"/>
  <c r="X501" i="70"/>
  <c r="U500" i="70"/>
  <c r="S499" i="70"/>
  <c r="Y490" i="70"/>
  <c r="J489" i="70"/>
  <c r="P487" i="70"/>
  <c r="Y486" i="70"/>
  <c r="M486" i="70"/>
  <c r="J485" i="70"/>
  <c r="M482" i="70"/>
  <c r="V481" i="70"/>
  <c r="S480" i="70"/>
  <c r="U485" i="70"/>
  <c r="Q481" i="70"/>
  <c r="M484" i="70"/>
  <c r="K505" i="70"/>
  <c r="T504" i="70"/>
  <c r="H504" i="70"/>
  <c r="Q503" i="70"/>
  <c r="N502" i="70"/>
  <c r="K501" i="70"/>
  <c r="T500" i="70"/>
  <c r="R499" i="70"/>
  <c r="O498" i="70"/>
  <c r="X490" i="70"/>
  <c r="L490" i="70"/>
  <c r="U489" i="70"/>
  <c r="O487" i="70"/>
  <c r="R484" i="70"/>
  <c r="AA483" i="70"/>
  <c r="V505" i="70"/>
  <c r="J505" i="70"/>
  <c r="Y502" i="70"/>
  <c r="V501" i="70"/>
  <c r="J501" i="70"/>
  <c r="Q499" i="70"/>
  <c r="N491" i="70"/>
  <c r="K490" i="70"/>
  <c r="N487" i="70"/>
  <c r="Q484" i="70"/>
  <c r="W482" i="70"/>
  <c r="K482" i="70"/>
  <c r="P481" i="70"/>
  <c r="I505" i="70"/>
  <c r="R504" i="70"/>
  <c r="O503" i="70"/>
  <c r="L502" i="70"/>
  <c r="U501" i="70"/>
  <c r="I501" i="70"/>
  <c r="Y498" i="70"/>
  <c r="M498" i="70"/>
  <c r="J490" i="70"/>
  <c r="P488" i="70"/>
  <c r="V486" i="70"/>
  <c r="J486" i="70"/>
  <c r="S485" i="70"/>
  <c r="M483" i="70"/>
  <c r="S481" i="70"/>
  <c r="K483" i="70"/>
  <c r="J483" i="70"/>
  <c r="G482" i="70"/>
  <c r="M480" i="70"/>
  <c r="T505" i="70"/>
  <c r="H505" i="70"/>
  <c r="Z503" i="70"/>
  <c r="W502" i="70"/>
  <c r="K502" i="70"/>
  <c r="H501" i="70"/>
  <c r="O499" i="70"/>
  <c r="L498" i="70"/>
  <c r="X491" i="70"/>
  <c r="L491" i="70"/>
  <c r="I490" i="70"/>
  <c r="AA488" i="70"/>
  <c r="X487" i="70"/>
  <c r="L487" i="70"/>
  <c r="U486" i="70"/>
  <c r="I486" i="70"/>
  <c r="AA484" i="70"/>
  <c r="O484" i="70"/>
  <c r="L483" i="70"/>
  <c r="I482" i="70"/>
  <c r="AA480" i="70"/>
  <c r="O480" i="70"/>
  <c r="T486" i="70"/>
  <c r="Q485" i="70"/>
  <c r="Y480" i="70"/>
  <c r="W480" i="70"/>
  <c r="P504" i="70"/>
  <c r="Y503" i="70"/>
  <c r="M503" i="70"/>
  <c r="S501" i="70"/>
  <c r="P500" i="70"/>
  <c r="Z499" i="70"/>
  <c r="W498" i="70"/>
  <c r="K498" i="70"/>
  <c r="H490" i="70"/>
  <c r="Q489" i="70"/>
  <c r="Z488" i="70"/>
  <c r="N488" i="70"/>
  <c r="K487" i="70"/>
  <c r="H486" i="70"/>
  <c r="N484" i="70"/>
  <c r="H482" i="70"/>
  <c r="Y484" i="70"/>
  <c r="F508" i="70"/>
  <c r="H150" i="70"/>
  <c r="J151" i="70"/>
  <c r="O150" i="70"/>
  <c r="O106" i="70" s="1"/>
  <c r="I150" i="70"/>
  <c r="I106" i="70" s="1"/>
  <c r="U129" i="70"/>
  <c r="M130" i="70"/>
  <c r="V133" i="70"/>
  <c r="J129" i="70"/>
  <c r="R137" i="70"/>
  <c r="AA136" i="70"/>
  <c r="L134" i="70"/>
  <c r="N139" i="70"/>
  <c r="O139" i="70"/>
  <c r="H135" i="70"/>
  <c r="X132" i="70"/>
  <c r="AA128" i="70"/>
  <c r="AA84" i="70" s="1"/>
  <c r="O134" i="70"/>
  <c r="L131" i="70"/>
  <c r="L87" i="70" s="1"/>
  <c r="X88" i="70" l="1"/>
  <c r="R828" i="70"/>
  <c r="R826" i="70" s="1"/>
  <c r="O785" i="70"/>
  <c r="O783" i="70" s="1"/>
  <c r="T483" i="70"/>
  <c r="Q490" i="70"/>
  <c r="X502" i="70"/>
  <c r="T490" i="70"/>
  <c r="R481" i="70"/>
  <c r="O488" i="70"/>
  <c r="K481" i="70"/>
  <c r="Q501" i="70"/>
  <c r="AA505" i="70"/>
  <c r="T485" i="70"/>
  <c r="H488" i="70"/>
  <c r="N501" i="70"/>
  <c r="S505" i="70"/>
  <c r="N503" i="70"/>
  <c r="P485" i="70"/>
  <c r="I485" i="70"/>
  <c r="L499" i="70"/>
  <c r="M696" i="70"/>
  <c r="M694" i="70" s="1"/>
  <c r="R136" i="70"/>
  <c r="L137" i="70"/>
  <c r="I133" i="70"/>
  <c r="I89" i="70" s="1"/>
  <c r="X498" i="70"/>
  <c r="Q488" i="70"/>
  <c r="K504" i="70"/>
  <c r="Y741" i="70"/>
  <c r="Y739" i="70" s="1"/>
  <c r="O147" i="70"/>
  <c r="O103" i="70" s="1"/>
  <c r="U139" i="70"/>
  <c r="N483" i="70"/>
  <c r="I481" i="70"/>
  <c r="W501" i="70"/>
  <c r="J481" i="70"/>
  <c r="J85" i="70" s="1"/>
  <c r="X505" i="70"/>
  <c r="L481" i="70"/>
  <c r="I488" i="70"/>
  <c r="I499" i="70"/>
  <c r="K131" i="70"/>
  <c r="K87" i="70" s="1"/>
  <c r="W135" i="70"/>
  <c r="Q135" i="70"/>
  <c r="K134" i="70"/>
  <c r="W149" i="70"/>
  <c r="H148" i="70"/>
  <c r="M487" i="70"/>
  <c r="Z483" i="70"/>
  <c r="W490" i="70"/>
  <c r="AA491" i="70"/>
  <c r="S488" i="70"/>
  <c r="Y481" i="70"/>
  <c r="Q486" i="70"/>
  <c r="V697" i="70"/>
  <c r="V695" i="70" s="1"/>
  <c r="N133" i="70"/>
  <c r="N132" i="70"/>
  <c r="N88" i="70" s="1"/>
  <c r="V128" i="70"/>
  <c r="V84" i="70" s="1"/>
  <c r="K139" i="70"/>
  <c r="T134" i="70"/>
  <c r="T90" i="70" s="1"/>
  <c r="Y487" i="70"/>
  <c r="U505" i="70"/>
  <c r="O483" i="70"/>
  <c r="H484" i="70"/>
  <c r="M489" i="70"/>
  <c r="R150" i="70"/>
  <c r="R106" i="70" s="1"/>
  <c r="H485" i="70"/>
  <c r="Z491" i="70"/>
  <c r="M502" i="70"/>
  <c r="R486" i="70"/>
  <c r="N504" i="70"/>
  <c r="AA501" i="70"/>
  <c r="W499" i="70"/>
  <c r="V491" i="70"/>
  <c r="Z128" i="70"/>
  <c r="Z84" i="70" s="1"/>
  <c r="S135" i="70"/>
  <c r="P137" i="70"/>
  <c r="V147" i="70"/>
  <c r="V103" i="70" s="1"/>
  <c r="Q150" i="70"/>
  <c r="N499" i="70"/>
  <c r="AA487" i="70"/>
  <c r="S484" i="70"/>
  <c r="P491" i="70"/>
  <c r="U484" i="70"/>
  <c r="R491" i="70"/>
  <c r="AA139" i="70"/>
  <c r="T137" i="70"/>
  <c r="O146" i="70"/>
  <c r="O102" i="70" s="1"/>
  <c r="Y483" i="70"/>
  <c r="V490" i="70"/>
  <c r="Q480" i="70"/>
  <c r="S504" i="70"/>
  <c r="AA498" i="70"/>
  <c r="AA502" i="70"/>
  <c r="Z490" i="70"/>
  <c r="L485" i="70"/>
  <c r="R824" i="70"/>
  <c r="U829" i="70"/>
  <c r="U827" i="70" s="1"/>
  <c r="M481" i="70"/>
  <c r="Z828" i="70"/>
  <c r="Z826" i="70" s="1"/>
  <c r="M829" i="70"/>
  <c r="M827" i="70" s="1"/>
  <c r="O131" i="70"/>
  <c r="V482" i="70"/>
  <c r="X486" i="70"/>
  <c r="W489" i="70"/>
  <c r="I828" i="70"/>
  <c r="I826" i="70" s="1"/>
  <c r="K829" i="70"/>
  <c r="K827" i="70" s="1"/>
  <c r="S482" i="70"/>
  <c r="I829" i="70"/>
  <c r="I827" i="70" s="1"/>
  <c r="V824" i="70"/>
  <c r="H828" i="70"/>
  <c r="H826" i="70" s="1"/>
  <c r="I480" i="70"/>
  <c r="AA486" i="70"/>
  <c r="W504" i="70"/>
  <c r="S696" i="70"/>
  <c r="S694" i="70" s="1"/>
  <c r="K828" i="70"/>
  <c r="K826" i="70" s="1"/>
  <c r="G829" i="70"/>
  <c r="W829" i="70"/>
  <c r="W827" i="70" s="1"/>
  <c r="W825" i="70" s="1"/>
  <c r="L829" i="70"/>
  <c r="L827" i="70" s="1"/>
  <c r="K491" i="70"/>
  <c r="J502" i="70"/>
  <c r="AA499" i="70"/>
  <c r="T489" i="70"/>
  <c r="N505" i="70"/>
  <c r="Z696" i="70"/>
  <c r="Z694" i="70" s="1"/>
  <c r="S829" i="70"/>
  <c r="S827" i="70" s="1"/>
  <c r="L824" i="70"/>
  <c r="J828" i="70"/>
  <c r="J826" i="70" s="1"/>
  <c r="J824" i="70" s="1"/>
  <c r="W130" i="70"/>
  <c r="V502" i="70"/>
  <c r="Q500" i="70"/>
  <c r="J499" i="70"/>
  <c r="Z496" i="70"/>
  <c r="M828" i="70"/>
  <c r="M826" i="70" s="1"/>
  <c r="Y829" i="70"/>
  <c r="Y827" i="70" s="1"/>
  <c r="X828" i="70"/>
  <c r="X826" i="70" s="1"/>
  <c r="P480" i="70"/>
  <c r="L482" i="70"/>
  <c r="Q498" i="70"/>
  <c r="M505" i="70"/>
  <c r="K485" i="70"/>
  <c r="P489" i="70"/>
  <c r="P93" i="70" s="1"/>
  <c r="L740" i="70"/>
  <c r="L738" i="70" s="1"/>
  <c r="R741" i="70"/>
  <c r="R739" i="70" s="1"/>
  <c r="Y828" i="70"/>
  <c r="Y826" i="70" s="1"/>
  <c r="X825" i="70"/>
  <c r="T829" i="70"/>
  <c r="T827" i="70" s="1"/>
  <c r="O829" i="70"/>
  <c r="O827" i="70" s="1"/>
  <c r="J131" i="70"/>
  <c r="J87" i="70" s="1"/>
  <c r="R131" i="70"/>
  <c r="R87" i="70" s="1"/>
  <c r="P136" i="70"/>
  <c r="P92" i="70" s="1"/>
  <c r="W483" i="70"/>
  <c r="X483" i="70"/>
  <c r="U490" i="70"/>
  <c r="T501" i="70"/>
  <c r="Z502" i="70"/>
  <c r="I500" i="70"/>
  <c r="W503" i="70"/>
  <c r="P829" i="70"/>
  <c r="P827" i="70" s="1"/>
  <c r="G828" i="70"/>
  <c r="W828" i="70"/>
  <c r="W826" i="70" s="1"/>
  <c r="AA829" i="70"/>
  <c r="AA827" i="70" s="1"/>
  <c r="W487" i="70"/>
  <c r="W91" i="70" s="1"/>
  <c r="Y489" i="70"/>
  <c r="X500" i="70"/>
  <c r="T487" i="70"/>
  <c r="T498" i="70"/>
  <c r="S490" i="70"/>
  <c r="R501" i="70"/>
  <c r="H829" i="70"/>
  <c r="H827" i="70" s="1"/>
  <c r="H825" i="70" s="1"/>
  <c r="S828" i="70"/>
  <c r="S826" i="70" s="1"/>
  <c r="N829" i="70"/>
  <c r="N827" i="70" s="1"/>
  <c r="P483" i="70"/>
  <c r="M490" i="70"/>
  <c r="L501" i="70"/>
  <c r="Q487" i="70"/>
  <c r="P490" i="70"/>
  <c r="N481" i="70"/>
  <c r="K488" i="70"/>
  <c r="O828" i="70"/>
  <c r="O826" i="70" s="1"/>
  <c r="Q828" i="70"/>
  <c r="Q826" i="70" s="1"/>
  <c r="Q824" i="70" s="1"/>
  <c r="J829" i="70"/>
  <c r="J827" i="70" s="1"/>
  <c r="Z829" i="70"/>
  <c r="Z827" i="70" s="1"/>
  <c r="R485" i="70"/>
  <c r="S489" i="70"/>
  <c r="R500" i="70"/>
  <c r="K486" i="70"/>
  <c r="P503" i="70"/>
  <c r="W488" i="70"/>
  <c r="Q505" i="70"/>
  <c r="T828" i="70"/>
  <c r="T826" i="70" s="1"/>
  <c r="T824" i="70" s="1"/>
  <c r="N828" i="70"/>
  <c r="N826" i="70" s="1"/>
  <c r="AA828" i="70"/>
  <c r="AA826" i="70" s="1"/>
  <c r="V829" i="70"/>
  <c r="V827" i="70" s="1"/>
  <c r="U828" i="70"/>
  <c r="U826" i="70" s="1"/>
  <c r="Z784" i="70"/>
  <c r="Z782" i="70" s="1"/>
  <c r="Y785" i="70"/>
  <c r="Y783" i="70" s="1"/>
  <c r="Q829" i="70"/>
  <c r="Q827" i="70" s="1"/>
  <c r="R829" i="70"/>
  <c r="R827" i="70" s="1"/>
  <c r="T482" i="70"/>
  <c r="W505" i="70"/>
  <c r="M485" i="70"/>
  <c r="I503" i="70"/>
  <c r="X488" i="70"/>
  <c r="V483" i="70"/>
  <c r="Q785" i="70"/>
  <c r="Q783" i="70" s="1"/>
  <c r="P828" i="70"/>
  <c r="P826" i="70" s="1"/>
  <c r="K489" i="70"/>
  <c r="N784" i="70"/>
  <c r="N782" i="70" s="1"/>
  <c r="G785" i="70"/>
  <c r="J784" i="70"/>
  <c r="J782" i="70" s="1"/>
  <c r="K785" i="70"/>
  <c r="K783" i="70" s="1"/>
  <c r="U784" i="70"/>
  <c r="U782" i="70" s="1"/>
  <c r="K432" i="70"/>
  <c r="W486" i="70"/>
  <c r="Q502" i="70"/>
  <c r="K784" i="70"/>
  <c r="K782" i="70" s="1"/>
  <c r="L785" i="70"/>
  <c r="L783" i="70" s="1"/>
  <c r="Q504" i="70"/>
  <c r="X785" i="70"/>
  <c r="X783" i="70" s="1"/>
  <c r="X781" i="70" s="1"/>
  <c r="S486" i="70"/>
  <c r="Y652" i="70"/>
  <c r="Y650" i="70" s="1"/>
  <c r="M784" i="70"/>
  <c r="M782" i="70" s="1"/>
  <c r="S785" i="70"/>
  <c r="S783" i="70" s="1"/>
  <c r="J785" i="70"/>
  <c r="J783" i="70" s="1"/>
  <c r="H500" i="70"/>
  <c r="I504" i="70"/>
  <c r="O486" i="70"/>
  <c r="O90" i="70" s="1"/>
  <c r="P497" i="70"/>
  <c r="Y784" i="70"/>
  <c r="Y782" i="70" s="1"/>
  <c r="V785" i="70"/>
  <c r="V783" i="70" s="1"/>
  <c r="O781" i="70"/>
  <c r="V784" i="70"/>
  <c r="V782" i="70" s="1"/>
  <c r="F509" i="70"/>
  <c r="W484" i="70"/>
  <c r="T491" i="70"/>
  <c r="M785" i="70"/>
  <c r="M783" i="70" s="1"/>
  <c r="AA503" i="70"/>
  <c r="P498" i="70"/>
  <c r="S487" i="70"/>
  <c r="R784" i="70"/>
  <c r="R782" i="70" s="1"/>
  <c r="N785" i="70"/>
  <c r="N783" i="70" s="1"/>
  <c r="Y135" i="70"/>
  <c r="W491" i="70"/>
  <c r="Z484" i="70"/>
  <c r="U482" i="70"/>
  <c r="R489" i="70"/>
  <c r="R93" i="70" s="1"/>
  <c r="S500" i="70"/>
  <c r="N482" i="70"/>
  <c r="T502" i="70"/>
  <c r="X784" i="70"/>
  <c r="X782" i="70" s="1"/>
  <c r="Z785" i="70"/>
  <c r="Z783" i="70" s="1"/>
  <c r="Q784" i="70"/>
  <c r="Q782" i="70" s="1"/>
  <c r="I785" i="70"/>
  <c r="I783" i="70" s="1"/>
  <c r="W780" i="70"/>
  <c r="O784" i="70"/>
  <c r="O782" i="70" s="1"/>
  <c r="O780" i="70" s="1"/>
  <c r="AA785" i="70"/>
  <c r="AA783" i="70" s="1"/>
  <c r="H785" i="70"/>
  <c r="H783" i="70" s="1"/>
  <c r="U785" i="70"/>
  <c r="U783" i="70" s="1"/>
  <c r="L500" i="70"/>
  <c r="AA485" i="70"/>
  <c r="X740" i="70"/>
  <c r="X738" i="70" s="1"/>
  <c r="L784" i="70"/>
  <c r="L782" i="70" s="1"/>
  <c r="R785" i="70"/>
  <c r="R783" i="70" s="1"/>
  <c r="R781" i="70" s="1"/>
  <c r="T785" i="70"/>
  <c r="T783" i="70" s="1"/>
  <c r="T781" i="70" s="1"/>
  <c r="G784" i="70"/>
  <c r="H784" i="70"/>
  <c r="H782" i="70" s="1"/>
  <c r="Y482" i="70"/>
  <c r="V489" i="70"/>
  <c r="X741" i="70"/>
  <c r="X739" i="70" s="1"/>
  <c r="P785" i="70"/>
  <c r="P783" i="70" s="1"/>
  <c r="P781" i="70" s="1"/>
  <c r="AA784" i="70"/>
  <c r="AA782" i="70" s="1"/>
  <c r="Y781" i="70"/>
  <c r="S784" i="70"/>
  <c r="S782" i="70" s="1"/>
  <c r="W785" i="70"/>
  <c r="W783" i="70" s="1"/>
  <c r="J482" i="70"/>
  <c r="L486" i="70"/>
  <c r="L90" i="70" s="1"/>
  <c r="P784" i="70"/>
  <c r="P782" i="70" s="1"/>
  <c r="T784" i="70"/>
  <c r="T782" i="70" s="1"/>
  <c r="I784" i="70"/>
  <c r="I782" i="70" s="1"/>
  <c r="I780" i="70" s="1"/>
  <c r="T148" i="70"/>
  <c r="W741" i="70"/>
  <c r="W739" i="70" s="1"/>
  <c r="R740" i="70"/>
  <c r="R738" i="70" s="1"/>
  <c r="R736" i="70" s="1"/>
  <c r="T741" i="70"/>
  <c r="T739" i="70" s="1"/>
  <c r="T737" i="70" s="1"/>
  <c r="AA150" i="70"/>
  <c r="O741" i="70"/>
  <c r="O739" i="70" s="1"/>
  <c r="I741" i="70"/>
  <c r="I739" i="70" s="1"/>
  <c r="G740" i="70"/>
  <c r="J740" i="70"/>
  <c r="J738" i="70" s="1"/>
  <c r="U741" i="70"/>
  <c r="U739" i="70" s="1"/>
  <c r="S740" i="70"/>
  <c r="S738" i="70" s="1"/>
  <c r="V151" i="70"/>
  <c r="V107" i="70" s="1"/>
  <c r="Z740" i="70"/>
  <c r="Z738" i="70" s="1"/>
  <c r="T740" i="70"/>
  <c r="T738" i="70" s="1"/>
  <c r="M741" i="70"/>
  <c r="M739" i="70" s="1"/>
  <c r="J741" i="70"/>
  <c r="J739" i="70" s="1"/>
  <c r="N609" i="70"/>
  <c r="N607" i="70" s="1"/>
  <c r="P696" i="70"/>
  <c r="P694" i="70" s="1"/>
  <c r="K740" i="70"/>
  <c r="K738" i="70" s="1"/>
  <c r="N740" i="70"/>
  <c r="N738" i="70" s="1"/>
  <c r="Q741" i="70"/>
  <c r="Q739" i="70" s="1"/>
  <c r="M740" i="70"/>
  <c r="M738" i="70" s="1"/>
  <c r="M736" i="70" s="1"/>
  <c r="H741" i="70"/>
  <c r="H739" i="70" s="1"/>
  <c r="V741" i="70"/>
  <c r="V739" i="70" s="1"/>
  <c r="L138" i="70"/>
  <c r="L94" i="70" s="1"/>
  <c r="Z150" i="70"/>
  <c r="O696" i="70"/>
  <c r="O694" i="70" s="1"/>
  <c r="H697" i="70"/>
  <c r="H695" i="70" s="1"/>
  <c r="W740" i="70"/>
  <c r="W738" i="70" s="1"/>
  <c r="AA737" i="70"/>
  <c r="U151" i="70"/>
  <c r="U107" i="70" s="1"/>
  <c r="N741" i="70"/>
  <c r="N739" i="70" s="1"/>
  <c r="L741" i="70"/>
  <c r="L739" i="70" s="1"/>
  <c r="W147" i="70"/>
  <c r="X147" i="70"/>
  <c r="X103" i="70" s="1"/>
  <c r="Z741" i="70"/>
  <c r="Z739" i="70" s="1"/>
  <c r="K741" i="70"/>
  <c r="K739" i="70" s="1"/>
  <c r="W133" i="70"/>
  <c r="Z135" i="70"/>
  <c r="AA148" i="70"/>
  <c r="AA104" i="70" s="1"/>
  <c r="Y740" i="70"/>
  <c r="Y738" i="70" s="1"/>
  <c r="P740" i="70"/>
  <c r="P738" i="70" s="1"/>
  <c r="Y737" i="70"/>
  <c r="I740" i="70"/>
  <c r="I738" i="70" s="1"/>
  <c r="P741" i="70"/>
  <c r="P739" i="70" s="1"/>
  <c r="O740" i="70"/>
  <c r="O738" i="70" s="1"/>
  <c r="G741" i="70"/>
  <c r="X134" i="70"/>
  <c r="X90" i="70" s="1"/>
  <c r="O137" i="70"/>
  <c r="O93" i="70" s="1"/>
  <c r="AA151" i="70"/>
  <c r="U740" i="70"/>
  <c r="U738" i="70" s="1"/>
  <c r="AA740" i="70"/>
  <c r="AA738" i="70" s="1"/>
  <c r="S741" i="70"/>
  <c r="S739" i="70" s="1"/>
  <c r="V740" i="70"/>
  <c r="V738" i="70" s="1"/>
  <c r="AA130" i="70"/>
  <c r="AA86" i="70" s="1"/>
  <c r="X144" i="70"/>
  <c r="N149" i="70"/>
  <c r="N105" i="70" s="1"/>
  <c r="K696" i="70"/>
  <c r="K694" i="70" s="1"/>
  <c r="K692" i="70" s="1"/>
  <c r="H740" i="70"/>
  <c r="H738" i="70" s="1"/>
  <c r="Q740" i="70"/>
  <c r="Q738" i="70" s="1"/>
  <c r="W86" i="70"/>
  <c r="AA92" i="70"/>
  <c r="J107" i="70"/>
  <c r="H106" i="70"/>
  <c r="N89" i="70"/>
  <c r="J132" i="70"/>
  <c r="J88" i="70" s="1"/>
  <c r="J128" i="70"/>
  <c r="N697" i="70"/>
  <c r="N695" i="70" s="1"/>
  <c r="N693" i="70" s="1"/>
  <c r="G696" i="70"/>
  <c r="V696" i="70"/>
  <c r="V694" i="70" s="1"/>
  <c r="AA697" i="70"/>
  <c r="AA695" i="70" s="1"/>
  <c r="N696" i="70"/>
  <c r="N694" i="70" s="1"/>
  <c r="Y697" i="70"/>
  <c r="Y695" i="70" s="1"/>
  <c r="M692" i="70"/>
  <c r="Q697" i="70"/>
  <c r="Q695" i="70" s="1"/>
  <c r="Q139" i="70"/>
  <c r="X138" i="70"/>
  <c r="X94" i="70" s="1"/>
  <c r="X129" i="70"/>
  <c r="X85" i="70" s="1"/>
  <c r="X128" i="70"/>
  <c r="S150" i="70"/>
  <c r="S106" i="70" s="1"/>
  <c r="J697" i="70"/>
  <c r="J695" i="70" s="1"/>
  <c r="H696" i="70"/>
  <c r="H694" i="70" s="1"/>
  <c r="W696" i="70"/>
  <c r="W694" i="70" s="1"/>
  <c r="W697" i="70"/>
  <c r="W695" i="70" s="1"/>
  <c r="I696" i="70"/>
  <c r="I694" i="70" s="1"/>
  <c r="X697" i="70"/>
  <c r="X695" i="70" s="1"/>
  <c r="K132" i="70"/>
  <c r="K88" i="70" s="1"/>
  <c r="U133" i="70"/>
  <c r="U89" i="70" s="1"/>
  <c r="P150" i="70"/>
  <c r="P106" i="70" s="1"/>
  <c r="K697" i="70"/>
  <c r="K695" i="70" s="1"/>
  <c r="K693" i="70" s="1"/>
  <c r="L696" i="70"/>
  <c r="L694" i="70" s="1"/>
  <c r="Z139" i="70"/>
  <c r="Z95" i="70" s="1"/>
  <c r="U137" i="70"/>
  <c r="U93" i="70" s="1"/>
  <c r="R653" i="70"/>
  <c r="R651" i="70" s="1"/>
  <c r="X696" i="70"/>
  <c r="X694" i="70" s="1"/>
  <c r="U696" i="70"/>
  <c r="U694" i="70" s="1"/>
  <c r="U692" i="70" s="1"/>
  <c r="Q696" i="70"/>
  <c r="Q694" i="70" s="1"/>
  <c r="Q692" i="70" s="1"/>
  <c r="O697" i="70"/>
  <c r="O695" i="70" s="1"/>
  <c r="G697" i="70"/>
  <c r="J696" i="70"/>
  <c r="J694" i="70" s="1"/>
  <c r="I697" i="70"/>
  <c r="I695" i="70" s="1"/>
  <c r="Z692" i="70"/>
  <c r="AA132" i="70"/>
  <c r="AA88" i="70" s="1"/>
  <c r="AA696" i="70"/>
  <c r="AA694" i="70" s="1"/>
  <c r="M697" i="70"/>
  <c r="M695" i="70" s="1"/>
  <c r="S697" i="70"/>
  <c r="S695" i="70" s="1"/>
  <c r="T697" i="70"/>
  <c r="T695" i="70" s="1"/>
  <c r="T692" i="70"/>
  <c r="U697" i="70"/>
  <c r="U695" i="70" s="1"/>
  <c r="U693" i="70" s="1"/>
  <c r="L697" i="70"/>
  <c r="L695" i="70" s="1"/>
  <c r="O136" i="70"/>
  <c r="O92" i="70" s="1"/>
  <c r="X139" i="70"/>
  <c r="X95" i="70" s="1"/>
  <c r="L147" i="70"/>
  <c r="L103" i="70" s="1"/>
  <c r="R697" i="70"/>
  <c r="R695" i="70" s="1"/>
  <c r="R693" i="70" s="1"/>
  <c r="V693" i="70"/>
  <c r="R696" i="70"/>
  <c r="R694" i="70" s="1"/>
  <c r="Y696" i="70"/>
  <c r="Y694" i="70" s="1"/>
  <c r="Y692" i="70" s="1"/>
  <c r="Z697" i="70"/>
  <c r="Z695" i="70" s="1"/>
  <c r="P697" i="70"/>
  <c r="P695" i="70" s="1"/>
  <c r="T104" i="70"/>
  <c r="U132" i="70"/>
  <c r="U88" i="70" s="1"/>
  <c r="H146" i="70"/>
  <c r="H102" i="70" s="1"/>
  <c r="X482" i="70"/>
  <c r="T503" i="70"/>
  <c r="K148" i="70"/>
  <c r="K104" i="70" s="1"/>
  <c r="P484" i="70"/>
  <c r="M491" i="70"/>
  <c r="Q491" i="70"/>
  <c r="I489" i="70"/>
  <c r="V485" i="70"/>
  <c r="V89" i="70" s="1"/>
  <c r="Y491" i="70"/>
  <c r="T481" i="70"/>
  <c r="U491" i="70"/>
  <c r="U95" i="70" s="1"/>
  <c r="L489" i="70"/>
  <c r="J480" i="70"/>
  <c r="X137" i="70"/>
  <c r="X93" i="70" s="1"/>
  <c r="Q129" i="70"/>
  <c r="Q85" i="70" s="1"/>
  <c r="W132" i="70"/>
  <c r="Z129" i="70"/>
  <c r="Z85" i="70" s="1"/>
  <c r="AA146" i="70"/>
  <c r="AA129" i="70"/>
  <c r="AA85" i="70" s="1"/>
  <c r="X136" i="70"/>
  <c r="AA147" i="70"/>
  <c r="V137" i="70"/>
  <c r="V93" i="70" s="1"/>
  <c r="T132" i="70"/>
  <c r="T88" i="70" s="1"/>
  <c r="R490" i="70"/>
  <c r="Z138" i="70"/>
  <c r="Z94" i="70" s="1"/>
  <c r="M138" i="70"/>
  <c r="N138" i="70"/>
  <c r="N94" i="70" s="1"/>
  <c r="N136" i="70"/>
  <c r="N92" i="70" s="1"/>
  <c r="T146" i="70"/>
  <c r="P608" i="70"/>
  <c r="P606" i="70" s="1"/>
  <c r="U147" i="70"/>
  <c r="U103" i="70" s="1"/>
  <c r="R129" i="70"/>
  <c r="R85" i="70" s="1"/>
  <c r="J136" i="70"/>
  <c r="J92" i="70" s="1"/>
  <c r="T150" i="70"/>
  <c r="O133" i="70"/>
  <c r="O89" i="70" s="1"/>
  <c r="W139" i="70"/>
  <c r="Z130" i="70"/>
  <c r="Z86" i="70" s="1"/>
  <c r="I564" i="70"/>
  <c r="I562" i="70" s="1"/>
  <c r="P129" i="70"/>
  <c r="P85" i="70" s="1"/>
  <c r="V132" i="70"/>
  <c r="V88" i="70" s="1"/>
  <c r="J498" i="70"/>
  <c r="O491" i="70"/>
  <c r="O95" i="70" s="1"/>
  <c r="G488" i="70"/>
  <c r="Y499" i="70"/>
  <c r="AA608" i="70"/>
  <c r="AA606" i="70" s="1"/>
  <c r="H483" i="70"/>
  <c r="Z489" i="70"/>
  <c r="H145" i="70"/>
  <c r="H481" i="70"/>
  <c r="Y130" i="70"/>
  <c r="H489" i="70"/>
  <c r="K150" i="70"/>
  <c r="K106" i="70" s="1"/>
  <c r="S130" i="70"/>
  <c r="S86" i="70" s="1"/>
  <c r="I137" i="70"/>
  <c r="X130" i="70"/>
  <c r="AA565" i="70"/>
  <c r="AA563" i="70" s="1"/>
  <c r="Y137" i="70"/>
  <c r="M132" i="70"/>
  <c r="M88" i="70" s="1"/>
  <c r="M129" i="70"/>
  <c r="M146" i="70"/>
  <c r="M102" i="70" s="1"/>
  <c r="X149" i="70"/>
  <c r="X105" i="70" s="1"/>
  <c r="W151" i="70"/>
  <c r="P139" i="70"/>
  <c r="P95" i="70" s="1"/>
  <c r="K138" i="70"/>
  <c r="K94" i="70" s="1"/>
  <c r="U481" i="70"/>
  <c r="U85" i="70" s="1"/>
  <c r="N130" i="70"/>
  <c r="X151" i="70"/>
  <c r="X107" i="70" s="1"/>
  <c r="Z487" i="70"/>
  <c r="V487" i="70"/>
  <c r="AA653" i="70"/>
  <c r="AA651" i="70" s="1"/>
  <c r="O565" i="70"/>
  <c r="O563" i="70" s="1"/>
  <c r="S608" i="70"/>
  <c r="S606" i="70" s="1"/>
  <c r="AA131" i="70"/>
  <c r="AA87" i="70" s="1"/>
  <c r="L139" i="70"/>
  <c r="L95" i="70" s="1"/>
  <c r="I135" i="70"/>
  <c r="I91" i="70" s="1"/>
  <c r="Q652" i="70"/>
  <c r="Q650" i="70" s="1"/>
  <c r="I652" i="70"/>
  <c r="I650" i="70" s="1"/>
  <c r="J652" i="70"/>
  <c r="J650" i="70" s="1"/>
  <c r="L652" i="70"/>
  <c r="L650" i="70" s="1"/>
  <c r="Z134" i="70"/>
  <c r="Z90" i="70" s="1"/>
  <c r="O132" i="70"/>
  <c r="O88" i="70" s="1"/>
  <c r="T145" i="70"/>
  <c r="P486" i="70"/>
  <c r="M608" i="70"/>
  <c r="M606" i="70" s="1"/>
  <c r="H653" i="70"/>
  <c r="H651" i="70" s="1"/>
  <c r="P652" i="70"/>
  <c r="P650" i="70" s="1"/>
  <c r="L653" i="70"/>
  <c r="L651" i="70" s="1"/>
  <c r="Y653" i="70"/>
  <c r="Y651" i="70" s="1"/>
  <c r="N653" i="70"/>
  <c r="N651" i="70" s="1"/>
  <c r="X652" i="70"/>
  <c r="X650" i="70" s="1"/>
  <c r="M652" i="70"/>
  <c r="M650" i="70" s="1"/>
  <c r="R139" i="70"/>
  <c r="T129" i="70"/>
  <c r="I147" i="70"/>
  <c r="I103" i="70" s="1"/>
  <c r="L609" i="70"/>
  <c r="L607" i="70" s="1"/>
  <c r="Y608" i="70"/>
  <c r="Y606" i="70" s="1"/>
  <c r="T653" i="70"/>
  <c r="T651" i="70" s="1"/>
  <c r="X653" i="70"/>
  <c r="X651" i="70" s="1"/>
  <c r="O653" i="70"/>
  <c r="O651" i="70" s="1"/>
  <c r="N652" i="70"/>
  <c r="N650" i="70" s="1"/>
  <c r="G652" i="70"/>
  <c r="Z652" i="70"/>
  <c r="Z650" i="70" s="1"/>
  <c r="N134" i="70"/>
  <c r="N90" i="70" s="1"/>
  <c r="O149" i="70"/>
  <c r="O105" i="70" s="1"/>
  <c r="I146" i="70"/>
  <c r="I102" i="70" s="1"/>
  <c r="S653" i="70"/>
  <c r="S651" i="70" s="1"/>
  <c r="Q653" i="70"/>
  <c r="Q651" i="70" s="1"/>
  <c r="V138" i="70"/>
  <c r="V94" i="70" s="1"/>
  <c r="P135" i="70"/>
  <c r="P91" i="70" s="1"/>
  <c r="H138" i="70"/>
  <c r="H94" i="70" s="1"/>
  <c r="R138" i="70"/>
  <c r="U146" i="70"/>
  <c r="U102" i="70" s="1"/>
  <c r="R565" i="70"/>
  <c r="R563" i="70" s="1"/>
  <c r="G653" i="70"/>
  <c r="I653" i="70"/>
  <c r="I651" i="70" s="1"/>
  <c r="R652" i="70"/>
  <c r="R650" i="70" s="1"/>
  <c r="V652" i="70"/>
  <c r="V650" i="70" s="1"/>
  <c r="J653" i="70"/>
  <c r="J651" i="70" s="1"/>
  <c r="H136" i="70"/>
  <c r="H92" i="70" s="1"/>
  <c r="L129" i="70"/>
  <c r="U148" i="70"/>
  <c r="U104" i="70" s="1"/>
  <c r="AA609" i="70"/>
  <c r="AA607" i="70" s="1"/>
  <c r="V653" i="70"/>
  <c r="V651" i="70" s="1"/>
  <c r="S652" i="70"/>
  <c r="S650" i="70" s="1"/>
  <c r="M653" i="70"/>
  <c r="M651" i="70" s="1"/>
  <c r="W653" i="70"/>
  <c r="W651" i="70" s="1"/>
  <c r="U131" i="70"/>
  <c r="U87" i="70" s="1"/>
  <c r="I136" i="70"/>
  <c r="I92" i="70" s="1"/>
  <c r="Q136" i="70"/>
  <c r="Q92" i="70" s="1"/>
  <c r="Q131" i="70"/>
  <c r="Q87" i="70" s="1"/>
  <c r="J609" i="70"/>
  <c r="J607" i="70" s="1"/>
  <c r="O652" i="70"/>
  <c r="O650" i="70" s="1"/>
  <c r="Y648" i="70"/>
  <c r="K653" i="70"/>
  <c r="K651" i="70" s="1"/>
  <c r="H652" i="70"/>
  <c r="H650" i="70" s="1"/>
  <c r="K652" i="70"/>
  <c r="K650" i="70" s="1"/>
  <c r="P653" i="70"/>
  <c r="P651" i="70" s="1"/>
  <c r="W136" i="70"/>
  <c r="Y128" i="70"/>
  <c r="Y84" i="70" s="1"/>
  <c r="N147" i="70"/>
  <c r="N103" i="70" s="1"/>
  <c r="Y149" i="70"/>
  <c r="Y105" i="70" s="1"/>
  <c r="AA652" i="70"/>
  <c r="AA650" i="70" s="1"/>
  <c r="U653" i="70"/>
  <c r="U651" i="70" s="1"/>
  <c r="W652" i="70"/>
  <c r="W650" i="70" s="1"/>
  <c r="V608" i="70"/>
  <c r="V606" i="70" s="1"/>
  <c r="K609" i="70"/>
  <c r="K607" i="70" s="1"/>
  <c r="L608" i="70"/>
  <c r="L606" i="70" s="1"/>
  <c r="Z653" i="70"/>
  <c r="Z651" i="70" s="1"/>
  <c r="X135" i="70"/>
  <c r="X91" i="70" s="1"/>
  <c r="Z609" i="70"/>
  <c r="Z607" i="70" s="1"/>
  <c r="U652" i="70"/>
  <c r="U650" i="70" s="1"/>
  <c r="T652" i="70"/>
  <c r="T650" i="70" s="1"/>
  <c r="T648" i="70" s="1"/>
  <c r="M135" i="70"/>
  <c r="M91" i="70" s="1"/>
  <c r="U134" i="70"/>
  <c r="U90" i="70" s="1"/>
  <c r="J389" i="70"/>
  <c r="J387" i="70" s="1"/>
  <c r="M565" i="70"/>
  <c r="M563" i="70" s="1"/>
  <c r="O564" i="70"/>
  <c r="O562" i="70" s="1"/>
  <c r="W609" i="70"/>
  <c r="W607" i="70" s="1"/>
  <c r="W608" i="70"/>
  <c r="W606" i="70" s="1"/>
  <c r="H608" i="70"/>
  <c r="H606" i="70" s="1"/>
  <c r="O608" i="70"/>
  <c r="O606" i="70" s="1"/>
  <c r="N137" i="70"/>
  <c r="N93" i="70" s="1"/>
  <c r="L151" i="70"/>
  <c r="L107" i="70" s="1"/>
  <c r="J130" i="70"/>
  <c r="Y139" i="70"/>
  <c r="I138" i="70"/>
  <c r="I94" i="70" s="1"/>
  <c r="J135" i="70"/>
  <c r="J91" i="70" s="1"/>
  <c r="T151" i="70"/>
  <c r="L565" i="70"/>
  <c r="L563" i="70" s="1"/>
  <c r="Z564" i="70"/>
  <c r="Z562" i="70" s="1"/>
  <c r="N608" i="70"/>
  <c r="N606" i="70" s="1"/>
  <c r="X608" i="70"/>
  <c r="X606" i="70" s="1"/>
  <c r="S609" i="70"/>
  <c r="S607" i="70" s="1"/>
  <c r="U130" i="70"/>
  <c r="U86" i="70" s="1"/>
  <c r="K146" i="70"/>
  <c r="K102" i="70" s="1"/>
  <c r="Q565" i="70"/>
  <c r="Q563" i="70" s="1"/>
  <c r="I608" i="70"/>
  <c r="I606" i="70" s="1"/>
  <c r="J608" i="70"/>
  <c r="J606" i="70" s="1"/>
  <c r="O609" i="70"/>
  <c r="O607" i="70" s="1"/>
  <c r="S131" i="70"/>
  <c r="S87" i="70" s="1"/>
  <c r="U608" i="70"/>
  <c r="U606" i="70" s="1"/>
  <c r="M609" i="70"/>
  <c r="M607" i="70" s="1"/>
  <c r="R609" i="70"/>
  <c r="R607" i="70" s="1"/>
  <c r="O138" i="70"/>
  <c r="O94" i="70" s="1"/>
  <c r="H130" i="70"/>
  <c r="H86" i="70" s="1"/>
  <c r="Y148" i="70"/>
  <c r="Y104" i="70" s="1"/>
  <c r="V498" i="70"/>
  <c r="Y609" i="70"/>
  <c r="Y607" i="70" s="1"/>
  <c r="G609" i="70"/>
  <c r="Z608" i="70"/>
  <c r="Z606" i="70" s="1"/>
  <c r="R130" i="70"/>
  <c r="R86" i="70" s="1"/>
  <c r="Z136" i="70"/>
  <c r="Z92" i="70" s="1"/>
  <c r="X609" i="70"/>
  <c r="X607" i="70" s="1"/>
  <c r="Q609" i="70"/>
  <c r="Q607" i="70" s="1"/>
  <c r="P609" i="70"/>
  <c r="P607" i="70" s="1"/>
  <c r="V609" i="70"/>
  <c r="V607" i="70" s="1"/>
  <c r="R608" i="70"/>
  <c r="R606" i="70" s="1"/>
  <c r="I609" i="70"/>
  <c r="I607" i="70" s="1"/>
  <c r="U128" i="70"/>
  <c r="U84" i="70" s="1"/>
  <c r="L148" i="70"/>
  <c r="L104" i="70" s="1"/>
  <c r="U609" i="70"/>
  <c r="U607" i="70" s="1"/>
  <c r="Q608" i="70"/>
  <c r="Q606" i="70" s="1"/>
  <c r="M139" i="70"/>
  <c r="K136" i="70"/>
  <c r="K564" i="70"/>
  <c r="K562" i="70" s="1"/>
  <c r="H609" i="70"/>
  <c r="H607" i="70" s="1"/>
  <c r="Y138" i="70"/>
  <c r="Y94" i="70" s="1"/>
  <c r="Q130" i="70"/>
  <c r="Q86" i="70" s="1"/>
  <c r="L149" i="70"/>
  <c r="M148" i="70"/>
  <c r="M104" i="70" s="1"/>
  <c r="G608" i="70"/>
  <c r="T609" i="70"/>
  <c r="T607" i="70" s="1"/>
  <c r="P128" i="70"/>
  <c r="P84" i="70" s="1"/>
  <c r="Q147" i="70"/>
  <c r="Q103" i="70" s="1"/>
  <c r="H564" i="70"/>
  <c r="H562" i="70" s="1"/>
  <c r="T608" i="70"/>
  <c r="T606" i="70" s="1"/>
  <c r="K608" i="70"/>
  <c r="K606" i="70" s="1"/>
  <c r="H91" i="70"/>
  <c r="M86" i="70"/>
  <c r="N95" i="70"/>
  <c r="W89" i="70"/>
  <c r="L128" i="70"/>
  <c r="L84" i="70" s="1"/>
  <c r="S133" i="70"/>
  <c r="S89" i="70" s="1"/>
  <c r="V564" i="70"/>
  <c r="V562" i="70" s="1"/>
  <c r="I565" i="70"/>
  <c r="I563" i="70" s="1"/>
  <c r="N128" i="70"/>
  <c r="N84" i="70" s="1"/>
  <c r="I139" i="70"/>
  <c r="I95" i="70" s="1"/>
  <c r="W564" i="70"/>
  <c r="W562" i="70" s="1"/>
  <c r="U565" i="70"/>
  <c r="U563" i="70" s="1"/>
  <c r="I129" i="70"/>
  <c r="I85" i="70" s="1"/>
  <c r="S136" i="70"/>
  <c r="K135" i="70"/>
  <c r="K91" i="70" s="1"/>
  <c r="V149" i="70"/>
  <c r="V105" i="70" s="1"/>
  <c r="N565" i="70"/>
  <c r="N563" i="70" s="1"/>
  <c r="W565" i="70"/>
  <c r="W563" i="70" s="1"/>
  <c r="O151" i="70"/>
  <c r="O107" i="70" s="1"/>
  <c r="P564" i="70"/>
  <c r="P562" i="70" s="1"/>
  <c r="P138" i="70"/>
  <c r="L132" i="70"/>
  <c r="L88" i="70" s="1"/>
  <c r="T136" i="70"/>
  <c r="T92" i="70" s="1"/>
  <c r="AA135" i="70"/>
  <c r="AA91" i="70" s="1"/>
  <c r="Z147" i="70"/>
  <c r="Z103" i="70" s="1"/>
  <c r="H151" i="70"/>
  <c r="H107" i="70" s="1"/>
  <c r="M256" i="70"/>
  <c r="M254" i="70" s="1"/>
  <c r="Q149" i="70"/>
  <c r="N564" i="70"/>
  <c r="N562" i="70" s="1"/>
  <c r="L133" i="70"/>
  <c r="L89" i="70" s="1"/>
  <c r="U136" i="70"/>
  <c r="U92" i="70" s="1"/>
  <c r="Y134" i="70"/>
  <c r="Y90" i="70" s="1"/>
  <c r="U135" i="70"/>
  <c r="U91" i="70" s="1"/>
  <c r="R149" i="70"/>
  <c r="I151" i="70"/>
  <c r="I107" i="70" s="1"/>
  <c r="J147" i="70"/>
  <c r="J103" i="70" s="1"/>
  <c r="Z565" i="70"/>
  <c r="Z563" i="70" s="1"/>
  <c r="T565" i="70"/>
  <c r="T563" i="70" s="1"/>
  <c r="U564" i="70"/>
  <c r="U562" i="70" s="1"/>
  <c r="Z133" i="70"/>
  <c r="Z89" i="70" s="1"/>
  <c r="K137" i="70"/>
  <c r="K93" i="70" s="1"/>
  <c r="T128" i="70"/>
  <c r="T84" i="70" s="1"/>
  <c r="P131" i="70"/>
  <c r="S146" i="70"/>
  <c r="S102" i="70" s="1"/>
  <c r="M564" i="70"/>
  <c r="M562" i="70" s="1"/>
  <c r="G565" i="70"/>
  <c r="X565" i="70"/>
  <c r="X563" i="70" s="1"/>
  <c r="Y564" i="70"/>
  <c r="Y562" i="70" s="1"/>
  <c r="W131" i="70"/>
  <c r="W87" i="70" s="1"/>
  <c r="U150" i="70"/>
  <c r="U106" i="70" s="1"/>
  <c r="P565" i="70"/>
  <c r="P563" i="70" s="1"/>
  <c r="Q564" i="70"/>
  <c r="Q562" i="70" s="1"/>
  <c r="G564" i="70"/>
  <c r="Y132" i="70"/>
  <c r="Y88" i="70" s="1"/>
  <c r="T133" i="70"/>
  <c r="T89" i="70" s="1"/>
  <c r="R146" i="70"/>
  <c r="R102" i="70" s="1"/>
  <c r="X146" i="70"/>
  <c r="M499" i="70"/>
  <c r="L564" i="70"/>
  <c r="L562" i="70" s="1"/>
  <c r="S565" i="70"/>
  <c r="S563" i="70" s="1"/>
  <c r="S564" i="70"/>
  <c r="S562" i="70" s="1"/>
  <c r="S129" i="70"/>
  <c r="S85" i="70" s="1"/>
  <c r="M134" i="70"/>
  <c r="M90" i="70" s="1"/>
  <c r="T138" i="70"/>
  <c r="T94" i="70" s="1"/>
  <c r="I134" i="70"/>
  <c r="I90" i="70" s="1"/>
  <c r="U389" i="70"/>
  <c r="U387" i="70" s="1"/>
  <c r="O388" i="70"/>
  <c r="O386" i="70" s="1"/>
  <c r="T564" i="70"/>
  <c r="T562" i="70" s="1"/>
  <c r="X564" i="70"/>
  <c r="X562" i="70" s="1"/>
  <c r="X560" i="70" s="1"/>
  <c r="K565" i="70"/>
  <c r="K563" i="70" s="1"/>
  <c r="AA564" i="70"/>
  <c r="AA562" i="70" s="1"/>
  <c r="J565" i="70"/>
  <c r="J563" i="70" s="1"/>
  <c r="K128" i="70"/>
  <c r="K84" i="70" s="1"/>
  <c r="H133" i="70"/>
  <c r="H89" i="70" s="1"/>
  <c r="Y565" i="70"/>
  <c r="Y563" i="70" s="1"/>
  <c r="J564" i="70"/>
  <c r="J562" i="70" s="1"/>
  <c r="R564" i="70"/>
  <c r="R562" i="70" s="1"/>
  <c r="H565" i="70"/>
  <c r="H563" i="70" s="1"/>
  <c r="V565" i="70"/>
  <c r="V563" i="70" s="1"/>
  <c r="K90" i="70"/>
  <c r="X84" i="70"/>
  <c r="K521" i="70"/>
  <c r="K519" i="70" s="1"/>
  <c r="K479" i="70"/>
  <c r="I521" i="70"/>
  <c r="I519" i="70" s="1"/>
  <c r="I479" i="70"/>
  <c r="M479" i="70"/>
  <c r="M521" i="70"/>
  <c r="M519" i="70" s="1"/>
  <c r="S496" i="70"/>
  <c r="S494" i="70" s="1"/>
  <c r="S492" i="70" s="1"/>
  <c r="G500" i="70"/>
  <c r="AA521" i="70"/>
  <c r="AA519" i="70" s="1"/>
  <c r="AA479" i="70"/>
  <c r="AA477" i="70" s="1"/>
  <c r="T520" i="70"/>
  <c r="T518" i="70" s="1"/>
  <c r="T478" i="70"/>
  <c r="N497" i="70"/>
  <c r="N495" i="70" s="1"/>
  <c r="H520" i="70"/>
  <c r="H518" i="70" s="1"/>
  <c r="H478" i="70"/>
  <c r="G478" i="70"/>
  <c r="G520" i="70"/>
  <c r="Y479" i="70"/>
  <c r="Y477" i="70" s="1"/>
  <c r="Y521" i="70"/>
  <c r="Y519" i="70" s="1"/>
  <c r="J497" i="70"/>
  <c r="G499" i="70"/>
  <c r="Z497" i="70"/>
  <c r="Z495" i="70" s="1"/>
  <c r="Z493" i="70" s="1"/>
  <c r="K130" i="70"/>
  <c r="K86" i="70" s="1"/>
  <c r="Q496" i="70"/>
  <c r="V479" i="70"/>
  <c r="V521" i="70"/>
  <c r="V519" i="70" s="1"/>
  <c r="V497" i="70"/>
  <c r="V495" i="70" s="1"/>
  <c r="V493" i="70" s="1"/>
  <c r="K520" i="70"/>
  <c r="K518" i="70" s="1"/>
  <c r="K478" i="70"/>
  <c r="U521" i="70"/>
  <c r="U519" i="70" s="1"/>
  <c r="U479" i="70"/>
  <c r="P478" i="70"/>
  <c r="P520" i="70"/>
  <c r="P518" i="70" s="1"/>
  <c r="Q497" i="70"/>
  <c r="O496" i="70"/>
  <c r="O494" i="70" s="1"/>
  <c r="O492" i="70" s="1"/>
  <c r="Q388" i="70"/>
  <c r="Q386" i="70" s="1"/>
  <c r="M432" i="70"/>
  <c r="M430" i="70" s="1"/>
  <c r="H497" i="70"/>
  <c r="H495" i="70" s="1"/>
  <c r="H493" i="70" s="1"/>
  <c r="G481" i="70"/>
  <c r="I496" i="70"/>
  <c r="O479" i="70"/>
  <c r="O521" i="70"/>
  <c r="O519" i="70" s="1"/>
  <c r="J521" i="70"/>
  <c r="J519" i="70" s="1"/>
  <c r="J479" i="70"/>
  <c r="J477" i="70" s="1"/>
  <c r="J475" i="70" s="1"/>
  <c r="O482" i="70"/>
  <c r="AA496" i="70"/>
  <c r="AA494" i="70" s="1"/>
  <c r="AA492" i="70" s="1"/>
  <c r="G490" i="70"/>
  <c r="AA388" i="70"/>
  <c r="AA386" i="70" s="1"/>
  <c r="T389" i="70"/>
  <c r="T387" i="70" s="1"/>
  <c r="T497" i="70"/>
  <c r="S479" i="70"/>
  <c r="S521" i="70"/>
  <c r="S519" i="70" s="1"/>
  <c r="U496" i="70"/>
  <c r="U494" i="70" s="1"/>
  <c r="U492" i="70" s="1"/>
  <c r="W478" i="70"/>
  <c r="W520" i="70"/>
  <c r="W518" i="70" s="1"/>
  <c r="G483" i="70"/>
  <c r="T479" i="70"/>
  <c r="T521" i="70"/>
  <c r="T519" i="70" s="1"/>
  <c r="R497" i="70"/>
  <c r="G505" i="70"/>
  <c r="I478" i="70"/>
  <c r="I520" i="70"/>
  <c r="I518" i="70" s="1"/>
  <c r="G489" i="70"/>
  <c r="P499" i="70"/>
  <c r="H496" i="70"/>
  <c r="H494" i="70" s="1"/>
  <c r="H492" i="70" s="1"/>
  <c r="L497" i="70"/>
  <c r="X478" i="70"/>
  <c r="X520" i="70"/>
  <c r="X518" i="70" s="1"/>
  <c r="Y129" i="70"/>
  <c r="U520" i="70"/>
  <c r="U518" i="70" s="1"/>
  <c r="U478" i="70"/>
  <c r="U476" i="70" s="1"/>
  <c r="U474" i="70" s="1"/>
  <c r="R496" i="70"/>
  <c r="N479" i="70"/>
  <c r="N477" i="70" s="1"/>
  <c r="N475" i="70" s="1"/>
  <c r="N521" i="70"/>
  <c r="N519" i="70" s="1"/>
  <c r="T496" i="70"/>
  <c r="X497" i="70"/>
  <c r="X495" i="70" s="1"/>
  <c r="G484" i="70"/>
  <c r="G491" i="70"/>
  <c r="K430" i="70"/>
  <c r="G479" i="70"/>
  <c r="G521" i="70"/>
  <c r="L479" i="70"/>
  <c r="L521" i="70"/>
  <c r="L519" i="70" s="1"/>
  <c r="I497" i="70"/>
  <c r="W521" i="70"/>
  <c r="W519" i="70" s="1"/>
  <c r="W479" i="70"/>
  <c r="Z479" i="70"/>
  <c r="Z521" i="70"/>
  <c r="Z519" i="70" s="1"/>
  <c r="K497" i="70"/>
  <c r="K495" i="70" s="1"/>
  <c r="K493" i="70" s="1"/>
  <c r="G504" i="70"/>
  <c r="P496" i="70"/>
  <c r="Q520" i="70"/>
  <c r="Q518" i="70" s="1"/>
  <c r="Q478" i="70"/>
  <c r="Q476" i="70" s="1"/>
  <c r="Q474" i="70" s="1"/>
  <c r="X479" i="70"/>
  <c r="X477" i="70" s="1"/>
  <c r="X475" i="70" s="1"/>
  <c r="X521" i="70"/>
  <c r="X519" i="70" s="1"/>
  <c r="U497" i="70"/>
  <c r="U495" i="70" s="1"/>
  <c r="W497" i="70"/>
  <c r="R488" i="70"/>
  <c r="M478" i="70"/>
  <c r="M476" i="70" s="1"/>
  <c r="M474" i="70" s="1"/>
  <c r="M520" i="70"/>
  <c r="M518" i="70" s="1"/>
  <c r="J496" i="70"/>
  <c r="N478" i="70"/>
  <c r="N476" i="70" s="1"/>
  <c r="N474" i="70" s="1"/>
  <c r="N520" i="70"/>
  <c r="N518" i="70" s="1"/>
  <c r="L478" i="70"/>
  <c r="L520" i="70"/>
  <c r="L518" i="70" s="1"/>
  <c r="O520" i="70"/>
  <c r="O518" i="70" s="1"/>
  <c r="O478" i="70"/>
  <c r="L496" i="70"/>
  <c r="L494" i="70" s="1"/>
  <c r="L492" i="70" s="1"/>
  <c r="M496" i="70"/>
  <c r="M494" i="70" s="1"/>
  <c r="M492" i="70" s="1"/>
  <c r="G497" i="70"/>
  <c r="I132" i="70"/>
  <c r="I88" i="70" s="1"/>
  <c r="W134" i="70"/>
  <c r="W90" i="70" s="1"/>
  <c r="U138" i="70"/>
  <c r="U94" i="70" s="1"/>
  <c r="S138" i="70"/>
  <c r="S94" i="70" s="1"/>
  <c r="F507" i="70"/>
  <c r="F506" i="70" s="1"/>
  <c r="N498" i="70"/>
  <c r="N494" i="70" s="1"/>
  <c r="N492" i="70" s="1"/>
  <c r="Y478" i="70"/>
  <c r="Y520" i="70"/>
  <c r="Y518" i="70" s="1"/>
  <c r="V496" i="70"/>
  <c r="Z478" i="70"/>
  <c r="Z476" i="70" s="1"/>
  <c r="Z474" i="70" s="1"/>
  <c r="Z520" i="70"/>
  <c r="Z518" i="70" s="1"/>
  <c r="AA478" i="70"/>
  <c r="AA520" i="70"/>
  <c r="AA518" i="70" s="1"/>
  <c r="X496" i="70"/>
  <c r="Y496" i="70"/>
  <c r="Y494" i="70" s="1"/>
  <c r="Y492" i="70" s="1"/>
  <c r="S497" i="70"/>
  <c r="S495" i="70" s="1"/>
  <c r="S493" i="70" s="1"/>
  <c r="Z433" i="70"/>
  <c r="Z431" i="70" s="1"/>
  <c r="X432" i="70"/>
  <c r="X430" i="70" s="1"/>
  <c r="G501" i="70"/>
  <c r="S520" i="70"/>
  <c r="S518" i="70" s="1"/>
  <c r="S478" i="70"/>
  <c r="J520" i="70"/>
  <c r="J518" i="70" s="1"/>
  <c r="J478" i="70"/>
  <c r="G485" i="70"/>
  <c r="Z498" i="70"/>
  <c r="P521" i="70"/>
  <c r="P519" i="70" s="1"/>
  <c r="P479" i="70"/>
  <c r="P477" i="70" s="1"/>
  <c r="P475" i="70" s="1"/>
  <c r="M497" i="70"/>
  <c r="K496" i="70"/>
  <c r="K494" i="70" s="1"/>
  <c r="K492" i="70" s="1"/>
  <c r="G503" i="70"/>
  <c r="Q479" i="70"/>
  <c r="Q521" i="70"/>
  <c r="Q519" i="70" s="1"/>
  <c r="R479" i="70"/>
  <c r="R521" i="70"/>
  <c r="R519" i="70" s="1"/>
  <c r="O497" i="70"/>
  <c r="O495" i="70" s="1"/>
  <c r="O493" i="70" s="1"/>
  <c r="G502" i="70"/>
  <c r="AA389" i="70"/>
  <c r="AA387" i="70" s="1"/>
  <c r="O433" i="70"/>
  <c r="O431" i="70" s="1"/>
  <c r="N432" i="70"/>
  <c r="N430" i="70" s="1"/>
  <c r="P432" i="70"/>
  <c r="P430" i="70" s="1"/>
  <c r="H479" i="70"/>
  <c r="H521" i="70"/>
  <c r="H519" i="70" s="1"/>
  <c r="V478" i="70"/>
  <c r="V476" i="70" s="1"/>
  <c r="V474" i="70" s="1"/>
  <c r="V520" i="70"/>
  <c r="V518" i="70" s="1"/>
  <c r="G496" i="70"/>
  <c r="R478" i="70"/>
  <c r="R520" i="70"/>
  <c r="R518" i="70" s="1"/>
  <c r="G486" i="70"/>
  <c r="G480" i="70"/>
  <c r="Y497" i="70"/>
  <c r="W496" i="70"/>
  <c r="W494" i="70" s="1"/>
  <c r="W492" i="70" s="1"/>
  <c r="AA497" i="70"/>
  <c r="G487" i="70"/>
  <c r="G498" i="70"/>
  <c r="T130" i="70"/>
  <c r="T86" i="70" s="1"/>
  <c r="L135" i="70"/>
  <c r="L91" i="70" s="1"/>
  <c r="R151" i="70"/>
  <c r="R107" i="70" s="1"/>
  <c r="K389" i="70"/>
  <c r="K387" i="70" s="1"/>
  <c r="L388" i="70"/>
  <c r="L386" i="70" s="1"/>
  <c r="V388" i="70"/>
  <c r="V386" i="70" s="1"/>
  <c r="N433" i="70"/>
  <c r="N431" i="70" s="1"/>
  <c r="L432" i="70"/>
  <c r="L430" i="70" s="1"/>
  <c r="J432" i="70"/>
  <c r="J430" i="70" s="1"/>
  <c r="W146" i="70"/>
  <c r="W102" i="70" s="1"/>
  <c r="Q151" i="70"/>
  <c r="Q107" i="70" s="1"/>
  <c r="H389" i="70"/>
  <c r="H387" i="70" s="1"/>
  <c r="W389" i="70"/>
  <c r="W387" i="70" s="1"/>
  <c r="X388" i="70"/>
  <c r="X386" i="70" s="1"/>
  <c r="V432" i="70"/>
  <c r="V430" i="70" s="1"/>
  <c r="AA137" i="70"/>
  <c r="AA93" i="70" s="1"/>
  <c r="R134" i="70"/>
  <c r="R90" i="70" s="1"/>
  <c r="Y389" i="70"/>
  <c r="Y387" i="70" s="1"/>
  <c r="M433" i="70"/>
  <c r="M431" i="70" s="1"/>
  <c r="P133" i="70"/>
  <c r="P89" i="70" s="1"/>
  <c r="AA134" i="70"/>
  <c r="Z388" i="70"/>
  <c r="Z386" i="70" s="1"/>
  <c r="R388" i="70"/>
  <c r="R386" i="70" s="1"/>
  <c r="Z389" i="70"/>
  <c r="Z387" i="70" s="1"/>
  <c r="M388" i="70"/>
  <c r="M386" i="70" s="1"/>
  <c r="AA433" i="70"/>
  <c r="AA431" i="70" s="1"/>
  <c r="Z432" i="70"/>
  <c r="Z430" i="70" s="1"/>
  <c r="G433" i="70"/>
  <c r="I432" i="70"/>
  <c r="I430" i="70" s="1"/>
  <c r="Y433" i="70"/>
  <c r="Y431" i="70" s="1"/>
  <c r="V131" i="70"/>
  <c r="I131" i="70"/>
  <c r="I87" i="70" s="1"/>
  <c r="K149" i="70"/>
  <c r="K105" i="70" s="1"/>
  <c r="N148" i="70"/>
  <c r="N104" i="70" s="1"/>
  <c r="U388" i="70"/>
  <c r="U386" i="70" s="1"/>
  <c r="Y388" i="70"/>
  <c r="Y386" i="70" s="1"/>
  <c r="N388" i="70"/>
  <c r="N386" i="70" s="1"/>
  <c r="Q433" i="70"/>
  <c r="Q431" i="70" s="1"/>
  <c r="S433" i="70"/>
  <c r="S431" i="70" s="1"/>
  <c r="S429" i="70" s="1"/>
  <c r="U432" i="70"/>
  <c r="U430" i="70" s="1"/>
  <c r="M128" i="70"/>
  <c r="M84" i="70" s="1"/>
  <c r="R135" i="70"/>
  <c r="R91" i="70" s="1"/>
  <c r="AA149" i="70"/>
  <c r="AA105" i="70" s="1"/>
  <c r="P388" i="70"/>
  <c r="P386" i="70" s="1"/>
  <c r="L389" i="70"/>
  <c r="L387" i="70" s="1"/>
  <c r="P389" i="70"/>
  <c r="P387" i="70" s="1"/>
  <c r="I388" i="70"/>
  <c r="I386" i="70" s="1"/>
  <c r="L433" i="70"/>
  <c r="L431" i="70" s="1"/>
  <c r="Q137" i="70"/>
  <c r="Q93" i="70" s="1"/>
  <c r="H134" i="70"/>
  <c r="H90" i="70" s="1"/>
  <c r="P145" i="70"/>
  <c r="I389" i="70"/>
  <c r="I387" i="70" s="1"/>
  <c r="I385" i="70" s="1"/>
  <c r="M389" i="70"/>
  <c r="M387" i="70" s="1"/>
  <c r="R389" i="70"/>
  <c r="R387" i="70" s="1"/>
  <c r="Q389" i="70"/>
  <c r="Q387" i="70" s="1"/>
  <c r="Q432" i="70"/>
  <c r="Q430" i="70" s="1"/>
  <c r="G432" i="70"/>
  <c r="X433" i="70"/>
  <c r="X431" i="70" s="1"/>
  <c r="V136" i="70"/>
  <c r="V92" i="70" s="1"/>
  <c r="O128" i="70"/>
  <c r="O84" i="70" s="1"/>
  <c r="K151" i="70"/>
  <c r="K107" i="70" s="1"/>
  <c r="J388" i="70"/>
  <c r="J386" i="70" s="1"/>
  <c r="Y432" i="70"/>
  <c r="Y430" i="70" s="1"/>
  <c r="O432" i="70"/>
  <c r="O430" i="70" s="1"/>
  <c r="H433" i="70"/>
  <c r="H431" i="70" s="1"/>
  <c r="S432" i="70"/>
  <c r="S430" i="70" s="1"/>
  <c r="P134" i="70"/>
  <c r="G389" i="70"/>
  <c r="S388" i="70"/>
  <c r="S386" i="70" s="1"/>
  <c r="P433" i="70"/>
  <c r="P431" i="70" s="1"/>
  <c r="AA432" i="70"/>
  <c r="AA430" i="70" s="1"/>
  <c r="T433" i="70"/>
  <c r="T431" i="70" s="1"/>
  <c r="J433" i="70"/>
  <c r="J431" i="70" s="1"/>
  <c r="H432" i="70"/>
  <c r="H430" i="70" s="1"/>
  <c r="P132" i="70"/>
  <c r="S389" i="70"/>
  <c r="S387" i="70" s="1"/>
  <c r="G388" i="70"/>
  <c r="N389" i="70"/>
  <c r="N387" i="70" s="1"/>
  <c r="R433" i="70"/>
  <c r="R431" i="70" s="1"/>
  <c r="R432" i="70"/>
  <c r="R430" i="70" s="1"/>
  <c r="V433" i="70"/>
  <c r="V431" i="70" s="1"/>
  <c r="T432" i="70"/>
  <c r="T430" i="70" s="1"/>
  <c r="I130" i="70"/>
  <c r="I86" i="70" s="1"/>
  <c r="V389" i="70"/>
  <c r="V387" i="70" s="1"/>
  <c r="H388" i="70"/>
  <c r="H386" i="70" s="1"/>
  <c r="K388" i="70"/>
  <c r="K386" i="70" s="1"/>
  <c r="I433" i="70"/>
  <c r="I431" i="70" s="1"/>
  <c r="K433" i="70"/>
  <c r="K431" i="70" s="1"/>
  <c r="T388" i="70"/>
  <c r="T386" i="70" s="1"/>
  <c r="O389" i="70"/>
  <c r="O387" i="70" s="1"/>
  <c r="W388" i="70"/>
  <c r="W386" i="70" s="1"/>
  <c r="W384" i="70" s="1"/>
  <c r="X389" i="70"/>
  <c r="X387" i="70" s="1"/>
  <c r="W432" i="70"/>
  <c r="W430" i="70" s="1"/>
  <c r="U433" i="70"/>
  <c r="U431" i="70" s="1"/>
  <c r="W433" i="70"/>
  <c r="W431" i="70" s="1"/>
  <c r="Q128" i="70"/>
  <c r="Q84" i="70" s="1"/>
  <c r="S151" i="70"/>
  <c r="S107" i="70" s="1"/>
  <c r="M149" i="70"/>
  <c r="M105" i="70" s="1"/>
  <c r="Z149" i="70"/>
  <c r="Z105" i="70" s="1"/>
  <c r="H137" i="70"/>
  <c r="R148" i="70"/>
  <c r="N151" i="70"/>
  <c r="N107" i="70" s="1"/>
  <c r="V150" i="70"/>
  <c r="V106" i="70" s="1"/>
  <c r="P257" i="70"/>
  <c r="P255" i="70" s="1"/>
  <c r="H128" i="70"/>
  <c r="H84" i="70" s="1"/>
  <c r="Z148" i="70"/>
  <c r="Z104" i="70" s="1"/>
  <c r="R132" i="70"/>
  <c r="R88" i="70" s="1"/>
  <c r="N129" i="70"/>
  <c r="N85" i="70" s="1"/>
  <c r="X150" i="70"/>
  <c r="X106" i="70" s="1"/>
  <c r="L150" i="70"/>
  <c r="L106" i="70" s="1"/>
  <c r="V134" i="70"/>
  <c r="V90" i="70" s="1"/>
  <c r="I148" i="70"/>
  <c r="J137" i="70"/>
  <c r="J93" i="70" s="1"/>
  <c r="J138" i="70"/>
  <c r="J94" i="70" s="1"/>
  <c r="N135" i="70"/>
  <c r="N91" i="70" s="1"/>
  <c r="S128" i="70"/>
  <c r="S84" i="70" s="1"/>
  <c r="O135" i="70"/>
  <c r="O91" i="70" s="1"/>
  <c r="Q134" i="70"/>
  <c r="Q90" i="70" s="1"/>
  <c r="J134" i="70"/>
  <c r="J90" i="70" s="1"/>
  <c r="N212" i="70"/>
  <c r="N210" i="70" s="1"/>
  <c r="V148" i="70"/>
  <c r="V104" i="70" s="1"/>
  <c r="I128" i="70"/>
  <c r="V135" i="70"/>
  <c r="T139" i="70"/>
  <c r="T95" i="70" s="1"/>
  <c r="S134" i="70"/>
  <c r="W148" i="70"/>
  <c r="W104" i="70" s="1"/>
  <c r="S132" i="70"/>
  <c r="S88" i="70" s="1"/>
  <c r="AA138" i="70"/>
  <c r="AA94" i="70" s="1"/>
  <c r="P148" i="70"/>
  <c r="P104" i="70" s="1"/>
  <c r="K147" i="70"/>
  <c r="K103" i="70" s="1"/>
  <c r="H132" i="70"/>
  <c r="O148" i="70"/>
  <c r="O104" i="70" s="1"/>
  <c r="U300" i="70"/>
  <c r="U298" i="70" s="1"/>
  <c r="Y131" i="70"/>
  <c r="Y87" i="70" s="1"/>
  <c r="S139" i="70"/>
  <c r="S95" i="70" s="1"/>
  <c r="J256" i="70"/>
  <c r="J254" i="70" s="1"/>
  <c r="L146" i="70"/>
  <c r="L102" i="70" s="1"/>
  <c r="O130" i="70"/>
  <c r="Y256" i="70"/>
  <c r="Y254" i="70" s="1"/>
  <c r="W129" i="70"/>
  <c r="W85" i="70" s="1"/>
  <c r="M131" i="70"/>
  <c r="M87" i="70" s="1"/>
  <c r="V301" i="70"/>
  <c r="V299" i="70" s="1"/>
  <c r="R128" i="70"/>
  <c r="R84" i="70" s="1"/>
  <c r="Z151" i="70"/>
  <c r="Z107" i="70" s="1"/>
  <c r="I149" i="70"/>
  <c r="I105" i="70" s="1"/>
  <c r="W137" i="70"/>
  <c r="W93" i="70" s="1"/>
  <c r="H129" i="70"/>
  <c r="N146" i="70"/>
  <c r="S300" i="70"/>
  <c r="S298" i="70" s="1"/>
  <c r="X131" i="70"/>
  <c r="X87" i="70" s="1"/>
  <c r="X133" i="70"/>
  <c r="X89" i="70" s="1"/>
  <c r="H149" i="70"/>
  <c r="H105" i="70" s="1"/>
  <c r="Q148" i="70"/>
  <c r="K133" i="70"/>
  <c r="H257" i="70"/>
  <c r="H255" i="70" s="1"/>
  <c r="T256" i="70"/>
  <c r="T254" i="70" s="1"/>
  <c r="H139" i="70"/>
  <c r="H95" i="70" s="1"/>
  <c r="T301" i="70"/>
  <c r="T299" i="70" s="1"/>
  <c r="P344" i="70"/>
  <c r="P342" i="70" s="1"/>
  <c r="T344" i="70"/>
  <c r="T342" i="70" s="1"/>
  <c r="Y151" i="70"/>
  <c r="Y107" i="70" s="1"/>
  <c r="W344" i="70"/>
  <c r="W342" i="70" s="1"/>
  <c r="Q132" i="70"/>
  <c r="Q88" i="70" s="1"/>
  <c r="W138" i="70"/>
  <c r="J344" i="70"/>
  <c r="J342" i="70" s="1"/>
  <c r="X213" i="70"/>
  <c r="X211" i="70" s="1"/>
  <c r="H256" i="70"/>
  <c r="H254" i="70" s="1"/>
  <c r="V129" i="70"/>
  <c r="V85" i="70" s="1"/>
  <c r="U149" i="70"/>
  <c r="U105" i="70" s="1"/>
  <c r="K345" i="70"/>
  <c r="K343" i="70" s="1"/>
  <c r="W345" i="70"/>
  <c r="W343" i="70" s="1"/>
  <c r="I344" i="70"/>
  <c r="I342" i="70" s="1"/>
  <c r="L344" i="70"/>
  <c r="L342" i="70" s="1"/>
  <c r="Z344" i="70"/>
  <c r="Z342" i="70" s="1"/>
  <c r="L345" i="70"/>
  <c r="L343" i="70" s="1"/>
  <c r="X344" i="70"/>
  <c r="X342" i="70" s="1"/>
  <c r="Q345" i="70"/>
  <c r="Q343" i="70" s="1"/>
  <c r="G344" i="70"/>
  <c r="O345" i="70"/>
  <c r="O343" i="70" s="1"/>
  <c r="Q146" i="70"/>
  <c r="M345" i="70"/>
  <c r="M343" i="70" s="1"/>
  <c r="AA345" i="70"/>
  <c r="AA343" i="70" s="1"/>
  <c r="N344" i="70"/>
  <c r="N342" i="70" s="1"/>
  <c r="U345" i="70"/>
  <c r="U343" i="70" s="1"/>
  <c r="Q344" i="70"/>
  <c r="Q342" i="70" s="1"/>
  <c r="P144" i="70"/>
  <c r="AA344" i="70"/>
  <c r="AA342" i="70" s="1"/>
  <c r="AA340" i="70" s="1"/>
  <c r="X345" i="70"/>
  <c r="X343" i="70" s="1"/>
  <c r="H345" i="70"/>
  <c r="H343" i="70" s="1"/>
  <c r="W257" i="70"/>
  <c r="W255" i="70" s="1"/>
  <c r="J300" i="70"/>
  <c r="J298" i="70" s="1"/>
  <c r="K344" i="70"/>
  <c r="K342" i="70" s="1"/>
  <c r="M344" i="70"/>
  <c r="M342" i="70" s="1"/>
  <c r="T345" i="70"/>
  <c r="T343" i="70" s="1"/>
  <c r="S147" i="70"/>
  <c r="S103" i="70" s="1"/>
  <c r="S345" i="70"/>
  <c r="S343" i="70" s="1"/>
  <c r="O344" i="70"/>
  <c r="O342" i="70" s="1"/>
  <c r="J345" i="70"/>
  <c r="J343" i="70" s="1"/>
  <c r="N345" i="70"/>
  <c r="N343" i="70" s="1"/>
  <c r="Y344" i="70"/>
  <c r="Y342" i="70" s="1"/>
  <c r="R345" i="70"/>
  <c r="R343" i="70" s="1"/>
  <c r="V345" i="70"/>
  <c r="V343" i="70" s="1"/>
  <c r="H344" i="70"/>
  <c r="H342" i="70" s="1"/>
  <c r="I345" i="70"/>
  <c r="I343" i="70" s="1"/>
  <c r="U344" i="70"/>
  <c r="U342" i="70" s="1"/>
  <c r="Z345" i="70"/>
  <c r="Z343" i="70" s="1"/>
  <c r="P345" i="70"/>
  <c r="P343" i="70" s="1"/>
  <c r="L301" i="70"/>
  <c r="L299" i="70" s="1"/>
  <c r="Y301" i="70"/>
  <c r="Y299" i="70" s="1"/>
  <c r="L300" i="70"/>
  <c r="L298" i="70" s="1"/>
  <c r="R300" i="70"/>
  <c r="R298" i="70" s="1"/>
  <c r="G345" i="70"/>
  <c r="R344" i="70"/>
  <c r="R342" i="70" s="1"/>
  <c r="V344" i="70"/>
  <c r="V342" i="70" s="1"/>
  <c r="S344" i="70"/>
  <c r="S342" i="70" s="1"/>
  <c r="Y345" i="70"/>
  <c r="Y343" i="70" s="1"/>
  <c r="J301" i="70"/>
  <c r="J299" i="70" s="1"/>
  <c r="P147" i="70"/>
  <c r="X301" i="70"/>
  <c r="X299" i="70" s="1"/>
  <c r="AA301" i="70"/>
  <c r="AA299" i="70" s="1"/>
  <c r="X300" i="70"/>
  <c r="X298" i="70" s="1"/>
  <c r="I301" i="70"/>
  <c r="I299" i="70" s="1"/>
  <c r="O301" i="70"/>
  <c r="O299" i="70" s="1"/>
  <c r="U301" i="70"/>
  <c r="U299" i="70" s="1"/>
  <c r="U297" i="70" s="1"/>
  <c r="K129" i="70"/>
  <c r="J133" i="70"/>
  <c r="J89" i="70" s="1"/>
  <c r="P151" i="70"/>
  <c r="P107" i="70" s="1"/>
  <c r="Q300" i="70"/>
  <c r="Q298" i="70" s="1"/>
  <c r="K300" i="70"/>
  <c r="K298" i="70" s="1"/>
  <c r="O300" i="70"/>
  <c r="O298" i="70" s="1"/>
  <c r="V256" i="70"/>
  <c r="V254" i="70" s="1"/>
  <c r="T300" i="70"/>
  <c r="T298" i="70" s="1"/>
  <c r="M300" i="70"/>
  <c r="M298" i="70" s="1"/>
  <c r="Z300" i="70"/>
  <c r="Z298" i="70" s="1"/>
  <c r="AA300" i="70"/>
  <c r="AA298" i="70" s="1"/>
  <c r="H301" i="70"/>
  <c r="H299" i="70" s="1"/>
  <c r="W301" i="70"/>
  <c r="W299" i="70" s="1"/>
  <c r="K301" i="70"/>
  <c r="K299" i="70" s="1"/>
  <c r="W300" i="70"/>
  <c r="W298" i="70" s="1"/>
  <c r="Y300" i="70"/>
  <c r="Y298" i="70" s="1"/>
  <c r="Q301" i="70"/>
  <c r="Q299" i="70" s="1"/>
  <c r="R301" i="70"/>
  <c r="R299" i="70" s="1"/>
  <c r="S301" i="70"/>
  <c r="S299" i="70" s="1"/>
  <c r="G300" i="70"/>
  <c r="P301" i="70"/>
  <c r="P299" i="70" s="1"/>
  <c r="G301" i="70"/>
  <c r="Y150" i="70"/>
  <c r="Y106" i="70" s="1"/>
  <c r="H300" i="70"/>
  <c r="H298" i="70" s="1"/>
  <c r="Z146" i="70"/>
  <c r="W150" i="70"/>
  <c r="W106" i="70" s="1"/>
  <c r="O256" i="70"/>
  <c r="O254" i="70" s="1"/>
  <c r="I300" i="70"/>
  <c r="I298" i="70" s="1"/>
  <c r="V300" i="70"/>
  <c r="V298" i="70" s="1"/>
  <c r="Z301" i="70"/>
  <c r="Z299" i="70" s="1"/>
  <c r="N300" i="70"/>
  <c r="N298" i="70" s="1"/>
  <c r="AA256" i="70"/>
  <c r="AA254" i="70" s="1"/>
  <c r="S256" i="70"/>
  <c r="S254" i="70" s="1"/>
  <c r="M301" i="70"/>
  <c r="M299" i="70" s="1"/>
  <c r="N301" i="70"/>
  <c r="N299" i="70" s="1"/>
  <c r="P300" i="70"/>
  <c r="P298" i="70" s="1"/>
  <c r="L187" i="70"/>
  <c r="L185" i="70" s="1"/>
  <c r="L145" i="70"/>
  <c r="W186" i="70"/>
  <c r="W184" i="70" s="1"/>
  <c r="W144" i="70"/>
  <c r="S149" i="70"/>
  <c r="S105" i="70" s="1"/>
  <c r="K256" i="70"/>
  <c r="K254" i="70" s="1"/>
  <c r="I186" i="70"/>
  <c r="I184" i="70" s="1"/>
  <c r="I144" i="70"/>
  <c r="W187" i="70"/>
  <c r="W185" i="70" s="1"/>
  <c r="W145" i="70"/>
  <c r="X187" i="70"/>
  <c r="X185" i="70" s="1"/>
  <c r="X145" i="70"/>
  <c r="U186" i="70"/>
  <c r="U184" i="70" s="1"/>
  <c r="U144" i="70"/>
  <c r="G256" i="70"/>
  <c r="W256" i="70"/>
  <c r="W254" i="70" s="1"/>
  <c r="Y187" i="70"/>
  <c r="Y185" i="70" s="1"/>
  <c r="Y145" i="70"/>
  <c r="R147" i="70"/>
  <c r="R103" i="70" s="1"/>
  <c r="P186" i="70"/>
  <c r="P184" i="70" s="1"/>
  <c r="P146" i="70"/>
  <c r="M186" i="70"/>
  <c r="M184" i="70" s="1"/>
  <c r="M144" i="70"/>
  <c r="M257" i="70"/>
  <c r="M255" i="70" s="1"/>
  <c r="N257" i="70"/>
  <c r="N255" i="70" s="1"/>
  <c r="S148" i="70"/>
  <c r="S104" i="70" s="1"/>
  <c r="Z187" i="70"/>
  <c r="Z185" i="70" s="1"/>
  <c r="Z145" i="70"/>
  <c r="V186" i="70"/>
  <c r="V184" i="70" s="1"/>
  <c r="V144" i="70"/>
  <c r="J148" i="70"/>
  <c r="J104" i="70" s="1"/>
  <c r="H187" i="70"/>
  <c r="H185" i="70" s="1"/>
  <c r="H147" i="70"/>
  <c r="H103" i="70" s="1"/>
  <c r="M151" i="70"/>
  <c r="M107" i="70" s="1"/>
  <c r="T149" i="70"/>
  <c r="T105" i="70" s="1"/>
  <c r="Q187" i="70"/>
  <c r="Q185" i="70" s="1"/>
  <c r="Q145" i="70"/>
  <c r="Y186" i="70"/>
  <c r="Y184" i="70" s="1"/>
  <c r="Y144" i="70"/>
  <c r="R257" i="70"/>
  <c r="R255" i="70" s="1"/>
  <c r="R256" i="70"/>
  <c r="R254" i="70" s="1"/>
  <c r="J257" i="70"/>
  <c r="J255" i="70" s="1"/>
  <c r="Y257" i="70"/>
  <c r="Y255" i="70" s="1"/>
  <c r="Z257" i="70"/>
  <c r="Z255" i="70" s="1"/>
  <c r="K186" i="70"/>
  <c r="K184" i="70" s="1"/>
  <c r="K144" i="70"/>
  <c r="U187" i="70"/>
  <c r="U185" i="70" s="1"/>
  <c r="U145" i="70"/>
  <c r="T187" i="70"/>
  <c r="T185" i="70" s="1"/>
  <c r="T147" i="70"/>
  <c r="T103" i="70" s="1"/>
  <c r="Z186" i="70"/>
  <c r="Z184" i="70" s="1"/>
  <c r="Z144" i="70"/>
  <c r="P256" i="70"/>
  <c r="P254" i="70" s="1"/>
  <c r="I257" i="70"/>
  <c r="I255" i="70" s="1"/>
  <c r="V257" i="70"/>
  <c r="V255" i="70" s="1"/>
  <c r="N256" i="70"/>
  <c r="N254" i="70" s="1"/>
  <c r="K187" i="70"/>
  <c r="K185" i="70" s="1"/>
  <c r="K145" i="70"/>
  <c r="Y146" i="70"/>
  <c r="Y102" i="70" s="1"/>
  <c r="Q186" i="70"/>
  <c r="Q184" i="70" s="1"/>
  <c r="Q144" i="70"/>
  <c r="J150" i="70"/>
  <c r="J146" i="70"/>
  <c r="G257" i="70"/>
  <c r="U257" i="70"/>
  <c r="U255" i="70" s="1"/>
  <c r="Z256" i="70"/>
  <c r="Z254" i="70" s="1"/>
  <c r="M187" i="70"/>
  <c r="M185" i="70" s="1"/>
  <c r="M145" i="70"/>
  <c r="I187" i="70"/>
  <c r="I185" i="70" s="1"/>
  <c r="I145" i="70"/>
  <c r="X186" i="70"/>
  <c r="X184" i="70" s="1"/>
  <c r="X148" i="70"/>
  <c r="S186" i="70"/>
  <c r="S184" i="70" s="1"/>
  <c r="S144" i="70"/>
  <c r="M147" i="70"/>
  <c r="O187" i="70"/>
  <c r="O185" i="70" s="1"/>
  <c r="O145" i="70"/>
  <c r="V146" i="70"/>
  <c r="S257" i="70"/>
  <c r="S255" i="70" s="1"/>
  <c r="Q257" i="70"/>
  <c r="Q255" i="70" s="1"/>
  <c r="R187" i="70"/>
  <c r="R185" i="70" s="1"/>
  <c r="R145" i="70"/>
  <c r="P187" i="70"/>
  <c r="P185" i="70" s="1"/>
  <c r="P149" i="70"/>
  <c r="P105" i="70" s="1"/>
  <c r="Y147" i="70"/>
  <c r="I256" i="70"/>
  <c r="I254" i="70" s="1"/>
  <c r="N186" i="70"/>
  <c r="N184" i="70" s="1"/>
  <c r="N144" i="70"/>
  <c r="J149" i="70"/>
  <c r="J105" i="70" s="1"/>
  <c r="U256" i="70"/>
  <c r="U254" i="70" s="1"/>
  <c r="L256" i="70"/>
  <c r="L254" i="70" s="1"/>
  <c r="N187" i="70"/>
  <c r="N185" i="70" s="1"/>
  <c r="N145" i="70"/>
  <c r="O186" i="70"/>
  <c r="O184" i="70" s="1"/>
  <c r="O144" i="70"/>
  <c r="R186" i="70"/>
  <c r="R184" i="70" s="1"/>
  <c r="R144" i="70"/>
  <c r="N150" i="70"/>
  <c r="N106" i="70" s="1"/>
  <c r="Q256" i="70"/>
  <c r="Q254" i="70" s="1"/>
  <c r="L257" i="70"/>
  <c r="L255" i="70" s="1"/>
  <c r="X256" i="70"/>
  <c r="X254" i="70" s="1"/>
  <c r="AA186" i="70"/>
  <c r="AA184" i="70" s="1"/>
  <c r="AA144" i="70"/>
  <c r="J187" i="70"/>
  <c r="J185" i="70" s="1"/>
  <c r="J145" i="70"/>
  <c r="H186" i="70"/>
  <c r="H184" i="70" s="1"/>
  <c r="H144" i="70"/>
  <c r="X257" i="70"/>
  <c r="X255" i="70" s="1"/>
  <c r="O257" i="70"/>
  <c r="O255" i="70" s="1"/>
  <c r="S187" i="70"/>
  <c r="S185" i="70" s="1"/>
  <c r="S145" i="70"/>
  <c r="V187" i="70"/>
  <c r="V185" i="70" s="1"/>
  <c r="V145" i="70"/>
  <c r="T186" i="70"/>
  <c r="T184" i="70" s="1"/>
  <c r="T144" i="70"/>
  <c r="J186" i="70"/>
  <c r="J184" i="70" s="1"/>
  <c r="J144" i="70"/>
  <c r="AA187" i="70"/>
  <c r="AA185" i="70" s="1"/>
  <c r="AA145" i="70"/>
  <c r="M150" i="70"/>
  <c r="M106" i="70" s="1"/>
  <c r="L186" i="70"/>
  <c r="L184" i="70" s="1"/>
  <c r="L144" i="70"/>
  <c r="T257" i="70"/>
  <c r="T255" i="70" s="1"/>
  <c r="K257" i="70"/>
  <c r="K255" i="70" s="1"/>
  <c r="AA257" i="70"/>
  <c r="AA255" i="70" s="1"/>
  <c r="AA133" i="70"/>
  <c r="AA89" i="70" s="1"/>
  <c r="Z131" i="70"/>
  <c r="Y136" i="70"/>
  <c r="Y92" i="70" s="1"/>
  <c r="T135" i="70"/>
  <c r="T91" i="70" s="1"/>
  <c r="Q133" i="70"/>
  <c r="Q89" i="70" s="1"/>
  <c r="L130" i="70"/>
  <c r="L86" i="70" s="1"/>
  <c r="F156" i="70"/>
  <c r="F112" i="70" s="1"/>
  <c r="F157" i="70"/>
  <c r="P130" i="70"/>
  <c r="P86" i="70" s="1"/>
  <c r="Z132" i="70"/>
  <c r="Z88" i="70" s="1"/>
  <c r="N131" i="70"/>
  <c r="N87" i="70" s="1"/>
  <c r="M137" i="70"/>
  <c r="M93" i="70" s="1"/>
  <c r="M136" i="70"/>
  <c r="M92" i="70" s="1"/>
  <c r="P213" i="70"/>
  <c r="P211" i="70" s="1"/>
  <c r="Y212" i="70"/>
  <c r="Y210" i="70" s="1"/>
  <c r="T213" i="70"/>
  <c r="T211" i="70" s="1"/>
  <c r="I212" i="70"/>
  <c r="I210" i="70" s="1"/>
  <c r="N213" i="70"/>
  <c r="N211" i="70" s="1"/>
  <c r="R133" i="70"/>
  <c r="S213" i="70"/>
  <c r="S211" i="70" s="1"/>
  <c r="S137" i="70"/>
  <c r="S93" i="70" s="1"/>
  <c r="J213" i="70"/>
  <c r="J211" i="70" s="1"/>
  <c r="Y133" i="70"/>
  <c r="Y89" i="70" s="1"/>
  <c r="T131" i="70"/>
  <c r="T87" i="70" s="1"/>
  <c r="W128" i="70"/>
  <c r="W84" i="70" s="1"/>
  <c r="V139" i="70"/>
  <c r="V130" i="70"/>
  <c r="V86" i="70" s="1"/>
  <c r="Q138" i="70"/>
  <c r="Q94" i="70" s="1"/>
  <c r="T212" i="70"/>
  <c r="T210" i="70" s="1"/>
  <c r="M212" i="70"/>
  <c r="M210" i="70" s="1"/>
  <c r="H213" i="70"/>
  <c r="H211" i="70" s="1"/>
  <c r="W213" i="70"/>
  <c r="W211" i="70" s="1"/>
  <c r="K212" i="70"/>
  <c r="K210" i="70" s="1"/>
  <c r="Z212" i="70"/>
  <c r="Z210" i="70" s="1"/>
  <c r="Z152" i="70"/>
  <c r="R152" i="70"/>
  <c r="W212" i="70"/>
  <c r="W210" i="70" s="1"/>
  <c r="W153" i="70"/>
  <c r="T152" i="70"/>
  <c r="L152" i="70"/>
  <c r="T153" i="70"/>
  <c r="J139" i="70"/>
  <c r="J95" i="70" s="1"/>
  <c r="X153" i="70"/>
  <c r="P153" i="70"/>
  <c r="U152" i="70"/>
  <c r="U212" i="70"/>
  <c r="U210" i="70" s="1"/>
  <c r="Z213" i="70"/>
  <c r="Z211" i="70" s="1"/>
  <c r="U153" i="70"/>
  <c r="L136" i="70"/>
  <c r="L92" i="70" s="1"/>
  <c r="I152" i="70"/>
  <c r="S212" i="70"/>
  <c r="S210" i="70" s="1"/>
  <c r="X152" i="70"/>
  <c r="L213" i="70"/>
  <c r="L211" i="70" s="1"/>
  <c r="M153" i="70"/>
  <c r="K152" i="70"/>
  <c r="G212" i="70"/>
  <c r="O152" i="70"/>
  <c r="S152" i="70"/>
  <c r="AA152" i="70"/>
  <c r="Y153" i="70"/>
  <c r="W152" i="70"/>
  <c r="V213" i="70"/>
  <c r="V211" i="70" s="1"/>
  <c r="M152" i="70"/>
  <c r="J212" i="70"/>
  <c r="J210" i="70" s="1"/>
  <c r="H152" i="70"/>
  <c r="V153" i="70"/>
  <c r="P212" i="70"/>
  <c r="P210" i="70" s="1"/>
  <c r="O153" i="70"/>
  <c r="Y152" i="70"/>
  <c r="N152" i="70"/>
  <c r="H153" i="70"/>
  <c r="J153" i="70"/>
  <c r="L153" i="70"/>
  <c r="Z137" i="70"/>
  <c r="G213" i="70"/>
  <c r="AA153" i="70"/>
  <c r="P152" i="70"/>
  <c r="Q153" i="70"/>
  <c r="V212" i="70"/>
  <c r="V210" i="70" s="1"/>
  <c r="I153" i="70"/>
  <c r="AA212" i="70"/>
  <c r="AA210" i="70" s="1"/>
  <c r="O212" i="70"/>
  <c r="O210" i="70" s="1"/>
  <c r="J152" i="70"/>
  <c r="R212" i="70"/>
  <c r="R210" i="70" s="1"/>
  <c r="Q152" i="70"/>
  <c r="H212" i="70"/>
  <c r="H210" i="70" s="1"/>
  <c r="H208" i="70" s="1"/>
  <c r="M213" i="70"/>
  <c r="M211" i="70" s="1"/>
  <c r="X212" i="70"/>
  <c r="X210" i="70" s="1"/>
  <c r="R213" i="70"/>
  <c r="R211" i="70" s="1"/>
  <c r="M133" i="70"/>
  <c r="M89" i="70" s="1"/>
  <c r="S153" i="70"/>
  <c r="V152" i="70"/>
  <c r="R153" i="70"/>
  <c r="N153" i="70"/>
  <c r="I213" i="70"/>
  <c r="I211" i="70" s="1"/>
  <c r="L212" i="70"/>
  <c r="L210" i="70" s="1"/>
  <c r="Y213" i="70"/>
  <c r="Y211" i="70" s="1"/>
  <c r="K153" i="70"/>
  <c r="H131" i="70"/>
  <c r="O129" i="70"/>
  <c r="O85" i="70" s="1"/>
  <c r="O213" i="70"/>
  <c r="O211" i="70" s="1"/>
  <c r="Z153" i="70"/>
  <c r="Q212" i="70"/>
  <c r="Q210" i="70" s="1"/>
  <c r="U213" i="70"/>
  <c r="U211" i="70" s="1"/>
  <c r="U209" i="70" s="1"/>
  <c r="AA213" i="70"/>
  <c r="AA211" i="70" s="1"/>
  <c r="K213" i="70"/>
  <c r="K211" i="70" s="1"/>
  <c r="K209" i="70" s="1"/>
  <c r="Q213" i="70"/>
  <c r="Q211" i="70" s="1"/>
  <c r="F176" i="70"/>
  <c r="G132" i="70"/>
  <c r="R169" i="70"/>
  <c r="R167" i="70" s="1"/>
  <c r="R127" i="70"/>
  <c r="F193" i="70"/>
  <c r="G149" i="70"/>
  <c r="X168" i="70"/>
  <c r="X166" i="70" s="1"/>
  <c r="X126" i="70"/>
  <c r="J169" i="70"/>
  <c r="J167" i="70" s="1"/>
  <c r="J127" i="70"/>
  <c r="AA169" i="70"/>
  <c r="AA167" i="70" s="1"/>
  <c r="AA127" i="70"/>
  <c r="K168" i="70"/>
  <c r="K166" i="70" s="1"/>
  <c r="K126" i="70"/>
  <c r="G128" i="70"/>
  <c r="F172" i="70"/>
  <c r="Q169" i="70"/>
  <c r="Q167" i="70" s="1"/>
  <c r="Q127" i="70"/>
  <c r="O169" i="70"/>
  <c r="O167" i="70" s="1"/>
  <c r="O127" i="70"/>
  <c r="J43" i="62"/>
  <c r="J22" i="62"/>
  <c r="J47" i="62"/>
  <c r="J26" i="62"/>
  <c r="J54" i="62"/>
  <c r="J51" i="62"/>
  <c r="J40" i="62"/>
  <c r="J46" i="62"/>
  <c r="V41" i="69"/>
  <c r="J44" i="62"/>
  <c r="J15" i="62"/>
  <c r="J50" i="62"/>
  <c r="J48" i="62"/>
  <c r="J19" i="62"/>
  <c r="J52" i="62"/>
  <c r="J23" i="62"/>
  <c r="O41" i="69"/>
  <c r="O39" i="69"/>
  <c r="F45" i="69"/>
  <c r="F36" i="69"/>
  <c r="Y73" i="69"/>
  <c r="I52" i="62" s="1"/>
  <c r="V69" i="69"/>
  <c r="F35" i="69"/>
  <c r="J17" i="62"/>
  <c r="V62" i="69"/>
  <c r="V75" i="69"/>
  <c r="Y62" i="69"/>
  <c r="I41" i="62" s="1"/>
  <c r="J37" i="69"/>
  <c r="F66" i="69"/>
  <c r="J45" i="62"/>
  <c r="J38" i="69"/>
  <c r="O62" i="69"/>
  <c r="J35" i="69"/>
  <c r="J42" i="69"/>
  <c r="Y70" i="69"/>
  <c r="I49" i="62" s="1"/>
  <c r="O61" i="69"/>
  <c r="J64" i="69"/>
  <c r="J42" i="62"/>
  <c r="J41" i="62"/>
  <c r="J21" i="62"/>
  <c r="V68" i="69"/>
  <c r="F39" i="69"/>
  <c r="O69" i="69"/>
  <c r="J36" i="69"/>
  <c r="F64" i="69"/>
  <c r="Y66" i="69"/>
  <c r="I45" i="62" s="1"/>
  <c r="J43" i="69"/>
  <c r="J49" i="62"/>
  <c r="Y36" i="69"/>
  <c r="I16" i="62" s="1"/>
  <c r="J44" i="69"/>
  <c r="J60" i="69"/>
  <c r="J16" i="62"/>
  <c r="J39" i="69"/>
  <c r="Y68" i="69"/>
  <c r="I47" i="62" s="1"/>
  <c r="J25" i="62"/>
  <c r="V74" i="69"/>
  <c r="F62" i="69"/>
  <c r="O75" i="69"/>
  <c r="J53" i="62"/>
  <c r="J20" i="62"/>
  <c r="J45" i="69"/>
  <c r="F37" i="69"/>
  <c r="J39" i="62"/>
  <c r="O68" i="69"/>
  <c r="J18" i="62"/>
  <c r="Y74" i="69"/>
  <c r="I53" i="62" s="1"/>
  <c r="J71" i="69"/>
  <c r="J72" i="69"/>
  <c r="J24" i="62"/>
  <c r="F43" i="69"/>
  <c r="H169" i="70"/>
  <c r="H167" i="70" s="1"/>
  <c r="H127" i="70"/>
  <c r="Q168" i="70"/>
  <c r="Q166" i="70" s="1"/>
  <c r="Q126" i="70"/>
  <c r="F180" i="70"/>
  <c r="G136" i="70"/>
  <c r="F191" i="70"/>
  <c r="G147" i="70"/>
  <c r="F196" i="70"/>
  <c r="G152" i="70"/>
  <c r="V168" i="70"/>
  <c r="V166" i="70" s="1"/>
  <c r="V126" i="70"/>
  <c r="G131" i="70"/>
  <c r="F175" i="70"/>
  <c r="F174" i="70"/>
  <c r="G130" i="70"/>
  <c r="Z168" i="70"/>
  <c r="Z166" i="70" s="1"/>
  <c r="Z126" i="70"/>
  <c r="Z169" i="70"/>
  <c r="Z167" i="70" s="1"/>
  <c r="Z127" i="70"/>
  <c r="V169" i="70"/>
  <c r="V167" i="70" s="1"/>
  <c r="V127" i="70"/>
  <c r="G129" i="70"/>
  <c r="F173" i="70"/>
  <c r="S169" i="70"/>
  <c r="S167" i="70" s="1"/>
  <c r="S127" i="70"/>
  <c r="R168" i="70"/>
  <c r="R166" i="70" s="1"/>
  <c r="R126" i="70"/>
  <c r="F195" i="70"/>
  <c r="G151" i="70"/>
  <c r="F194" i="70"/>
  <c r="G150" i="70"/>
  <c r="F179" i="70"/>
  <c r="G135" i="70"/>
  <c r="Y169" i="70"/>
  <c r="Y167" i="70" s="1"/>
  <c r="Y127" i="70"/>
  <c r="F189" i="70"/>
  <c r="G145" i="70"/>
  <c r="G187" i="70"/>
  <c r="J168" i="70"/>
  <c r="J166" i="70" s="1"/>
  <c r="J126" i="70"/>
  <c r="F181" i="70"/>
  <c r="G137" i="70"/>
  <c r="F190" i="70"/>
  <c r="G146" i="70"/>
  <c r="W168" i="70"/>
  <c r="W166" i="70" s="1"/>
  <c r="W126" i="70"/>
  <c r="H168" i="70"/>
  <c r="H166" i="70" s="1"/>
  <c r="H126" i="70"/>
  <c r="U168" i="70"/>
  <c r="U166" i="70" s="1"/>
  <c r="U126" i="70"/>
  <c r="L168" i="70"/>
  <c r="L166" i="70" s="1"/>
  <c r="L126" i="70"/>
  <c r="T168" i="70"/>
  <c r="T166" i="70" s="1"/>
  <c r="T126" i="70"/>
  <c r="U169" i="70"/>
  <c r="U167" i="70" s="1"/>
  <c r="U127" i="70"/>
  <c r="S168" i="70"/>
  <c r="S166" i="70" s="1"/>
  <c r="S126" i="70"/>
  <c r="I169" i="70"/>
  <c r="I167" i="70" s="1"/>
  <c r="I127" i="70"/>
  <c r="N168" i="70"/>
  <c r="N166" i="70" s="1"/>
  <c r="N126" i="70"/>
  <c r="X169" i="70"/>
  <c r="X167" i="70" s="1"/>
  <c r="X127" i="70"/>
  <c r="F197" i="70"/>
  <c r="G153" i="70"/>
  <c r="P168" i="70"/>
  <c r="P166" i="70" s="1"/>
  <c r="P126" i="70"/>
  <c r="F192" i="70"/>
  <c r="G148" i="70"/>
  <c r="F178" i="70"/>
  <c r="G134" i="70"/>
  <c r="N169" i="70"/>
  <c r="N167" i="70" s="1"/>
  <c r="N127" i="70"/>
  <c r="K169" i="70"/>
  <c r="K167" i="70" s="1"/>
  <c r="K127" i="70"/>
  <c r="I168" i="70"/>
  <c r="I166" i="70" s="1"/>
  <c r="I126" i="70"/>
  <c r="F177" i="70"/>
  <c r="G133" i="70"/>
  <c r="W169" i="70"/>
  <c r="W167" i="70" s="1"/>
  <c r="W127" i="70"/>
  <c r="F170" i="70"/>
  <c r="G126" i="70"/>
  <c r="G168" i="70"/>
  <c r="G138" i="70"/>
  <c r="F182" i="70"/>
  <c r="Y168" i="70"/>
  <c r="Y166" i="70" s="1"/>
  <c r="Y126" i="70"/>
  <c r="F198" i="70"/>
  <c r="F155" i="70"/>
  <c r="M169" i="70"/>
  <c r="M167" i="70" s="1"/>
  <c r="M127" i="70"/>
  <c r="F188" i="70"/>
  <c r="G186" i="70"/>
  <c r="G144" i="70"/>
  <c r="L169" i="70"/>
  <c r="L167" i="70" s="1"/>
  <c r="L127" i="70"/>
  <c r="F183" i="70"/>
  <c r="G139" i="70"/>
  <c r="AA168" i="70"/>
  <c r="AA166" i="70" s="1"/>
  <c r="AA126" i="70"/>
  <c r="M168" i="70"/>
  <c r="M166" i="70" s="1"/>
  <c r="M126" i="70"/>
  <c r="T169" i="70"/>
  <c r="T167" i="70" s="1"/>
  <c r="T127" i="70"/>
  <c r="F171" i="70"/>
  <c r="G127" i="70"/>
  <c r="G169" i="70"/>
  <c r="O168" i="70"/>
  <c r="O166" i="70" s="1"/>
  <c r="O126" i="70"/>
  <c r="P169" i="70"/>
  <c r="P167" i="70" s="1"/>
  <c r="P127" i="70"/>
  <c r="Z87" i="70" l="1"/>
  <c r="R95" i="70"/>
  <c r="W103" i="70"/>
  <c r="K85" i="70"/>
  <c r="AA107" i="70"/>
  <c r="J106" i="70"/>
  <c r="AA495" i="70"/>
  <c r="AA493" i="70" s="1"/>
  <c r="Q105" i="70"/>
  <c r="O477" i="70"/>
  <c r="O475" i="70" s="1"/>
  <c r="O473" i="70" s="1"/>
  <c r="W94" i="70"/>
  <c r="X493" i="70"/>
  <c r="X473" i="70" s="1"/>
  <c r="P495" i="70"/>
  <c r="P493" i="70" s="1"/>
  <c r="P473" i="70" s="1"/>
  <c r="V87" i="70"/>
  <c r="Z494" i="70"/>
  <c r="Z492" i="70" s="1"/>
  <c r="W495" i="70"/>
  <c r="W493" i="70" s="1"/>
  <c r="L85" i="70"/>
  <c r="L93" i="70"/>
  <c r="U493" i="70"/>
  <c r="R105" i="70"/>
  <c r="V95" i="70"/>
  <c r="P101" i="70"/>
  <c r="R495" i="70"/>
  <c r="R493" i="70" s="1"/>
  <c r="Q495" i="70"/>
  <c r="Q493" i="70" s="1"/>
  <c r="AA103" i="70"/>
  <c r="H88" i="70"/>
  <c r="Y103" i="70"/>
  <c r="S92" i="70"/>
  <c r="F480" i="70"/>
  <c r="H476" i="70"/>
  <c r="H474" i="70" s="1"/>
  <c r="X102" i="70"/>
  <c r="I84" i="70"/>
  <c r="AA95" i="70"/>
  <c r="Q106" i="70"/>
  <c r="Z780" i="70"/>
  <c r="K95" i="70"/>
  <c r="AA106" i="70"/>
  <c r="R825" i="70"/>
  <c r="O87" i="70"/>
  <c r="H104" i="70"/>
  <c r="Q91" i="70"/>
  <c r="J495" i="70"/>
  <c r="J493" i="70" s="1"/>
  <c r="J473" i="70" s="1"/>
  <c r="Y93" i="70"/>
  <c r="N737" i="70"/>
  <c r="K825" i="70"/>
  <c r="AA475" i="70"/>
  <c r="W92" i="70"/>
  <c r="T102" i="70"/>
  <c r="AA102" i="70"/>
  <c r="X780" i="70"/>
  <c r="S91" i="70"/>
  <c r="AA824" i="70"/>
  <c r="T93" i="70"/>
  <c r="M825" i="70"/>
  <c r="I429" i="70"/>
  <c r="P87" i="70"/>
  <c r="S780" i="70"/>
  <c r="Y91" i="70"/>
  <c r="Q825" i="70"/>
  <c r="P825" i="70"/>
  <c r="H824" i="70"/>
  <c r="V737" i="70"/>
  <c r="P737" i="70"/>
  <c r="I495" i="70"/>
  <c r="I493" i="70" s="1"/>
  <c r="Y85" i="70"/>
  <c r="I476" i="70"/>
  <c r="I474" i="70" s="1"/>
  <c r="T476" i="70"/>
  <c r="T474" i="70" s="1"/>
  <c r="J86" i="70"/>
  <c r="Q780" i="70"/>
  <c r="W105" i="70"/>
  <c r="H737" i="70"/>
  <c r="I824" i="70"/>
  <c r="J737" i="70"/>
  <c r="O824" i="70"/>
  <c r="L495" i="70"/>
  <c r="L493" i="70" s="1"/>
  <c r="H693" i="70"/>
  <c r="U825" i="70"/>
  <c r="T477" i="70"/>
  <c r="T475" i="70" s="1"/>
  <c r="I494" i="70"/>
  <c r="I492" i="70" s="1"/>
  <c r="F501" i="70"/>
  <c r="L693" i="70"/>
  <c r="M477" i="70"/>
  <c r="M475" i="70" s="1"/>
  <c r="T780" i="70"/>
  <c r="V780" i="70"/>
  <c r="P384" i="70"/>
  <c r="M85" i="70"/>
  <c r="L780" i="70"/>
  <c r="I104" i="70"/>
  <c r="X737" i="70"/>
  <c r="U780" i="70"/>
  <c r="W209" i="70"/>
  <c r="Z106" i="70"/>
  <c r="Y825" i="70"/>
  <c r="K824" i="70"/>
  <c r="Q102" i="70"/>
  <c r="X429" i="70"/>
  <c r="S692" i="70"/>
  <c r="F113" i="70"/>
  <c r="P102" i="70"/>
  <c r="U736" i="70"/>
  <c r="R780" i="70"/>
  <c r="L736" i="70"/>
  <c r="R89" i="70"/>
  <c r="H780" i="70"/>
  <c r="N825" i="70"/>
  <c r="W477" i="70"/>
  <c r="W475" i="70" s="1"/>
  <c r="W473" i="70" s="1"/>
  <c r="K92" i="70"/>
  <c r="K476" i="70"/>
  <c r="K474" i="70" s="1"/>
  <c r="K472" i="70" s="1"/>
  <c r="J102" i="70"/>
  <c r="R477" i="70"/>
  <c r="R475" i="70" s="1"/>
  <c r="Y693" i="70"/>
  <c r="P692" i="70"/>
  <c r="Z824" i="70"/>
  <c r="Q104" i="70"/>
  <c r="P494" i="70"/>
  <c r="P492" i="70" s="1"/>
  <c r="U781" i="70"/>
  <c r="Q781" i="70"/>
  <c r="Z825" i="70"/>
  <c r="AA825" i="70"/>
  <c r="I825" i="70"/>
  <c r="F504" i="70"/>
  <c r="AA781" i="70"/>
  <c r="O825" i="70"/>
  <c r="X824" i="70"/>
  <c r="R104" i="70"/>
  <c r="J494" i="70"/>
  <c r="J492" i="70" s="1"/>
  <c r="K477" i="70"/>
  <c r="K475" i="70" s="1"/>
  <c r="K473" i="70" s="1"/>
  <c r="Y561" i="70"/>
  <c r="T106" i="70"/>
  <c r="Y736" i="70"/>
  <c r="S736" i="70"/>
  <c r="U824" i="70"/>
  <c r="S825" i="70"/>
  <c r="L825" i="70"/>
  <c r="K89" i="70"/>
  <c r="H93" i="70"/>
  <c r="F505" i="70"/>
  <c r="P94" i="70"/>
  <c r="W107" i="70"/>
  <c r="M94" i="70"/>
  <c r="X693" i="70"/>
  <c r="O736" i="70"/>
  <c r="R737" i="70"/>
  <c r="W736" i="70"/>
  <c r="AA780" i="70"/>
  <c r="S824" i="70"/>
  <c r="Q477" i="70"/>
  <c r="Q475" i="70" s="1"/>
  <c r="Y476" i="70"/>
  <c r="Y474" i="70" s="1"/>
  <c r="Y472" i="70" s="1"/>
  <c r="T494" i="70"/>
  <c r="T492" i="70" s="1"/>
  <c r="S477" i="70"/>
  <c r="S475" i="70" s="1"/>
  <c r="S473" i="70" s="1"/>
  <c r="L105" i="70"/>
  <c r="X736" i="70"/>
  <c r="U737" i="70"/>
  <c r="H781" i="70"/>
  <c r="N781" i="70"/>
  <c r="V825" i="70"/>
  <c r="J736" i="70"/>
  <c r="Y824" i="70"/>
  <c r="F500" i="70"/>
  <c r="N780" i="70"/>
  <c r="S476" i="70"/>
  <c r="S474" i="70" s="1"/>
  <c r="S472" i="70" s="1"/>
  <c r="X494" i="70"/>
  <c r="X492" i="70" s="1"/>
  <c r="Q494" i="70"/>
  <c r="Q492" i="70" s="1"/>
  <c r="Q472" i="70" s="1"/>
  <c r="Q693" i="70"/>
  <c r="J781" i="70"/>
  <c r="N824" i="70"/>
  <c r="W824" i="70"/>
  <c r="F829" i="70"/>
  <c r="G827" i="70"/>
  <c r="R494" i="70"/>
  <c r="R492" i="70" s="1"/>
  <c r="X104" i="70"/>
  <c r="F502" i="70"/>
  <c r="N86" i="70"/>
  <c r="Y86" i="70"/>
  <c r="W737" i="70"/>
  <c r="I781" i="70"/>
  <c r="V781" i="70"/>
  <c r="J825" i="70"/>
  <c r="S90" i="70"/>
  <c r="AA90" i="70"/>
  <c r="AA476" i="70"/>
  <c r="AA474" i="70" s="1"/>
  <c r="AA472" i="70" s="1"/>
  <c r="X92" i="70"/>
  <c r="Q736" i="70"/>
  <c r="P824" i="70"/>
  <c r="F828" i="70"/>
  <c r="G826" i="70"/>
  <c r="P90" i="70"/>
  <c r="L476" i="70"/>
  <c r="L474" i="70" s="1"/>
  <c r="L472" i="70" s="1"/>
  <c r="H736" i="70"/>
  <c r="F484" i="70"/>
  <c r="W476" i="70"/>
  <c r="W474" i="70" s="1"/>
  <c r="W472" i="70" s="1"/>
  <c r="N493" i="70"/>
  <c r="N473" i="70" s="1"/>
  <c r="P693" i="70"/>
  <c r="T693" i="70"/>
  <c r="I737" i="70"/>
  <c r="J780" i="70"/>
  <c r="T825" i="70"/>
  <c r="M824" i="70"/>
  <c r="K781" i="70"/>
  <c r="I692" i="70"/>
  <c r="I560" i="70"/>
  <c r="W95" i="70"/>
  <c r="Q95" i="70"/>
  <c r="J693" i="70"/>
  <c r="I736" i="70"/>
  <c r="Q737" i="70"/>
  <c r="T736" i="70"/>
  <c r="W781" i="70"/>
  <c r="M781" i="70"/>
  <c r="W88" i="70"/>
  <c r="Z693" i="70"/>
  <c r="S693" i="70"/>
  <c r="O693" i="70"/>
  <c r="F784" i="70"/>
  <c r="G782" i="70"/>
  <c r="S781" i="70"/>
  <c r="L781" i="70"/>
  <c r="F785" i="70"/>
  <c r="G783" i="70"/>
  <c r="N692" i="70"/>
  <c r="M780" i="70"/>
  <c r="K780" i="70"/>
  <c r="AA692" i="70"/>
  <c r="Y780" i="70"/>
  <c r="Z781" i="70"/>
  <c r="P780" i="70"/>
  <c r="L737" i="70"/>
  <c r="P88" i="70"/>
  <c r="S649" i="70"/>
  <c r="O692" i="70"/>
  <c r="H692" i="70"/>
  <c r="F741" i="70"/>
  <c r="G739" i="70"/>
  <c r="P736" i="70"/>
  <c r="Z91" i="70"/>
  <c r="I693" i="70"/>
  <c r="AA736" i="70"/>
  <c r="P604" i="70"/>
  <c r="J692" i="70"/>
  <c r="V692" i="70"/>
  <c r="K561" i="70"/>
  <c r="L692" i="70"/>
  <c r="O737" i="70"/>
  <c r="I93" i="70"/>
  <c r="V736" i="70"/>
  <c r="M737" i="70"/>
  <c r="M95" i="70"/>
  <c r="K737" i="70"/>
  <c r="N736" i="70"/>
  <c r="F740" i="70"/>
  <c r="G738" i="70"/>
  <c r="K736" i="70"/>
  <c r="Z736" i="70"/>
  <c r="J84" i="70"/>
  <c r="S737" i="70"/>
  <c r="Z737" i="70"/>
  <c r="R692" i="70"/>
  <c r="W692" i="70"/>
  <c r="Z93" i="70"/>
  <c r="X385" i="70"/>
  <c r="Q385" i="70"/>
  <c r="L517" i="70"/>
  <c r="AA693" i="70"/>
  <c r="F503" i="70"/>
  <c r="J476" i="70"/>
  <c r="J474" i="70" s="1"/>
  <c r="L477" i="70"/>
  <c r="L475" i="70" s="1"/>
  <c r="L473" i="70" s="1"/>
  <c r="T495" i="70"/>
  <c r="T493" i="70" s="1"/>
  <c r="G695" i="70"/>
  <c r="F697" i="70"/>
  <c r="F696" i="70"/>
  <c r="G694" i="70"/>
  <c r="P476" i="70"/>
  <c r="P474" i="70" s="1"/>
  <c r="M693" i="70"/>
  <c r="X692" i="70"/>
  <c r="W429" i="70"/>
  <c r="I477" i="70"/>
  <c r="I475" i="70" s="1"/>
  <c r="U561" i="70"/>
  <c r="T208" i="70"/>
  <c r="W693" i="70"/>
  <c r="R208" i="70"/>
  <c r="V102" i="70"/>
  <c r="Z102" i="70"/>
  <c r="F482" i="70"/>
  <c r="T107" i="70"/>
  <c r="X86" i="70"/>
  <c r="F490" i="70"/>
  <c r="F481" i="70"/>
  <c r="Y495" i="70"/>
  <c r="Y493" i="70" s="1"/>
  <c r="H85" i="70"/>
  <c r="F485" i="70"/>
  <c r="X476" i="70"/>
  <c r="X474" i="70" s="1"/>
  <c r="AA649" i="70"/>
  <c r="T85" i="70"/>
  <c r="F491" i="70"/>
  <c r="Y95" i="70"/>
  <c r="T429" i="70"/>
  <c r="K605" i="70"/>
  <c r="R648" i="70"/>
  <c r="V649" i="70"/>
  <c r="Y475" i="70"/>
  <c r="H87" i="70"/>
  <c r="F483" i="70"/>
  <c r="J385" i="70"/>
  <c r="H477" i="70"/>
  <c r="H475" i="70" s="1"/>
  <c r="H473" i="70" s="1"/>
  <c r="H101" i="70"/>
  <c r="S560" i="70"/>
  <c r="N385" i="70"/>
  <c r="W649" i="70"/>
  <c r="V648" i="70"/>
  <c r="AA604" i="70"/>
  <c r="H649" i="70"/>
  <c r="O384" i="70"/>
  <c r="F489" i="70"/>
  <c r="U477" i="70"/>
  <c r="U475" i="70" s="1"/>
  <c r="U473" i="70" s="1"/>
  <c r="R94" i="70"/>
  <c r="Z560" i="70"/>
  <c r="I384" i="70"/>
  <c r="L605" i="70"/>
  <c r="Z604" i="70"/>
  <c r="O385" i="70"/>
  <c r="Z385" i="70"/>
  <c r="J516" i="70"/>
  <c r="F488" i="70"/>
  <c r="V477" i="70"/>
  <c r="V475" i="70" s="1"/>
  <c r="V473" i="70" s="1"/>
  <c r="T561" i="70"/>
  <c r="X605" i="70"/>
  <c r="U428" i="70"/>
  <c r="P428" i="70"/>
  <c r="H385" i="70"/>
  <c r="V428" i="70"/>
  <c r="S516" i="70"/>
  <c r="H605" i="70"/>
  <c r="P103" i="70"/>
  <c r="W385" i="70"/>
  <c r="U649" i="70"/>
  <c r="J605" i="70"/>
  <c r="I648" i="70"/>
  <c r="F487" i="70"/>
  <c r="H561" i="70"/>
  <c r="I649" i="70"/>
  <c r="Y604" i="70"/>
  <c r="J560" i="70"/>
  <c r="P649" i="70"/>
  <c r="L649" i="70"/>
  <c r="H428" i="70"/>
  <c r="S605" i="70"/>
  <c r="AA605" i="70"/>
  <c r="Z477" i="70"/>
  <c r="Z475" i="70" s="1"/>
  <c r="Z473" i="70" s="1"/>
  <c r="T605" i="70"/>
  <c r="K604" i="70"/>
  <c r="S604" i="70"/>
  <c r="X649" i="70"/>
  <c r="X428" i="70"/>
  <c r="O561" i="70"/>
  <c r="T604" i="70"/>
  <c r="W604" i="70"/>
  <c r="O648" i="70"/>
  <c r="N605" i="70"/>
  <c r="Z649" i="70"/>
  <c r="K649" i="70"/>
  <c r="N648" i="70"/>
  <c r="V605" i="70"/>
  <c r="O649" i="70"/>
  <c r="V604" i="70"/>
  <c r="U605" i="70"/>
  <c r="M648" i="70"/>
  <c r="X648" i="70"/>
  <c r="J517" i="70"/>
  <c r="P605" i="70"/>
  <c r="L604" i="70"/>
  <c r="S648" i="70"/>
  <c r="Z648" i="70"/>
  <c r="N649" i="70"/>
  <c r="M604" i="70"/>
  <c r="Q561" i="70"/>
  <c r="Y649" i="70"/>
  <c r="L560" i="70"/>
  <c r="AA561" i="70"/>
  <c r="R649" i="70"/>
  <c r="K428" i="70"/>
  <c r="Z561" i="70"/>
  <c r="M561" i="70"/>
  <c r="W648" i="70"/>
  <c r="Q648" i="70"/>
  <c r="L385" i="70"/>
  <c r="L561" i="70"/>
  <c r="V91" i="70"/>
  <c r="P648" i="70"/>
  <c r="H560" i="70"/>
  <c r="I604" i="70"/>
  <c r="W428" i="70"/>
  <c r="S428" i="70"/>
  <c r="V494" i="70"/>
  <c r="V492" i="70" s="1"/>
  <c r="V472" i="70" s="1"/>
  <c r="W517" i="70"/>
  <c r="I516" i="70"/>
  <c r="I517" i="70"/>
  <c r="I561" i="70"/>
  <c r="Z605" i="70"/>
  <c r="F498" i="70"/>
  <c r="F486" i="70"/>
  <c r="R561" i="70"/>
  <c r="I605" i="70"/>
  <c r="Y605" i="70"/>
  <c r="U604" i="70"/>
  <c r="U648" i="70"/>
  <c r="M649" i="70"/>
  <c r="J649" i="70"/>
  <c r="J648" i="70"/>
  <c r="Q604" i="70"/>
  <c r="T649" i="70"/>
  <c r="W605" i="70"/>
  <c r="K384" i="70"/>
  <c r="F653" i="70"/>
  <c r="G651" i="70"/>
  <c r="G650" i="70"/>
  <c r="F652" i="70"/>
  <c r="O428" i="70"/>
  <c r="T517" i="70"/>
  <c r="U560" i="70"/>
  <c r="W561" i="70"/>
  <c r="Z384" i="70"/>
  <c r="K648" i="70"/>
  <c r="AA384" i="70"/>
  <c r="S561" i="70"/>
  <c r="H648" i="70"/>
  <c r="T560" i="70"/>
  <c r="O560" i="70"/>
  <c r="M252" i="70"/>
  <c r="P561" i="70"/>
  <c r="N561" i="70"/>
  <c r="Q605" i="70"/>
  <c r="AA648" i="70"/>
  <c r="Q649" i="70"/>
  <c r="L648" i="70"/>
  <c r="U385" i="70"/>
  <c r="R516" i="70"/>
  <c r="M516" i="70"/>
  <c r="K560" i="70"/>
  <c r="Y517" i="70"/>
  <c r="R604" i="70"/>
  <c r="H604" i="70"/>
  <c r="R428" i="70"/>
  <c r="T385" i="70"/>
  <c r="O517" i="70"/>
  <c r="AA560" i="70"/>
  <c r="S384" i="70"/>
  <c r="V560" i="70"/>
  <c r="F608" i="70"/>
  <c r="G606" i="70"/>
  <c r="Q560" i="70"/>
  <c r="M560" i="70"/>
  <c r="O605" i="70"/>
  <c r="Y429" i="70"/>
  <c r="F609" i="70"/>
  <c r="G607" i="70"/>
  <c r="R605" i="70"/>
  <c r="J604" i="70"/>
  <c r="X604" i="70"/>
  <c r="O604" i="70"/>
  <c r="L429" i="70"/>
  <c r="Q517" i="70"/>
  <c r="Q516" i="70"/>
  <c r="K517" i="70"/>
  <c r="J561" i="70"/>
  <c r="P560" i="70"/>
  <c r="M605" i="70"/>
  <c r="N604" i="70"/>
  <c r="P100" i="70"/>
  <c r="P98" i="70" s="1"/>
  <c r="O86" i="70"/>
  <c r="J429" i="70"/>
  <c r="P517" i="70"/>
  <c r="R560" i="70"/>
  <c r="G563" i="70"/>
  <c r="F565" i="70"/>
  <c r="AA429" i="70"/>
  <c r="X517" i="70"/>
  <c r="U517" i="70"/>
  <c r="G562" i="70"/>
  <c r="F564" i="70"/>
  <c r="M428" i="70"/>
  <c r="V517" i="70"/>
  <c r="T384" i="70"/>
  <c r="Z429" i="70"/>
  <c r="M385" i="70"/>
  <c r="V384" i="70"/>
  <c r="N517" i="70"/>
  <c r="O429" i="70"/>
  <c r="V385" i="70"/>
  <c r="R429" i="70"/>
  <c r="L384" i="70"/>
  <c r="Y560" i="70"/>
  <c r="T101" i="70"/>
  <c r="N102" i="70"/>
  <c r="V516" i="70"/>
  <c r="M495" i="70"/>
  <c r="M493" i="70" s="1"/>
  <c r="AA516" i="70"/>
  <c r="O476" i="70"/>
  <c r="O474" i="70" s="1"/>
  <c r="O472" i="70" s="1"/>
  <c r="N560" i="70"/>
  <c r="W560" i="70"/>
  <c r="M103" i="70"/>
  <c r="K429" i="70"/>
  <c r="K385" i="70"/>
  <c r="V561" i="70"/>
  <c r="X561" i="70"/>
  <c r="F499" i="70"/>
  <c r="X100" i="70"/>
  <c r="N428" i="70"/>
  <c r="Z428" i="70"/>
  <c r="H517" i="70"/>
  <c r="Z516" i="70"/>
  <c r="O516" i="70"/>
  <c r="AA517" i="70"/>
  <c r="T428" i="70"/>
  <c r="J384" i="70"/>
  <c r="Z472" i="70"/>
  <c r="L516" i="70"/>
  <c r="Z517" i="70"/>
  <c r="U472" i="70"/>
  <c r="P516" i="70"/>
  <c r="F520" i="70"/>
  <c r="G518" i="70"/>
  <c r="H429" i="70"/>
  <c r="M429" i="70"/>
  <c r="R517" i="70"/>
  <c r="R92" i="70"/>
  <c r="U516" i="70"/>
  <c r="W516" i="70"/>
  <c r="G476" i="70"/>
  <c r="F478" i="70"/>
  <c r="Q384" i="70"/>
  <c r="N516" i="70"/>
  <c r="Y516" i="70"/>
  <c r="F497" i="70"/>
  <c r="G495" i="70"/>
  <c r="N472" i="70"/>
  <c r="H472" i="70"/>
  <c r="R385" i="70"/>
  <c r="H516" i="70"/>
  <c r="M517" i="70"/>
  <c r="AA385" i="70"/>
  <c r="S385" i="70"/>
  <c r="N384" i="70"/>
  <c r="R476" i="70"/>
  <c r="R474" i="70" s="1"/>
  <c r="R472" i="70" s="1"/>
  <c r="X516" i="70"/>
  <c r="S517" i="70"/>
  <c r="K516" i="70"/>
  <c r="G494" i="70"/>
  <c r="F496" i="70"/>
  <c r="M472" i="70"/>
  <c r="Y428" i="70"/>
  <c r="F521" i="70"/>
  <c r="G519" i="70"/>
  <c r="F479" i="70"/>
  <c r="G477" i="70"/>
  <c r="T516" i="70"/>
  <c r="AA428" i="70"/>
  <c r="L428" i="70"/>
  <c r="V429" i="70"/>
  <c r="P429" i="70"/>
  <c r="Q428" i="70"/>
  <c r="G431" i="70"/>
  <c r="F433" i="70"/>
  <c r="X384" i="70"/>
  <c r="F388" i="70"/>
  <c r="G386" i="70"/>
  <c r="N429" i="70"/>
  <c r="H384" i="70"/>
  <c r="Q429" i="70"/>
  <c r="G387" i="70"/>
  <c r="F389" i="70"/>
  <c r="U429" i="70"/>
  <c r="I428" i="70"/>
  <c r="Y384" i="70"/>
  <c r="M384" i="70"/>
  <c r="G430" i="70"/>
  <c r="F432" i="70"/>
  <c r="U384" i="70"/>
  <c r="J428" i="70"/>
  <c r="P385" i="70"/>
  <c r="R384" i="70"/>
  <c r="Y385" i="70"/>
  <c r="Y40" i="69"/>
  <c r="I20" i="62" s="1"/>
  <c r="Y64" i="69"/>
  <c r="I43" i="62" s="1"/>
  <c r="P253" i="70"/>
  <c r="Y72" i="69"/>
  <c r="I51" i="62" s="1"/>
  <c r="J41" i="69"/>
  <c r="Y41" i="69"/>
  <c r="I21" i="62" s="1"/>
  <c r="V61" i="69"/>
  <c r="AA253" i="70"/>
  <c r="Y45" i="69"/>
  <c r="I25" i="62" s="1"/>
  <c r="I209" i="70"/>
  <c r="N208" i="70"/>
  <c r="N209" i="70"/>
  <c r="Q296" i="70"/>
  <c r="K208" i="70"/>
  <c r="S164" i="70"/>
  <c r="L208" i="70"/>
  <c r="I253" i="70"/>
  <c r="V297" i="70"/>
  <c r="P208" i="70"/>
  <c r="J252" i="70"/>
  <c r="F70" i="69"/>
  <c r="O208" i="70"/>
  <c r="O164" i="70"/>
  <c r="U296" i="70"/>
  <c r="H164" i="70"/>
  <c r="W341" i="70"/>
  <c r="Y296" i="70"/>
  <c r="I164" i="70"/>
  <c r="X208" i="70"/>
  <c r="Y252" i="70"/>
  <c r="T297" i="70"/>
  <c r="S296" i="70"/>
  <c r="T340" i="70"/>
  <c r="S340" i="70"/>
  <c r="P341" i="70"/>
  <c r="H253" i="70"/>
  <c r="T252" i="70"/>
  <c r="M297" i="70"/>
  <c r="L165" i="70"/>
  <c r="J296" i="70"/>
  <c r="Q340" i="70"/>
  <c r="S209" i="70"/>
  <c r="V341" i="70"/>
  <c r="R209" i="70"/>
  <c r="H297" i="70"/>
  <c r="L341" i="70"/>
  <c r="R340" i="70"/>
  <c r="I252" i="70"/>
  <c r="K297" i="70"/>
  <c r="X341" i="70"/>
  <c r="Q208" i="70"/>
  <c r="L164" i="70"/>
  <c r="Y297" i="70"/>
  <c r="H252" i="70"/>
  <c r="O40" i="69"/>
  <c r="N297" i="70"/>
  <c r="J253" i="70"/>
  <c r="W297" i="70"/>
  <c r="I297" i="70"/>
  <c r="I341" i="70"/>
  <c r="P340" i="70"/>
  <c r="J340" i="70"/>
  <c r="AA209" i="70"/>
  <c r="I208" i="70"/>
  <c r="W208" i="70"/>
  <c r="O340" i="70"/>
  <c r="U341" i="70"/>
  <c r="K341" i="70"/>
  <c r="Z296" i="70"/>
  <c r="N252" i="70"/>
  <c r="U164" i="70"/>
  <c r="Q209" i="70"/>
  <c r="M209" i="70"/>
  <c r="L253" i="70"/>
  <c r="U340" i="70"/>
  <c r="W340" i="70"/>
  <c r="Z341" i="70"/>
  <c r="Y340" i="70"/>
  <c r="L340" i="70"/>
  <c r="Z208" i="70"/>
  <c r="N341" i="70"/>
  <c r="K340" i="70"/>
  <c r="Z297" i="70"/>
  <c r="Q297" i="70"/>
  <c r="L296" i="70"/>
  <c r="J341" i="70"/>
  <c r="N164" i="70"/>
  <c r="J66" i="69"/>
  <c r="R296" i="70"/>
  <c r="I340" i="70"/>
  <c r="T165" i="70"/>
  <c r="J209" i="70"/>
  <c r="X253" i="70"/>
  <c r="O252" i="70"/>
  <c r="H296" i="70"/>
  <c r="H340" i="70"/>
  <c r="X252" i="70"/>
  <c r="K253" i="70"/>
  <c r="X297" i="70"/>
  <c r="H341" i="70"/>
  <c r="U165" i="70"/>
  <c r="H165" i="70"/>
  <c r="V208" i="70"/>
  <c r="Y208" i="70"/>
  <c r="J297" i="70"/>
  <c r="Z340" i="70"/>
  <c r="J164" i="70"/>
  <c r="W253" i="70"/>
  <c r="W252" i="70"/>
  <c r="Y341" i="70"/>
  <c r="L297" i="70"/>
  <c r="R253" i="70"/>
  <c r="N296" i="70"/>
  <c r="R297" i="70"/>
  <c r="V252" i="70"/>
  <c r="R341" i="70"/>
  <c r="N340" i="70"/>
  <c r="T341" i="70"/>
  <c r="O341" i="70"/>
  <c r="H209" i="70"/>
  <c r="P296" i="70"/>
  <c r="O296" i="70"/>
  <c r="F345" i="70"/>
  <c r="G343" i="70"/>
  <c r="F344" i="70"/>
  <c r="G342" i="70"/>
  <c r="I165" i="70"/>
  <c r="M340" i="70"/>
  <c r="N253" i="70"/>
  <c r="I296" i="70"/>
  <c r="P297" i="70"/>
  <c r="X209" i="70"/>
  <c r="T209" i="70"/>
  <c r="T253" i="70"/>
  <c r="AA341" i="70"/>
  <c r="Q341" i="70"/>
  <c r="O209" i="70"/>
  <c r="X340" i="70"/>
  <c r="K165" i="70"/>
  <c r="V209" i="70"/>
  <c r="P209" i="70"/>
  <c r="T296" i="70"/>
  <c r="O297" i="70"/>
  <c r="V340" i="70"/>
  <c r="S341" i="70"/>
  <c r="M341" i="70"/>
  <c r="P142" i="70"/>
  <c r="P140" i="70" s="1"/>
  <c r="V296" i="70"/>
  <c r="AA297" i="70"/>
  <c r="L209" i="70"/>
  <c r="O253" i="70"/>
  <c r="F300" i="70"/>
  <c r="G298" i="70"/>
  <c r="W296" i="70"/>
  <c r="M296" i="70"/>
  <c r="J208" i="70"/>
  <c r="Q252" i="70"/>
  <c r="M164" i="70"/>
  <c r="T164" i="70"/>
  <c r="S208" i="70"/>
  <c r="AA164" i="70"/>
  <c r="S297" i="70"/>
  <c r="Y209" i="70"/>
  <c r="AA208" i="70"/>
  <c r="M208" i="70"/>
  <c r="P252" i="70"/>
  <c r="G299" i="70"/>
  <c r="F301" i="70"/>
  <c r="V73" i="69"/>
  <c r="P165" i="70"/>
  <c r="V39" i="69"/>
  <c r="X296" i="70"/>
  <c r="U208" i="70"/>
  <c r="AA296" i="70"/>
  <c r="K296" i="70"/>
  <c r="H143" i="70"/>
  <c r="H141" i="70" s="1"/>
  <c r="X164" i="70"/>
  <c r="Z209" i="70"/>
  <c r="L100" i="70"/>
  <c r="L142" i="70"/>
  <c r="L140" i="70" s="1"/>
  <c r="U252" i="70"/>
  <c r="I101" i="70"/>
  <c r="I143" i="70"/>
  <c r="I141" i="70" s="1"/>
  <c r="X142" i="70"/>
  <c r="X140" i="70" s="1"/>
  <c r="U101" i="70"/>
  <c r="U143" i="70"/>
  <c r="U141" i="70" s="1"/>
  <c r="U100" i="70"/>
  <c r="U142" i="70"/>
  <c r="U140" i="70" s="1"/>
  <c r="R100" i="70"/>
  <c r="R142" i="70"/>
  <c r="R140" i="70" s="1"/>
  <c r="S253" i="70"/>
  <c r="U253" i="70"/>
  <c r="M253" i="70"/>
  <c r="Y101" i="70"/>
  <c r="Y143" i="70"/>
  <c r="Y141" i="70" s="1"/>
  <c r="K252" i="70"/>
  <c r="S101" i="70"/>
  <c r="S143" i="70"/>
  <c r="S141" i="70" s="1"/>
  <c r="P143" i="70"/>
  <c r="P141" i="70" s="1"/>
  <c r="K101" i="70"/>
  <c r="K143" i="70"/>
  <c r="K141" i="70" s="1"/>
  <c r="K100" i="70"/>
  <c r="K142" i="70"/>
  <c r="K140" i="70" s="1"/>
  <c r="R252" i="70"/>
  <c r="X143" i="70"/>
  <c r="X141" i="70" s="1"/>
  <c r="X101" i="70"/>
  <c r="H100" i="70"/>
  <c r="H142" i="70"/>
  <c r="H140" i="70" s="1"/>
  <c r="G255" i="70"/>
  <c r="F257" i="70"/>
  <c r="S252" i="70"/>
  <c r="AA101" i="70"/>
  <c r="AA143" i="70"/>
  <c r="AA141" i="70" s="1"/>
  <c r="O100" i="70"/>
  <c r="O142" i="70"/>
  <c r="O140" i="70" s="1"/>
  <c r="O101" i="70"/>
  <c r="O143" i="70"/>
  <c r="O141" i="70" s="1"/>
  <c r="M101" i="70"/>
  <c r="M143" i="70"/>
  <c r="M141" i="70" s="1"/>
  <c r="V142" i="70"/>
  <c r="V140" i="70" s="1"/>
  <c r="V100" i="70"/>
  <c r="W101" i="70"/>
  <c r="W143" i="70"/>
  <c r="W141" i="70" s="1"/>
  <c r="J143" i="70"/>
  <c r="J141" i="70" s="1"/>
  <c r="J101" i="70"/>
  <c r="Z100" i="70"/>
  <c r="Z142" i="70"/>
  <c r="Z140" i="70" s="1"/>
  <c r="Z253" i="70"/>
  <c r="J142" i="70"/>
  <c r="J140" i="70" s="1"/>
  <c r="J100" i="70"/>
  <c r="N101" i="70"/>
  <c r="N143" i="70"/>
  <c r="N141" i="70" s="1"/>
  <c r="R101" i="70"/>
  <c r="R143" i="70"/>
  <c r="R141" i="70" s="1"/>
  <c r="Y100" i="70"/>
  <c r="Y142" i="70"/>
  <c r="Y140" i="70" s="1"/>
  <c r="Z101" i="70"/>
  <c r="Z143" i="70"/>
  <c r="Z141" i="70" s="1"/>
  <c r="T143" i="70"/>
  <c r="T141" i="70" s="1"/>
  <c r="W100" i="70"/>
  <c r="W142" i="70"/>
  <c r="W140" i="70" s="1"/>
  <c r="P164" i="70"/>
  <c r="AA100" i="70"/>
  <c r="AA142" i="70"/>
  <c r="AA140" i="70" s="1"/>
  <c r="N100" i="70"/>
  <c r="N142" i="70"/>
  <c r="N140" i="70" s="1"/>
  <c r="Z252" i="70"/>
  <c r="Y253" i="70"/>
  <c r="AA252" i="70"/>
  <c r="T100" i="70"/>
  <c r="T142" i="70"/>
  <c r="T140" i="70" s="1"/>
  <c r="L252" i="70"/>
  <c r="S142" i="70"/>
  <c r="S140" i="70" s="1"/>
  <c r="S100" i="70"/>
  <c r="Q101" i="70"/>
  <c r="Q143" i="70"/>
  <c r="Q141" i="70" s="1"/>
  <c r="M100" i="70"/>
  <c r="M142" i="70"/>
  <c r="M140" i="70" s="1"/>
  <c r="L143" i="70"/>
  <c r="L141" i="70" s="1"/>
  <c r="L101" i="70"/>
  <c r="Q253" i="70"/>
  <c r="Q142" i="70"/>
  <c r="Q140" i="70" s="1"/>
  <c r="Q100" i="70"/>
  <c r="G254" i="70"/>
  <c r="F256" i="70"/>
  <c r="I100" i="70"/>
  <c r="I142" i="70"/>
  <c r="I140" i="70" s="1"/>
  <c r="V143" i="70"/>
  <c r="V141" i="70" s="1"/>
  <c r="V101" i="70"/>
  <c r="V253" i="70"/>
  <c r="W164" i="70"/>
  <c r="V165" i="70"/>
  <c r="N165" i="70"/>
  <c r="Q164" i="70"/>
  <c r="Y164" i="70"/>
  <c r="X165" i="70"/>
  <c r="M165" i="70"/>
  <c r="R164" i="70"/>
  <c r="W165" i="70"/>
  <c r="Y165" i="70"/>
  <c r="S165" i="70"/>
  <c r="Z165" i="70"/>
  <c r="Z164" i="70"/>
  <c r="V164" i="70"/>
  <c r="K164" i="70"/>
  <c r="Y44" i="69"/>
  <c r="I24" i="62" s="1"/>
  <c r="J165" i="70"/>
  <c r="F74" i="69"/>
  <c r="Q165" i="70"/>
  <c r="AA165" i="70"/>
  <c r="R165" i="70"/>
  <c r="O165" i="70"/>
  <c r="AA109" i="70"/>
  <c r="H109" i="70"/>
  <c r="H108" i="70"/>
  <c r="M109" i="70"/>
  <c r="S109" i="70"/>
  <c r="S108" i="70"/>
  <c r="L108" i="70"/>
  <c r="Z108" i="70"/>
  <c r="F213" i="70"/>
  <c r="G211" i="70"/>
  <c r="N108" i="70"/>
  <c r="M108" i="70"/>
  <c r="O108" i="70"/>
  <c r="U108" i="70"/>
  <c r="T108" i="70"/>
  <c r="I109" i="70"/>
  <c r="X108" i="70"/>
  <c r="J65" i="69"/>
  <c r="Y108" i="70"/>
  <c r="P109" i="70"/>
  <c r="Z109" i="70"/>
  <c r="N109" i="70"/>
  <c r="G210" i="70"/>
  <c r="F212" i="70"/>
  <c r="O109" i="70"/>
  <c r="W108" i="70"/>
  <c r="I108" i="70"/>
  <c r="X109" i="70"/>
  <c r="W109" i="70"/>
  <c r="R109" i="70"/>
  <c r="Q108" i="70"/>
  <c r="Q109" i="70"/>
  <c r="L109" i="70"/>
  <c r="Y109" i="70"/>
  <c r="V108" i="70"/>
  <c r="P108" i="70"/>
  <c r="J109" i="70"/>
  <c r="V109" i="70"/>
  <c r="K108" i="70"/>
  <c r="T109" i="70"/>
  <c r="K109" i="70"/>
  <c r="J108" i="70"/>
  <c r="AA108" i="70"/>
  <c r="U109" i="70"/>
  <c r="R108" i="70"/>
  <c r="O72" i="69"/>
  <c r="O45" i="69"/>
  <c r="Y37" i="69"/>
  <c r="I17" i="62" s="1"/>
  <c r="F38" i="69"/>
  <c r="F41" i="69"/>
  <c r="Y60" i="69"/>
  <c r="I39" i="62" s="1"/>
  <c r="F68" i="69"/>
  <c r="F46" i="69"/>
  <c r="F61" i="69"/>
  <c r="O44" i="69"/>
  <c r="J61" i="69"/>
  <c r="F71" i="69"/>
  <c r="V67" i="69"/>
  <c r="F168" i="70"/>
  <c r="G166" i="70"/>
  <c r="F187" i="70"/>
  <c r="G185" i="70"/>
  <c r="F185" i="70" s="1"/>
  <c r="O124" i="70"/>
  <c r="O122" i="70" s="1"/>
  <c r="O82" i="70"/>
  <c r="Y124" i="70"/>
  <c r="Y122" i="70" s="1"/>
  <c r="Y82" i="70"/>
  <c r="I124" i="70"/>
  <c r="I122" i="70" s="1"/>
  <c r="I82" i="70"/>
  <c r="P124" i="70"/>
  <c r="P122" i="70" s="1"/>
  <c r="P82" i="70"/>
  <c r="S82" i="70"/>
  <c r="S124" i="70"/>
  <c r="S122" i="70" s="1"/>
  <c r="L82" i="70"/>
  <c r="L124" i="70"/>
  <c r="L122" i="70" s="1"/>
  <c r="F147" i="70"/>
  <c r="G103" i="70"/>
  <c r="O43" i="69"/>
  <c r="O70" i="69"/>
  <c r="E43" i="69"/>
  <c r="D43" i="69" s="1"/>
  <c r="G43" i="69"/>
  <c r="V72" i="69"/>
  <c r="V66" i="69"/>
  <c r="N73" i="69"/>
  <c r="S73" i="69"/>
  <c r="L57" i="69"/>
  <c r="N63" i="69"/>
  <c r="S63" i="69"/>
  <c r="N71" i="69"/>
  <c r="S71" i="69"/>
  <c r="N65" i="69"/>
  <c r="S65" i="69"/>
  <c r="V40" i="69"/>
  <c r="AA56" i="69"/>
  <c r="G105" i="70"/>
  <c r="F149" i="70"/>
  <c r="F127" i="70"/>
  <c r="G83" i="70"/>
  <c r="G125" i="70"/>
  <c r="AA82" i="70"/>
  <c r="AA124" i="70"/>
  <c r="AA122" i="70" s="1"/>
  <c r="G85" i="70"/>
  <c r="F129" i="70"/>
  <c r="L83" i="70"/>
  <c r="L125" i="70"/>
  <c r="L123" i="70" s="1"/>
  <c r="F131" i="70"/>
  <c r="G87" i="70"/>
  <c r="F148" i="70"/>
  <c r="G104" i="70"/>
  <c r="X83" i="70"/>
  <c r="X125" i="70"/>
  <c r="X123" i="70" s="1"/>
  <c r="U125" i="70"/>
  <c r="U123" i="70" s="1"/>
  <c r="U83" i="70"/>
  <c r="U124" i="70"/>
  <c r="U122" i="70" s="1"/>
  <c r="U82" i="70"/>
  <c r="G93" i="70"/>
  <c r="F137" i="70"/>
  <c r="Y83" i="70"/>
  <c r="Y125" i="70"/>
  <c r="Y123" i="70" s="1"/>
  <c r="S83" i="70"/>
  <c r="S125" i="70"/>
  <c r="S123" i="70" s="1"/>
  <c r="Z83" i="70"/>
  <c r="Z125" i="70"/>
  <c r="Z123" i="70" s="1"/>
  <c r="Z124" i="70"/>
  <c r="Z122" i="70" s="1"/>
  <c r="Z82" i="70"/>
  <c r="V124" i="70"/>
  <c r="V122" i="70" s="1"/>
  <c r="V82" i="70"/>
  <c r="G142" i="70"/>
  <c r="F144" i="70"/>
  <c r="G100" i="70"/>
  <c r="F169" i="70"/>
  <c r="G167" i="70"/>
  <c r="G184" i="70"/>
  <c r="F184" i="70" s="1"/>
  <c r="F186" i="70"/>
  <c r="G109" i="70"/>
  <c r="F153" i="70"/>
  <c r="H82" i="70"/>
  <c r="H124" i="70"/>
  <c r="H122" i="70" s="1"/>
  <c r="F135" i="70"/>
  <c r="G91" i="70"/>
  <c r="N34" i="69"/>
  <c r="T32" i="69"/>
  <c r="S34" i="69"/>
  <c r="S35" i="69"/>
  <c r="N35" i="69"/>
  <c r="E34" i="69"/>
  <c r="H32" i="69"/>
  <c r="G34" i="69"/>
  <c r="F75" i="69"/>
  <c r="Z31" i="69"/>
  <c r="Y33" i="69"/>
  <c r="I13" i="62" s="1"/>
  <c r="V37" i="69"/>
  <c r="X32" i="69"/>
  <c r="V45" i="69"/>
  <c r="Y42" i="69"/>
  <c r="I22" i="62" s="1"/>
  <c r="Y38" i="69"/>
  <c r="I18" i="62" s="1"/>
  <c r="Y63" i="69"/>
  <c r="I42" i="62" s="1"/>
  <c r="E59" i="69"/>
  <c r="G59" i="69"/>
  <c r="H57" i="69"/>
  <c r="F60" i="69"/>
  <c r="S41" i="69"/>
  <c r="N41" i="69"/>
  <c r="M41" i="69" s="1"/>
  <c r="H21" i="62" s="1"/>
  <c r="E37" i="69"/>
  <c r="D37" i="69" s="1"/>
  <c r="G37" i="69"/>
  <c r="E35" i="69"/>
  <c r="D35" i="69" s="1"/>
  <c r="G35" i="69"/>
  <c r="O33" i="69"/>
  <c r="U31" i="69"/>
  <c r="Y75" i="69"/>
  <c r="I54" i="62" s="1"/>
  <c r="O37" i="69"/>
  <c r="W57" i="69"/>
  <c r="V59" i="69"/>
  <c r="O59" i="69"/>
  <c r="U57" i="69"/>
  <c r="J38" i="62"/>
  <c r="J36" i="62" s="1"/>
  <c r="AB57" i="69"/>
  <c r="E44" i="69"/>
  <c r="G44" i="69"/>
  <c r="K32" i="69"/>
  <c r="J34" i="69"/>
  <c r="Q83" i="70"/>
  <c r="Q125" i="70"/>
  <c r="Q123" i="70" s="1"/>
  <c r="AA125" i="70"/>
  <c r="AA123" i="70" s="1"/>
  <c r="AA83" i="70"/>
  <c r="R125" i="70"/>
  <c r="R123" i="70" s="1"/>
  <c r="R83" i="70"/>
  <c r="S36" i="69"/>
  <c r="N36" i="69"/>
  <c r="M83" i="70"/>
  <c r="M125" i="70"/>
  <c r="M123" i="70" s="1"/>
  <c r="K83" i="70"/>
  <c r="K125" i="70"/>
  <c r="K123" i="70" s="1"/>
  <c r="W82" i="70"/>
  <c r="W124" i="70"/>
  <c r="W122" i="70" s="1"/>
  <c r="J124" i="70"/>
  <c r="J122" i="70" s="1"/>
  <c r="J82" i="70"/>
  <c r="G106" i="70"/>
  <c r="F150" i="70"/>
  <c r="F152" i="70"/>
  <c r="G108" i="70"/>
  <c r="G92" i="70"/>
  <c r="F136" i="70"/>
  <c r="J58" i="69"/>
  <c r="K56" i="69"/>
  <c r="F58" i="69"/>
  <c r="I56" i="69"/>
  <c r="E70" i="69"/>
  <c r="G70" i="69"/>
  <c r="AA57" i="69"/>
  <c r="N75" i="69"/>
  <c r="M75" i="69" s="1"/>
  <c r="H54" i="62" s="1"/>
  <c r="S75" i="69"/>
  <c r="O66" i="69"/>
  <c r="N69" i="69"/>
  <c r="M69" i="69" s="1"/>
  <c r="H48" i="62" s="1"/>
  <c r="S69" i="69"/>
  <c r="E72" i="69"/>
  <c r="G72" i="69"/>
  <c r="Y46" i="69"/>
  <c r="I26" i="62" s="1"/>
  <c r="O58" i="69"/>
  <c r="U56" i="69"/>
  <c r="F65" i="69"/>
  <c r="J62" i="69"/>
  <c r="E71" i="69"/>
  <c r="G71" i="69"/>
  <c r="F72" i="69"/>
  <c r="E63" i="69"/>
  <c r="G63" i="69"/>
  <c r="J70" i="69"/>
  <c r="O67" i="69"/>
  <c r="E74" i="69"/>
  <c r="G74" i="69"/>
  <c r="K31" i="69"/>
  <c r="J33" i="69"/>
  <c r="Y69" i="69"/>
  <c r="I48" i="62" s="1"/>
  <c r="X31" i="69"/>
  <c r="AA32" i="69"/>
  <c r="O60" i="69"/>
  <c r="O35" i="69"/>
  <c r="V43" i="69"/>
  <c r="F33" i="69"/>
  <c r="I31" i="69"/>
  <c r="E40" i="69"/>
  <c r="G40" i="69"/>
  <c r="J46" i="69"/>
  <c r="F42" i="69"/>
  <c r="J40" i="69"/>
  <c r="F34" i="69"/>
  <c r="I32" i="69"/>
  <c r="S40" i="69"/>
  <c r="N40" i="69"/>
  <c r="M124" i="70"/>
  <c r="M122" i="70" s="1"/>
  <c r="M82" i="70"/>
  <c r="G95" i="70"/>
  <c r="F139" i="70"/>
  <c r="F138" i="70"/>
  <c r="G94" i="70"/>
  <c r="W83" i="70"/>
  <c r="W125" i="70"/>
  <c r="W123" i="70" s="1"/>
  <c r="N83" i="70"/>
  <c r="N125" i="70"/>
  <c r="N123" i="70" s="1"/>
  <c r="N124" i="70"/>
  <c r="N122" i="70" s="1"/>
  <c r="N82" i="70"/>
  <c r="T82" i="70"/>
  <c r="T124" i="70"/>
  <c r="T122" i="70" s="1"/>
  <c r="G102" i="70"/>
  <c r="F146" i="70"/>
  <c r="G107" i="70"/>
  <c r="F151" i="70"/>
  <c r="F130" i="70"/>
  <c r="G86" i="70"/>
  <c r="Q124" i="70"/>
  <c r="Q122" i="70" s="1"/>
  <c r="Q82" i="70"/>
  <c r="J14" i="62"/>
  <c r="J12" i="62" s="1"/>
  <c r="AB32" i="69"/>
  <c r="X57" i="69"/>
  <c r="O63" i="69"/>
  <c r="E64" i="69"/>
  <c r="D64" i="69" s="1"/>
  <c r="G64" i="69"/>
  <c r="F73" i="69"/>
  <c r="E45" i="69"/>
  <c r="D45" i="69" s="1"/>
  <c r="G45" i="69"/>
  <c r="V71" i="69"/>
  <c r="Y65" i="69"/>
  <c r="I44" i="62" s="1"/>
  <c r="E62" i="69"/>
  <c r="D62" i="69" s="1"/>
  <c r="G62" i="69"/>
  <c r="V65" i="69"/>
  <c r="Y61" i="69"/>
  <c r="I40" i="62" s="1"/>
  <c r="E60" i="69"/>
  <c r="G60" i="69"/>
  <c r="L56" i="69"/>
  <c r="J68" i="69"/>
  <c r="F69" i="69"/>
  <c r="N64" i="69"/>
  <c r="S64" i="69"/>
  <c r="N58" i="69"/>
  <c r="T56" i="69"/>
  <c r="S58" i="69"/>
  <c r="O73" i="69"/>
  <c r="N60" i="69"/>
  <c r="S60" i="69"/>
  <c r="J67" i="69"/>
  <c r="V70" i="69"/>
  <c r="J37" i="62"/>
  <c r="J35" i="62" s="1"/>
  <c r="AB56" i="69"/>
  <c r="E67" i="69"/>
  <c r="G67" i="69"/>
  <c r="S38" i="69"/>
  <c r="N38" i="69"/>
  <c r="V38" i="69"/>
  <c r="N46" i="69"/>
  <c r="S46" i="69"/>
  <c r="AA31" i="69"/>
  <c r="W32" i="69"/>
  <c r="V34" i="69"/>
  <c r="S37" i="69"/>
  <c r="N37" i="69"/>
  <c r="J125" i="70"/>
  <c r="J123" i="70" s="1"/>
  <c r="J83" i="70"/>
  <c r="X82" i="70"/>
  <c r="X124" i="70"/>
  <c r="X122" i="70" s="1"/>
  <c r="F132" i="70"/>
  <c r="G88" i="70"/>
  <c r="O71" i="69"/>
  <c r="O65" i="69"/>
  <c r="N68" i="69"/>
  <c r="M68" i="69" s="1"/>
  <c r="H47" i="62" s="1"/>
  <c r="S68" i="69"/>
  <c r="E38" i="69"/>
  <c r="G38" i="69"/>
  <c r="E33" i="69"/>
  <c r="H31" i="69"/>
  <c r="G33" i="69"/>
  <c r="L32" i="69"/>
  <c r="O46" i="69"/>
  <c r="N70" i="69"/>
  <c r="S70" i="69"/>
  <c r="N72" i="69"/>
  <c r="S72" i="69"/>
  <c r="N61" i="69"/>
  <c r="M61" i="69" s="1"/>
  <c r="H40" i="62" s="1"/>
  <c r="S61" i="69"/>
  <c r="J73" i="69"/>
  <c r="Y59" i="69"/>
  <c r="I38" i="62" s="1"/>
  <c r="Z57" i="69"/>
  <c r="L31" i="69"/>
  <c r="P125" i="70"/>
  <c r="P123" i="70" s="1"/>
  <c r="P83" i="70"/>
  <c r="F111" i="70"/>
  <c r="F154" i="70"/>
  <c r="F126" i="70"/>
  <c r="G82" i="70"/>
  <c r="G124" i="70"/>
  <c r="F133" i="70"/>
  <c r="G89" i="70"/>
  <c r="F134" i="70"/>
  <c r="G90" i="70"/>
  <c r="I83" i="70"/>
  <c r="I125" i="70"/>
  <c r="I123" i="70" s="1"/>
  <c r="G101" i="70"/>
  <c r="G143" i="70"/>
  <c r="F145" i="70"/>
  <c r="R124" i="70"/>
  <c r="R122" i="70" s="1"/>
  <c r="R82" i="70"/>
  <c r="V125" i="70"/>
  <c r="V123" i="70" s="1"/>
  <c r="V83" i="70"/>
  <c r="H83" i="70"/>
  <c r="H125" i="70"/>
  <c r="H123" i="70" s="1"/>
  <c r="T83" i="70"/>
  <c r="T125" i="70"/>
  <c r="T123" i="70" s="1"/>
  <c r="J59" i="69"/>
  <c r="K57" i="69"/>
  <c r="E75" i="69"/>
  <c r="G75" i="69"/>
  <c r="O64" i="69"/>
  <c r="N74" i="69"/>
  <c r="S74" i="69"/>
  <c r="V42" i="69"/>
  <c r="N62" i="69"/>
  <c r="M62" i="69" s="1"/>
  <c r="H41" i="62" s="1"/>
  <c r="S62" i="69"/>
  <c r="Y43" i="69"/>
  <c r="I23" i="62" s="1"/>
  <c r="J74" i="69"/>
  <c r="V44" i="69"/>
  <c r="V46" i="69"/>
  <c r="E69" i="69"/>
  <c r="G69" i="69"/>
  <c r="V35" i="69"/>
  <c r="N43" i="69"/>
  <c r="S43" i="69"/>
  <c r="E61" i="69"/>
  <c r="G61" i="69"/>
  <c r="J63" i="69"/>
  <c r="E66" i="69"/>
  <c r="D66" i="69" s="1"/>
  <c r="G66" i="69"/>
  <c r="E41" i="69"/>
  <c r="G41" i="69"/>
  <c r="J13" i="62"/>
  <c r="J11" i="62" s="1"/>
  <c r="AB31" i="69"/>
  <c r="V63" i="69"/>
  <c r="V36" i="69"/>
  <c r="O34" i="69"/>
  <c r="U32" i="69"/>
  <c r="N44" i="69"/>
  <c r="S44" i="69"/>
  <c r="V60" i="69"/>
  <c r="N67" i="69"/>
  <c r="S67" i="69"/>
  <c r="Y67" i="69"/>
  <c r="I46" i="62" s="1"/>
  <c r="F40" i="69"/>
  <c r="E42" i="69"/>
  <c r="G42" i="69"/>
  <c r="E46" i="69"/>
  <c r="G46" i="69"/>
  <c r="N33" i="69"/>
  <c r="T31" i="69"/>
  <c r="S33" i="69"/>
  <c r="F128" i="70"/>
  <c r="G84" i="70"/>
  <c r="E68" i="69"/>
  <c r="G68" i="69"/>
  <c r="X56" i="69"/>
  <c r="E36" i="69"/>
  <c r="D36" i="69" s="1"/>
  <c r="G36" i="69"/>
  <c r="Y58" i="69"/>
  <c r="I37" i="62" s="1"/>
  <c r="Z56" i="69"/>
  <c r="F59" i="69"/>
  <c r="I57" i="69"/>
  <c r="V64" i="69"/>
  <c r="W56" i="69"/>
  <c r="V58" i="69"/>
  <c r="F63" i="69"/>
  <c r="F67" i="69"/>
  <c r="J75" i="69"/>
  <c r="E73" i="69"/>
  <c r="G73" i="69"/>
  <c r="J69" i="69"/>
  <c r="N59" i="69"/>
  <c r="T57" i="69"/>
  <c r="S59" i="69"/>
  <c r="O74" i="69"/>
  <c r="O125" i="70"/>
  <c r="O123" i="70" s="1"/>
  <c r="O83" i="70"/>
  <c r="K82" i="70"/>
  <c r="K124" i="70"/>
  <c r="K122" i="70" s="1"/>
  <c r="N42" i="69"/>
  <c r="S42" i="69"/>
  <c r="E39" i="69"/>
  <c r="D39" i="69" s="1"/>
  <c r="G39" i="69"/>
  <c r="O38" i="69"/>
  <c r="E58" i="69"/>
  <c r="H56" i="69"/>
  <c r="G58" i="69"/>
  <c r="O42" i="69"/>
  <c r="Y39" i="69"/>
  <c r="I19" i="62" s="1"/>
  <c r="E65" i="69"/>
  <c r="G65" i="69"/>
  <c r="O36" i="69"/>
  <c r="Y35" i="69"/>
  <c r="I15" i="62" s="1"/>
  <c r="Y71" i="69"/>
  <c r="I50" i="62" s="1"/>
  <c r="N45" i="69"/>
  <c r="S45" i="69"/>
  <c r="F44" i="69"/>
  <c r="S39" i="69"/>
  <c r="N39" i="69"/>
  <c r="M39" i="69" s="1"/>
  <c r="H19" i="62" s="1"/>
  <c r="N66" i="69"/>
  <c r="S66" i="69"/>
  <c r="W31" i="69"/>
  <c r="V33" i="69"/>
  <c r="Y34" i="69"/>
  <c r="I14" i="62" s="1"/>
  <c r="Z32" i="69"/>
  <c r="Q473" i="70" l="1"/>
  <c r="AA473" i="70"/>
  <c r="I473" i="70"/>
  <c r="T472" i="70"/>
  <c r="P99" i="70"/>
  <c r="X472" i="70"/>
  <c r="R473" i="70"/>
  <c r="I472" i="70"/>
  <c r="Y57" i="69"/>
  <c r="P472" i="70"/>
  <c r="T473" i="70"/>
  <c r="D68" i="69"/>
  <c r="G47" i="62" s="1"/>
  <c r="F47" i="62" s="1"/>
  <c r="M473" i="70"/>
  <c r="X98" i="70"/>
  <c r="X96" i="70" s="1"/>
  <c r="J472" i="70"/>
  <c r="F827" i="70"/>
  <c r="G825" i="70"/>
  <c r="F825" i="70" s="1"/>
  <c r="F823" i="70" s="1"/>
  <c r="F826" i="70"/>
  <c r="G824" i="70"/>
  <c r="F824" i="70" s="1"/>
  <c r="F822" i="70" s="1"/>
  <c r="F782" i="70"/>
  <c r="G780" i="70"/>
  <c r="F780" i="70" s="1"/>
  <c r="F778" i="70" s="1"/>
  <c r="Y473" i="70"/>
  <c r="F783" i="70"/>
  <c r="G781" i="70"/>
  <c r="F781" i="70" s="1"/>
  <c r="F779" i="70" s="1"/>
  <c r="F739" i="70"/>
  <c r="G737" i="70"/>
  <c r="F737" i="70" s="1"/>
  <c r="F735" i="70" s="1"/>
  <c r="F738" i="70"/>
  <c r="G736" i="70"/>
  <c r="F736" i="70" s="1"/>
  <c r="F734" i="70" s="1"/>
  <c r="F694" i="70"/>
  <c r="G692" i="70"/>
  <c r="F692" i="70" s="1"/>
  <c r="F690" i="70" s="1"/>
  <c r="F695" i="70"/>
  <c r="G693" i="70"/>
  <c r="F693" i="70" s="1"/>
  <c r="F691" i="70" s="1"/>
  <c r="H99" i="70"/>
  <c r="H97" i="70" s="1"/>
  <c r="T99" i="70"/>
  <c r="T97" i="70" s="1"/>
  <c r="G648" i="70"/>
  <c r="F648" i="70" s="1"/>
  <c r="F646" i="70" s="1"/>
  <c r="F650" i="70"/>
  <c r="F651" i="70"/>
  <c r="G649" i="70"/>
  <c r="F649" i="70" s="1"/>
  <c r="F647" i="70" s="1"/>
  <c r="F606" i="70"/>
  <c r="G604" i="70"/>
  <c r="F604" i="70" s="1"/>
  <c r="F602" i="70" s="1"/>
  <c r="G605" i="70"/>
  <c r="F605" i="70" s="1"/>
  <c r="F603" i="70" s="1"/>
  <c r="F607" i="70"/>
  <c r="G561" i="70"/>
  <c r="F561" i="70" s="1"/>
  <c r="F559" i="70" s="1"/>
  <c r="F563" i="70"/>
  <c r="F562" i="70"/>
  <c r="G560" i="70"/>
  <c r="F560" i="70" s="1"/>
  <c r="F558" i="70" s="1"/>
  <c r="G475" i="70"/>
  <c r="F477" i="70"/>
  <c r="G492" i="70"/>
  <c r="F492" i="70" s="1"/>
  <c r="F494" i="70"/>
  <c r="F518" i="70"/>
  <c r="G516" i="70"/>
  <c r="F516" i="70" s="1"/>
  <c r="F514" i="70" s="1"/>
  <c r="F519" i="70"/>
  <c r="G517" i="70"/>
  <c r="F517" i="70" s="1"/>
  <c r="F515" i="70" s="1"/>
  <c r="F476" i="70"/>
  <c r="G474" i="70"/>
  <c r="G493" i="70"/>
  <c r="F493" i="70" s="1"/>
  <c r="F495" i="70"/>
  <c r="F386" i="70"/>
  <c r="G384" i="70"/>
  <c r="F384" i="70" s="1"/>
  <c r="F382" i="70" s="1"/>
  <c r="F431" i="70"/>
  <c r="G429" i="70"/>
  <c r="F429" i="70" s="1"/>
  <c r="F427" i="70" s="1"/>
  <c r="F387" i="70"/>
  <c r="G385" i="70"/>
  <c r="F385" i="70" s="1"/>
  <c r="F383" i="70" s="1"/>
  <c r="F430" i="70"/>
  <c r="G428" i="70"/>
  <c r="F428" i="70" s="1"/>
  <c r="F426" i="70" s="1"/>
  <c r="D38" i="69"/>
  <c r="G18" i="62" s="1"/>
  <c r="D70" i="69"/>
  <c r="G49" i="62" s="1"/>
  <c r="D41" i="69"/>
  <c r="G21" i="62" s="1"/>
  <c r="F21" i="62" s="1"/>
  <c r="M40" i="69"/>
  <c r="H20" i="62" s="1"/>
  <c r="G56" i="69"/>
  <c r="M37" i="69"/>
  <c r="H17" i="62" s="1"/>
  <c r="F31" i="69"/>
  <c r="O121" i="70"/>
  <c r="M45" i="69"/>
  <c r="H25" i="62" s="1"/>
  <c r="G340" i="70"/>
  <c r="F340" i="70" s="1"/>
  <c r="F338" i="70" s="1"/>
  <c r="F342" i="70"/>
  <c r="J120" i="70"/>
  <c r="F343" i="70"/>
  <c r="G341" i="70"/>
  <c r="F341" i="70" s="1"/>
  <c r="F339" i="70" s="1"/>
  <c r="F298" i="70"/>
  <c r="G296" i="70"/>
  <c r="F296" i="70" s="1"/>
  <c r="F294" i="70" s="1"/>
  <c r="F299" i="70"/>
  <c r="G297" i="70"/>
  <c r="F297" i="70" s="1"/>
  <c r="F295" i="70" s="1"/>
  <c r="P121" i="70"/>
  <c r="Z99" i="70"/>
  <c r="Z97" i="70" s="1"/>
  <c r="Z98" i="70"/>
  <c r="Z96" i="70" s="1"/>
  <c r="O98" i="70"/>
  <c r="O96" i="70" s="1"/>
  <c r="Y99" i="70"/>
  <c r="Y97" i="70" s="1"/>
  <c r="V99" i="70"/>
  <c r="V97" i="70" s="1"/>
  <c r="M98" i="70"/>
  <c r="M96" i="70" s="1"/>
  <c r="Y98" i="70"/>
  <c r="Y96" i="70" s="1"/>
  <c r="J99" i="70"/>
  <c r="J97" i="70" s="1"/>
  <c r="U99" i="70"/>
  <c r="U97" i="70" s="1"/>
  <c r="AA99" i="70"/>
  <c r="AA97" i="70" s="1"/>
  <c r="K98" i="70"/>
  <c r="K96" i="70" s="1"/>
  <c r="X99" i="70"/>
  <c r="X97" i="70" s="1"/>
  <c r="Q99" i="70"/>
  <c r="Q97" i="70" s="1"/>
  <c r="N98" i="70"/>
  <c r="N96" i="70" s="1"/>
  <c r="R99" i="70"/>
  <c r="R97" i="70" s="1"/>
  <c r="O99" i="70"/>
  <c r="O97" i="70" s="1"/>
  <c r="I98" i="70"/>
  <c r="I96" i="70" s="1"/>
  <c r="S98" i="70"/>
  <c r="S96" i="70" s="1"/>
  <c r="W99" i="70"/>
  <c r="W97" i="70" s="1"/>
  <c r="K99" i="70"/>
  <c r="K97" i="70" s="1"/>
  <c r="I99" i="70"/>
  <c r="I97" i="70" s="1"/>
  <c r="L99" i="70"/>
  <c r="L97" i="70" s="1"/>
  <c r="AA98" i="70"/>
  <c r="AA96" i="70" s="1"/>
  <c r="N99" i="70"/>
  <c r="N97" i="70" s="1"/>
  <c r="V98" i="70"/>
  <c r="V96" i="70" s="1"/>
  <c r="F255" i="70"/>
  <c r="G253" i="70"/>
  <c r="F253" i="70" s="1"/>
  <c r="F251" i="70" s="1"/>
  <c r="R98" i="70"/>
  <c r="R96" i="70" s="1"/>
  <c r="F254" i="70"/>
  <c r="G252" i="70"/>
  <c r="F252" i="70" s="1"/>
  <c r="F250" i="70" s="1"/>
  <c r="J98" i="70"/>
  <c r="J96" i="70" s="1"/>
  <c r="Q98" i="70"/>
  <c r="Q96" i="70" s="1"/>
  <c r="S99" i="70"/>
  <c r="S97" i="70" s="1"/>
  <c r="L98" i="70"/>
  <c r="L96" i="70" s="1"/>
  <c r="T98" i="70"/>
  <c r="T96" i="70" s="1"/>
  <c r="W98" i="70"/>
  <c r="W96" i="70" s="1"/>
  <c r="M99" i="70"/>
  <c r="M97" i="70" s="1"/>
  <c r="H98" i="70"/>
  <c r="H96" i="70" s="1"/>
  <c r="U98" i="70"/>
  <c r="U96" i="70" s="1"/>
  <c r="S120" i="70"/>
  <c r="J121" i="70"/>
  <c r="AA120" i="70"/>
  <c r="V120" i="70"/>
  <c r="K121" i="70"/>
  <c r="S121" i="70"/>
  <c r="Y121" i="70"/>
  <c r="W121" i="70"/>
  <c r="H121" i="70"/>
  <c r="M120" i="70"/>
  <c r="X120" i="70"/>
  <c r="Q120" i="70"/>
  <c r="T121" i="70"/>
  <c r="M33" i="69"/>
  <c r="H13" i="62" s="1"/>
  <c r="X121" i="70"/>
  <c r="D74" i="69"/>
  <c r="G53" i="62" s="1"/>
  <c r="N120" i="70"/>
  <c r="I35" i="62"/>
  <c r="P120" i="70"/>
  <c r="R121" i="70"/>
  <c r="K120" i="70"/>
  <c r="L121" i="70"/>
  <c r="I121" i="70"/>
  <c r="N121" i="70"/>
  <c r="I120" i="70"/>
  <c r="H120" i="70"/>
  <c r="Y56" i="69"/>
  <c r="R120" i="70"/>
  <c r="M72" i="69"/>
  <c r="H51" i="62" s="1"/>
  <c r="AA29" i="69"/>
  <c r="AA9" i="69" s="1"/>
  <c r="P97" i="70"/>
  <c r="AA121" i="70"/>
  <c r="Z120" i="70"/>
  <c r="U121" i="70"/>
  <c r="O120" i="70"/>
  <c r="D61" i="69"/>
  <c r="G40" i="62" s="1"/>
  <c r="F40" i="62" s="1"/>
  <c r="W120" i="70"/>
  <c r="Q121" i="70"/>
  <c r="Z121" i="70"/>
  <c r="L120" i="70"/>
  <c r="P96" i="70"/>
  <c r="S57" i="69"/>
  <c r="V121" i="70"/>
  <c r="T120" i="70"/>
  <c r="M121" i="70"/>
  <c r="F210" i="70"/>
  <c r="G208" i="70"/>
  <c r="F208" i="70" s="1"/>
  <c r="F206" i="70" s="1"/>
  <c r="F211" i="70"/>
  <c r="G209" i="70"/>
  <c r="F209" i="70" s="1"/>
  <c r="F207" i="70" s="1"/>
  <c r="M70" i="69"/>
  <c r="H49" i="62" s="1"/>
  <c r="U120" i="70"/>
  <c r="Y120" i="70"/>
  <c r="J9" i="62"/>
  <c r="D73" i="69"/>
  <c r="G52" i="62" s="1"/>
  <c r="D65" i="69"/>
  <c r="G44" i="62" s="1"/>
  <c r="S56" i="69"/>
  <c r="D69" i="69"/>
  <c r="C69" i="69" s="1"/>
  <c r="D71" i="69"/>
  <c r="G50" i="62" s="1"/>
  <c r="AB29" i="69"/>
  <c r="AB9" i="69" s="1"/>
  <c r="I29" i="69"/>
  <c r="I9" i="69" s="1"/>
  <c r="D60" i="69"/>
  <c r="D42" i="69"/>
  <c r="G22" i="62" s="1"/>
  <c r="M60" i="69"/>
  <c r="H39" i="62" s="1"/>
  <c r="M42" i="69"/>
  <c r="H22" i="62" s="1"/>
  <c r="D75" i="69"/>
  <c r="C75" i="69" s="1"/>
  <c r="M46" i="69"/>
  <c r="H26" i="62" s="1"/>
  <c r="AB30" i="69"/>
  <c r="AB10" i="69" s="1"/>
  <c r="AA30" i="69"/>
  <c r="AA10" i="69" s="1"/>
  <c r="M44" i="69"/>
  <c r="H24" i="62" s="1"/>
  <c r="M66" i="69"/>
  <c r="H45" i="62" s="1"/>
  <c r="D46" i="69"/>
  <c r="G26" i="62" s="1"/>
  <c r="M43" i="69"/>
  <c r="H23" i="62" s="1"/>
  <c r="M74" i="69"/>
  <c r="H53" i="62" s="1"/>
  <c r="J57" i="69"/>
  <c r="L30" i="69"/>
  <c r="L10" i="69" s="1"/>
  <c r="M38" i="69"/>
  <c r="H18" i="62" s="1"/>
  <c r="M67" i="69"/>
  <c r="H46" i="62" s="1"/>
  <c r="L29" i="69"/>
  <c r="L9" i="69" s="1"/>
  <c r="Y32" i="69"/>
  <c r="Z30" i="69"/>
  <c r="F143" i="70"/>
  <c r="G141" i="70"/>
  <c r="F141" i="70" s="1"/>
  <c r="F110" i="70"/>
  <c r="F88" i="70"/>
  <c r="N80" i="70"/>
  <c r="N78" i="70" s="1"/>
  <c r="D63" i="69"/>
  <c r="F92" i="70"/>
  <c r="M81" i="70"/>
  <c r="M79" i="70" s="1"/>
  <c r="D44" i="69"/>
  <c r="G15" i="62"/>
  <c r="T30" i="69"/>
  <c r="S32" i="69"/>
  <c r="N32" i="69"/>
  <c r="F100" i="70"/>
  <c r="G98" i="70"/>
  <c r="Y81" i="70"/>
  <c r="Y79" i="70" s="1"/>
  <c r="F101" i="70"/>
  <c r="G99" i="70"/>
  <c r="P81" i="70"/>
  <c r="P79" i="70" s="1"/>
  <c r="F108" i="70"/>
  <c r="M36" i="69"/>
  <c r="H16" i="62" s="1"/>
  <c r="X30" i="69"/>
  <c r="X10" i="69" s="1"/>
  <c r="M34" i="69"/>
  <c r="H14" i="62" s="1"/>
  <c r="I80" i="70"/>
  <c r="I78" i="70" s="1"/>
  <c r="G41" i="62"/>
  <c r="F41" i="62" s="1"/>
  <c r="C62" i="69"/>
  <c r="Q80" i="70"/>
  <c r="Q78" i="70" s="1"/>
  <c r="I30" i="69"/>
  <c r="I10" i="69" s="1"/>
  <c r="J10" i="62"/>
  <c r="G17" i="62"/>
  <c r="C37" i="69"/>
  <c r="F91" i="70"/>
  <c r="G140" i="70"/>
  <c r="F140" i="70" s="1"/>
  <c r="F142" i="70"/>
  <c r="F93" i="70"/>
  <c r="L81" i="70"/>
  <c r="L79" i="70" s="1"/>
  <c r="G23" i="62"/>
  <c r="P80" i="70"/>
  <c r="P78" i="70" s="1"/>
  <c r="I81" i="70"/>
  <c r="I79" i="70" s="1"/>
  <c r="X80" i="70"/>
  <c r="X78" i="70" s="1"/>
  <c r="N56" i="69"/>
  <c r="M58" i="69"/>
  <c r="H37" i="62" s="1"/>
  <c r="N81" i="70"/>
  <c r="N79" i="70" s="1"/>
  <c r="F32" i="69"/>
  <c r="X29" i="69"/>
  <c r="X9" i="69" s="1"/>
  <c r="R81" i="70"/>
  <c r="R79" i="70" s="1"/>
  <c r="I11" i="62"/>
  <c r="V80" i="70"/>
  <c r="V78" i="70" s="1"/>
  <c r="U80" i="70"/>
  <c r="U78" i="70" s="1"/>
  <c r="M65" i="69"/>
  <c r="H44" i="62" s="1"/>
  <c r="Y80" i="70"/>
  <c r="Y78" i="70" s="1"/>
  <c r="F87" i="70"/>
  <c r="K80" i="70"/>
  <c r="K78" i="70" s="1"/>
  <c r="O81" i="70"/>
  <c r="O79" i="70" s="1"/>
  <c r="G45" i="62"/>
  <c r="F90" i="70"/>
  <c r="G31" i="69"/>
  <c r="H29" i="69"/>
  <c r="J81" i="70"/>
  <c r="J79" i="70" s="1"/>
  <c r="F86" i="70"/>
  <c r="F106" i="70"/>
  <c r="O57" i="69"/>
  <c r="Z29" i="69"/>
  <c r="Y31" i="69"/>
  <c r="F85" i="70"/>
  <c r="T80" i="70"/>
  <c r="T78" i="70" s="1"/>
  <c r="V56" i="69"/>
  <c r="T81" i="70"/>
  <c r="T79" i="70" s="1"/>
  <c r="I36" i="62"/>
  <c r="E31" i="69"/>
  <c r="D33" i="69"/>
  <c r="D67" i="69"/>
  <c r="M64" i="69"/>
  <c r="H43" i="62" s="1"/>
  <c r="W81" i="70"/>
  <c r="W79" i="70" s="1"/>
  <c r="J80" i="70"/>
  <c r="J78" i="70" s="1"/>
  <c r="AA81" i="70"/>
  <c r="AA79" i="70" s="1"/>
  <c r="H80" i="70"/>
  <c r="H78" i="70" s="1"/>
  <c r="Z80" i="70"/>
  <c r="Z78" i="70" s="1"/>
  <c r="U81" i="70"/>
  <c r="U79" i="70" s="1"/>
  <c r="M71" i="69"/>
  <c r="H50" i="62" s="1"/>
  <c r="F103" i="70"/>
  <c r="O80" i="70"/>
  <c r="O78" i="70" s="1"/>
  <c r="F105" i="70"/>
  <c r="W29" i="69"/>
  <c r="V31" i="69"/>
  <c r="H81" i="70"/>
  <c r="H79" i="70" s="1"/>
  <c r="F89" i="70"/>
  <c r="G25" i="62"/>
  <c r="F94" i="70"/>
  <c r="J31" i="69"/>
  <c r="K29" i="69"/>
  <c r="V57" i="69"/>
  <c r="G57" i="69"/>
  <c r="AA80" i="70"/>
  <c r="AA78" i="70" s="1"/>
  <c r="F84" i="70"/>
  <c r="U30" i="69"/>
  <c r="O32" i="69"/>
  <c r="V81" i="70"/>
  <c r="V79" i="70" s="1"/>
  <c r="F107" i="70"/>
  <c r="O56" i="69"/>
  <c r="G32" i="69"/>
  <c r="H30" i="69"/>
  <c r="F109" i="70"/>
  <c r="G123" i="70"/>
  <c r="F125" i="70"/>
  <c r="M63" i="69"/>
  <c r="H42" i="62" s="1"/>
  <c r="G16" i="62"/>
  <c r="D58" i="69"/>
  <c r="E56" i="69"/>
  <c r="F57" i="69"/>
  <c r="N57" i="69"/>
  <c r="M59" i="69"/>
  <c r="H38" i="62" s="1"/>
  <c r="F124" i="70"/>
  <c r="G122" i="70"/>
  <c r="D40" i="69"/>
  <c r="F56" i="69"/>
  <c r="W80" i="70"/>
  <c r="W78" i="70" s="1"/>
  <c r="Q81" i="70"/>
  <c r="Q79" i="70" s="1"/>
  <c r="E57" i="69"/>
  <c r="D59" i="69"/>
  <c r="E32" i="69"/>
  <c r="D34" i="69"/>
  <c r="Z81" i="70"/>
  <c r="Z79" i="70" s="1"/>
  <c r="X81" i="70"/>
  <c r="X79" i="70" s="1"/>
  <c r="F83" i="70"/>
  <c r="G81" i="70"/>
  <c r="L80" i="70"/>
  <c r="L78" i="70" s="1"/>
  <c r="I12" i="62"/>
  <c r="S31" i="69"/>
  <c r="N31" i="69"/>
  <c r="T29" i="69"/>
  <c r="R80" i="70"/>
  <c r="R78" i="70" s="1"/>
  <c r="F82" i="70"/>
  <c r="G80" i="70"/>
  <c r="V32" i="69"/>
  <c r="W30" i="69"/>
  <c r="G43" i="62"/>
  <c r="F102" i="70"/>
  <c r="F95" i="70"/>
  <c r="J56" i="69"/>
  <c r="U29" i="69"/>
  <c r="O31" i="69"/>
  <c r="M35" i="69"/>
  <c r="H15" i="62" s="1"/>
  <c r="F104" i="70"/>
  <c r="G164" i="70"/>
  <c r="F164" i="70" s="1"/>
  <c r="F162" i="70" s="1"/>
  <c r="F166" i="70"/>
  <c r="G19" i="62"/>
  <c r="C39" i="69"/>
  <c r="M80" i="70"/>
  <c r="M78" i="70" s="1"/>
  <c r="D72" i="69"/>
  <c r="K81" i="70"/>
  <c r="K79" i="70" s="1"/>
  <c r="K30" i="69"/>
  <c r="J32" i="69"/>
  <c r="G165" i="70"/>
  <c r="F165" i="70" s="1"/>
  <c r="F163" i="70" s="1"/>
  <c r="F167" i="70"/>
  <c r="S81" i="70"/>
  <c r="S79" i="70" s="1"/>
  <c r="M73" i="69"/>
  <c r="H52" i="62" s="1"/>
  <c r="S80" i="70"/>
  <c r="S78" i="70" s="1"/>
  <c r="C68" i="69" l="1"/>
  <c r="C45" i="69"/>
  <c r="F25" i="62"/>
  <c r="K25" i="62" s="1"/>
  <c r="G472" i="70"/>
  <c r="F472" i="70" s="1"/>
  <c r="F470" i="70" s="1"/>
  <c r="F474" i="70"/>
  <c r="F475" i="70"/>
  <c r="G473" i="70"/>
  <c r="F473" i="70" s="1"/>
  <c r="F471" i="70" s="1"/>
  <c r="C41" i="69"/>
  <c r="G48" i="62"/>
  <c r="F48" i="62" s="1"/>
  <c r="D48" i="62" s="1"/>
  <c r="F29" i="69"/>
  <c r="F45" i="62"/>
  <c r="K45" i="62" s="1"/>
  <c r="C60" i="69"/>
  <c r="G39" i="62"/>
  <c r="F39" i="62" s="1"/>
  <c r="D39" i="62" s="1"/>
  <c r="E39" i="62" s="1"/>
  <c r="I9" i="62"/>
  <c r="R76" i="70"/>
  <c r="W76" i="70"/>
  <c r="R77" i="70"/>
  <c r="Z76" i="70"/>
  <c r="C66" i="69"/>
  <c r="O77" i="70"/>
  <c r="T76" i="70"/>
  <c r="C64" i="69"/>
  <c r="M77" i="70"/>
  <c r="X77" i="70"/>
  <c r="AA77" i="70"/>
  <c r="S76" i="70"/>
  <c r="N76" i="70"/>
  <c r="P76" i="70"/>
  <c r="O76" i="70"/>
  <c r="AA76" i="70"/>
  <c r="J76" i="70"/>
  <c r="K76" i="70"/>
  <c r="W77" i="70"/>
  <c r="I77" i="70"/>
  <c r="Y76" i="70"/>
  <c r="N77" i="70"/>
  <c r="M76" i="70"/>
  <c r="T77" i="70"/>
  <c r="K77" i="70"/>
  <c r="Z77" i="70"/>
  <c r="X76" i="70"/>
  <c r="C36" i="69"/>
  <c r="U77" i="70"/>
  <c r="C46" i="69"/>
  <c r="F16" i="62"/>
  <c r="K16" i="62" s="1"/>
  <c r="V77" i="70"/>
  <c r="H76" i="70"/>
  <c r="G54" i="62"/>
  <c r="F54" i="62" s="1"/>
  <c r="D54" i="62" s="1"/>
  <c r="Y77" i="70"/>
  <c r="Q76" i="70"/>
  <c r="Q77" i="70"/>
  <c r="I76" i="70"/>
  <c r="L76" i="70"/>
  <c r="C74" i="69"/>
  <c r="V76" i="70"/>
  <c r="F53" i="62"/>
  <c r="K53" i="62" s="1"/>
  <c r="C61" i="69"/>
  <c r="P77" i="70"/>
  <c r="C70" i="69"/>
  <c r="S77" i="70"/>
  <c r="F49" i="62"/>
  <c r="K49" i="62" s="1"/>
  <c r="U76" i="70"/>
  <c r="C43" i="69"/>
  <c r="F23" i="62"/>
  <c r="K23" i="62" s="1"/>
  <c r="J77" i="70"/>
  <c r="L77" i="70"/>
  <c r="H11" i="62"/>
  <c r="H77" i="70"/>
  <c r="F9" i="69"/>
  <c r="C38" i="69"/>
  <c r="H12" i="62"/>
  <c r="C42" i="69"/>
  <c r="F22" i="62"/>
  <c r="D22" i="62" s="1"/>
  <c r="D57" i="69"/>
  <c r="M57" i="69"/>
  <c r="C65" i="69"/>
  <c r="C73" i="69"/>
  <c r="I10" i="62"/>
  <c r="Y29" i="69"/>
  <c r="Z9" i="69"/>
  <c r="F50" i="62"/>
  <c r="D50" i="62" s="1"/>
  <c r="K41" i="62"/>
  <c r="D41" i="62"/>
  <c r="E41" i="62" s="1"/>
  <c r="F26" i="62"/>
  <c r="D26" i="62" s="1"/>
  <c r="F18" i="62"/>
  <c r="D18" i="62" s="1"/>
  <c r="F52" i="62"/>
  <c r="D52" i="62" s="1"/>
  <c r="T10" i="69"/>
  <c r="S30" i="69"/>
  <c r="N30" i="69"/>
  <c r="F43" i="62"/>
  <c r="D43" i="62" s="1"/>
  <c r="E43" i="62" s="1"/>
  <c r="T9" i="69"/>
  <c r="S29" i="69"/>
  <c r="N29" i="69"/>
  <c r="F30" i="69"/>
  <c r="K47" i="62"/>
  <c r="D47" i="62"/>
  <c r="E47" i="62" s="1"/>
  <c r="F10" i="69"/>
  <c r="F99" i="70"/>
  <c r="G97" i="70"/>
  <c r="F97" i="70" s="1"/>
  <c r="C35" i="69"/>
  <c r="W10" i="69"/>
  <c r="V30" i="69"/>
  <c r="M31" i="69"/>
  <c r="F15" i="62"/>
  <c r="G14" i="62"/>
  <c r="C34" i="69"/>
  <c r="G20" i="62"/>
  <c r="C40" i="69"/>
  <c r="G121" i="70"/>
  <c r="F121" i="70" s="1"/>
  <c r="F119" i="70" s="1"/>
  <c r="F123" i="70"/>
  <c r="G24" i="62"/>
  <c r="F24" i="62" s="1"/>
  <c r="C44" i="69"/>
  <c r="U9" i="69"/>
  <c r="O29" i="69"/>
  <c r="G78" i="70"/>
  <c r="F80" i="70"/>
  <c r="D32" i="69"/>
  <c r="E30" i="69"/>
  <c r="F122" i="70"/>
  <c r="G120" i="70"/>
  <c r="F120" i="70" s="1"/>
  <c r="F118" i="70" s="1"/>
  <c r="K40" i="62"/>
  <c r="D40" i="62"/>
  <c r="H35" i="62"/>
  <c r="F17" i="62"/>
  <c r="D17" i="62" s="1"/>
  <c r="E17" i="62" s="1"/>
  <c r="K10" i="69"/>
  <c r="J30" i="69"/>
  <c r="F19" i="62"/>
  <c r="D19" i="62" s="1"/>
  <c r="E19" i="62" s="1"/>
  <c r="G38" i="62"/>
  <c r="C59" i="69"/>
  <c r="M56" i="69"/>
  <c r="H36" i="62"/>
  <c r="H10" i="69"/>
  <c r="G30" i="69"/>
  <c r="U10" i="69"/>
  <c r="O30" i="69"/>
  <c r="H9" i="69"/>
  <c r="G29" i="69"/>
  <c r="F98" i="70"/>
  <c r="G96" i="70"/>
  <c r="F96" i="70" s="1"/>
  <c r="G51" i="62"/>
  <c r="C72" i="69"/>
  <c r="F81" i="70"/>
  <c r="G79" i="70"/>
  <c r="K9" i="69"/>
  <c r="J29" i="69"/>
  <c r="W9" i="69"/>
  <c r="V29" i="69"/>
  <c r="G46" i="62"/>
  <c r="F46" i="62" s="1"/>
  <c r="C67" i="69"/>
  <c r="G42" i="62"/>
  <c r="F42" i="62" s="1"/>
  <c r="C63" i="69"/>
  <c r="K21" i="62"/>
  <c r="D21" i="62"/>
  <c r="E21" i="62" s="1"/>
  <c r="F44" i="62"/>
  <c r="D44" i="62" s="1"/>
  <c r="D56" i="69"/>
  <c r="G13" i="62"/>
  <c r="C33" i="69"/>
  <c r="Z10" i="69"/>
  <c r="Y30" i="69"/>
  <c r="G37" i="62"/>
  <c r="C58" i="69"/>
  <c r="E29" i="69"/>
  <c r="D31" i="69"/>
  <c r="C71" i="69"/>
  <c r="M32" i="69"/>
  <c r="K48" i="62" l="1"/>
  <c r="D25" i="62"/>
  <c r="E25" i="62" s="1"/>
  <c r="K39" i="62"/>
  <c r="D29" i="69"/>
  <c r="D45" i="62"/>
  <c r="E45" i="62" s="1"/>
  <c r="K54" i="62"/>
  <c r="H10" i="62"/>
  <c r="D49" i="62"/>
  <c r="E49" i="62" s="1"/>
  <c r="D16" i="62"/>
  <c r="C56" i="69"/>
  <c r="K22" i="62"/>
  <c r="H9" i="62"/>
  <c r="D23" i="62"/>
  <c r="E23" i="62" s="1"/>
  <c r="K17" i="62"/>
  <c r="D53" i="62"/>
  <c r="E53" i="62" s="1"/>
  <c r="K18" i="62"/>
  <c r="C32" i="69"/>
  <c r="K50" i="62"/>
  <c r="K44" i="62"/>
  <c r="K52" i="62"/>
  <c r="K26" i="62"/>
  <c r="C57" i="69"/>
  <c r="E10" i="69"/>
  <c r="D10" i="69" s="1"/>
  <c r="G10" i="69"/>
  <c r="J10" i="69"/>
  <c r="K15" i="62"/>
  <c r="D15" i="62"/>
  <c r="E15" i="62" s="1"/>
  <c r="M30" i="69"/>
  <c r="F78" i="70"/>
  <c r="G76" i="70"/>
  <c r="F76" i="70" s="1"/>
  <c r="F74" i="70" s="1"/>
  <c r="K46" i="62"/>
  <c r="D46" i="62"/>
  <c r="E9" i="69"/>
  <c r="D9" i="69" s="1"/>
  <c r="G9" i="69"/>
  <c r="S10" i="69"/>
  <c r="N10" i="69"/>
  <c r="O9" i="69"/>
  <c r="V9" i="69"/>
  <c r="G12" i="62"/>
  <c r="F14" i="62"/>
  <c r="K24" i="62"/>
  <c r="D24" i="62"/>
  <c r="C31" i="69"/>
  <c r="F37" i="62"/>
  <c r="G35" i="62"/>
  <c r="J9" i="69"/>
  <c r="G36" i="62"/>
  <c r="F38" i="62"/>
  <c r="Y9" i="69"/>
  <c r="V10" i="69"/>
  <c r="M29" i="69"/>
  <c r="C29" i="69" s="1"/>
  <c r="C9" i="69" s="1"/>
  <c r="Y10" i="69"/>
  <c r="K19" i="62"/>
  <c r="F20" i="62"/>
  <c r="D20" i="62" s="1"/>
  <c r="S9" i="69"/>
  <c r="N9" i="69"/>
  <c r="G77" i="70"/>
  <c r="F77" i="70" s="1"/>
  <c r="F75" i="70" s="1"/>
  <c r="F79" i="70"/>
  <c r="G11" i="62"/>
  <c r="F13" i="62"/>
  <c r="D13" i="62" s="1"/>
  <c r="E13" i="62" s="1"/>
  <c r="K42" i="62"/>
  <c r="D42" i="62"/>
  <c r="F51" i="62"/>
  <c r="D51" i="62" s="1"/>
  <c r="E51" i="62" s="1"/>
  <c r="O10" i="69"/>
  <c r="D30" i="69"/>
  <c r="K43" i="62"/>
  <c r="K20" i="62" l="1"/>
  <c r="K51" i="62"/>
  <c r="M10" i="69"/>
  <c r="M9" i="69"/>
  <c r="F11" i="62"/>
  <c r="D11" i="62" s="1"/>
  <c r="E11" i="62" s="1"/>
  <c r="K14" i="62"/>
  <c r="D14" i="62"/>
  <c r="K38" i="62"/>
  <c r="D38" i="62"/>
  <c r="F12" i="62"/>
  <c r="D12" i="62" s="1"/>
  <c r="C30" i="69"/>
  <c r="C10" i="69" s="1"/>
  <c r="G10" i="62"/>
  <c r="F36" i="62"/>
  <c r="D36" i="62" s="1"/>
  <c r="K37" i="62"/>
  <c r="D37" i="62"/>
  <c r="E37" i="62" s="1"/>
  <c r="K13" i="62"/>
  <c r="G9" i="62"/>
  <c r="F35" i="62"/>
  <c r="D35" i="62" s="1"/>
  <c r="E35" i="62" s="1"/>
  <c r="K35" i="62" l="1"/>
  <c r="K36" i="62"/>
  <c r="F9" i="62"/>
  <c r="D9" i="62" s="1"/>
  <c r="E9" i="62" s="1"/>
  <c r="K12" i="62"/>
  <c r="F10" i="62"/>
  <c r="D10" i="62" s="1"/>
  <c r="K11" i="62"/>
  <c r="K10" i="62" l="1"/>
  <c r="K9" i="62"/>
  <c r="C53" i="74" l="1"/>
  <c r="B53" i="74" s="1"/>
  <c r="C51" i="74"/>
  <c r="B51" i="74" s="1"/>
  <c r="C59" i="74"/>
  <c r="B59" i="74" s="1"/>
  <c r="C57" i="74"/>
  <c r="B57" i="74" s="1"/>
  <c r="C55" i="74"/>
  <c r="B55" i="74" s="1"/>
  <c r="C61" i="74"/>
  <c r="B61" i="74" s="1"/>
  <c r="D47" i="74"/>
  <c r="D45" i="74" s="1"/>
  <c r="D19" i="74" s="1"/>
  <c r="C19" i="74" l="1"/>
  <c r="B19" i="74" s="1"/>
  <c r="C47" i="74"/>
  <c r="B47" i="74" l="1"/>
  <c r="B45" i="74" s="1"/>
  <c r="C45" i="74"/>
  <c r="F1166" i="70" l="1"/>
  <c r="F1078" i="70"/>
  <c r="F1034" i="70"/>
  <c r="W25" i="71"/>
  <c r="M15" i="71"/>
  <c r="J26" i="71"/>
  <c r="N22" i="71"/>
  <c r="Y19" i="71"/>
  <c r="W14" i="71"/>
  <c r="M25" i="71"/>
  <c r="K14" i="71"/>
  <c r="K22" i="71"/>
  <c r="Y13" i="71"/>
  <c r="V23" i="71"/>
  <c r="Z21" i="71"/>
  <c r="M13" i="71"/>
  <c r="M14" i="71"/>
  <c r="W19" i="71"/>
  <c r="K23" i="71"/>
  <c r="W12" i="71"/>
  <c r="AD25" i="71"/>
  <c r="Y11" i="71"/>
  <c r="N24" i="71"/>
  <c r="M19" i="71"/>
  <c r="K13" i="71"/>
  <c r="J24" i="71"/>
  <c r="AB23" i="71"/>
  <c r="V16" i="71"/>
  <c r="Z13" i="71"/>
  <c r="N13" i="71"/>
  <c r="K21" i="71"/>
  <c r="AD24" i="71"/>
  <c r="J25" i="71"/>
  <c r="AC25" i="71"/>
  <c r="AD21" i="71"/>
  <c r="V21" i="71"/>
  <c r="N16" i="71"/>
  <c r="M11" i="71"/>
  <c r="J15" i="71"/>
  <c r="AD26" i="71"/>
  <c r="AB19" i="71"/>
  <c r="M26" i="71"/>
  <c r="K19" i="71"/>
  <c r="J22" i="71"/>
  <c r="J23" i="71"/>
  <c r="AD20" i="71"/>
  <c r="J11" i="71"/>
  <c r="AC21" i="71"/>
  <c r="AC13" i="71"/>
  <c r="V14" i="71"/>
  <c r="K26" i="71"/>
  <c r="K12" i="71"/>
  <c r="AC26" i="71"/>
  <c r="AD22" i="71"/>
  <c r="AD14" i="71"/>
  <c r="W23" i="71"/>
  <c r="J21" i="71"/>
  <c r="AB24" i="71"/>
  <c r="W24" i="71"/>
  <c r="AC16" i="71"/>
  <c r="N14" i="71"/>
  <c r="AB13" i="71"/>
  <c r="Z24" i="71"/>
  <c r="M24" i="71"/>
  <c r="J14" i="71"/>
  <c r="AC22" i="71"/>
  <c r="M20" i="71"/>
  <c r="W16" i="71"/>
  <c r="N20" i="71"/>
  <c r="AB20" i="71"/>
  <c r="W11" i="71"/>
  <c r="AC12" i="71"/>
  <c r="Z16" i="71"/>
  <c r="W26" i="71"/>
  <c r="K25" i="71"/>
  <c r="K20" i="71"/>
  <c r="AC14" i="71"/>
  <c r="Z26" i="71"/>
  <c r="M12" i="71"/>
  <c r="N26" i="71"/>
  <c r="N12" i="71"/>
  <c r="AD15" i="71"/>
  <c r="N21" i="71"/>
  <c r="Y23" i="71"/>
  <c r="Y16" i="71"/>
  <c r="V26" i="71"/>
  <c r="W20" i="71"/>
  <c r="K11" i="71"/>
  <c r="AB14" i="71"/>
  <c r="Y26" i="71"/>
  <c r="Z20" i="71"/>
  <c r="K15" i="71"/>
  <c r="AC23" i="71"/>
  <c r="AA23" i="71" s="1"/>
  <c r="AD11" i="71"/>
  <c r="AC24" i="71"/>
  <c r="Y15" i="71"/>
  <c r="AD16" i="71"/>
  <c r="AD12" i="71"/>
  <c r="V20" i="71"/>
  <c r="Z25" i="71"/>
  <c r="Y20" i="71"/>
  <c r="Z12" i="71"/>
  <c r="J19" i="71"/>
  <c r="AC19" i="71"/>
  <c r="J20" i="71"/>
  <c r="Y22" i="71"/>
  <c r="AC20" i="71"/>
  <c r="V25" i="71"/>
  <c r="V19" i="71"/>
  <c r="Z23" i="71"/>
  <c r="V13" i="71"/>
  <c r="J13" i="71"/>
  <c r="Z19" i="71"/>
  <c r="Y12" i="71"/>
  <c r="W22" i="71"/>
  <c r="N25" i="71"/>
  <c r="AB15" i="71"/>
  <c r="AD23" i="71"/>
  <c r="Y14" i="71"/>
  <c r="AB12" i="71"/>
  <c r="AA12" i="71" s="1"/>
  <c r="V12" i="71"/>
  <c r="Z15" i="71"/>
  <c r="N23" i="71"/>
  <c r="AD13" i="71"/>
  <c r="Z11" i="71"/>
  <c r="V22" i="71"/>
  <c r="W15" i="71"/>
  <c r="N11" i="71"/>
  <c r="AB11" i="71"/>
  <c r="AD19" i="71"/>
  <c r="V24" i="71"/>
  <c r="V11" i="71"/>
  <c r="Z22" i="71"/>
  <c r="M23" i="71"/>
  <c r="N15" i="71"/>
  <c r="J12" i="71"/>
  <c r="Y25" i="71"/>
  <c r="V15" i="71"/>
  <c r="N19" i="71"/>
  <c r="J16" i="71"/>
  <c r="AC15" i="71"/>
  <c r="AC11" i="71"/>
  <c r="Z14" i="71"/>
  <c r="E60" i="72"/>
  <c r="M12" i="73"/>
  <c r="I10" i="73"/>
  <c r="X9" i="73"/>
  <c r="AA11" i="73"/>
  <c r="I11" i="73"/>
  <c r="M9" i="73"/>
  <c r="V12" i="73"/>
  <c r="L10" i="73"/>
  <c r="Y9" i="73"/>
  <c r="V10" i="73"/>
  <c r="X12" i="73"/>
  <c r="J9" i="73"/>
  <c r="L9" i="73"/>
  <c r="I12" i="73"/>
  <c r="AC11" i="73"/>
  <c r="V9" i="73"/>
  <c r="X10" i="73"/>
  <c r="I9" i="73"/>
  <c r="AA9" i="73"/>
  <c r="M11" i="73"/>
  <c r="AC9" i="73"/>
  <c r="AB9" i="73"/>
  <c r="AA12" i="73"/>
  <c r="AC12" i="73"/>
  <c r="U10" i="73"/>
  <c r="AB11" i="73"/>
  <c r="J10" i="73"/>
  <c r="AC10" i="73"/>
  <c r="X11" i="73"/>
  <c r="U11" i="73"/>
  <c r="V11" i="73"/>
  <c r="Y11" i="73"/>
  <c r="AA10" i="73"/>
  <c r="U12" i="73"/>
  <c r="Y10" i="73"/>
  <c r="Y12" i="73"/>
  <c r="U9" i="73"/>
  <c r="AG118" i="74"/>
  <c r="AG20" i="74" s="1"/>
  <c r="AG16" i="74" s="1"/>
  <c r="G118" i="74"/>
  <c r="G20" i="74" s="1"/>
  <c r="G16" i="74" s="1"/>
  <c r="J74" i="62"/>
  <c r="J69" i="62"/>
  <c r="J67" i="62"/>
  <c r="J73" i="62"/>
  <c r="J71" i="62"/>
  <c r="J66" i="62"/>
  <c r="J68" i="62"/>
  <c r="F90" i="69"/>
  <c r="J90" i="69"/>
  <c r="J94" i="69"/>
  <c r="F92" i="69"/>
  <c r="J70" i="62"/>
  <c r="J72" i="62"/>
  <c r="O91" i="69"/>
  <c r="F89" i="69"/>
  <c r="F95" i="69"/>
  <c r="V95" i="69"/>
  <c r="L86" i="69"/>
  <c r="L12" i="69" s="1"/>
  <c r="L8" i="69" s="1"/>
  <c r="J91" i="69"/>
  <c r="Y91" i="69"/>
  <c r="I69" i="62" s="1"/>
  <c r="O90" i="69"/>
  <c r="W1093" i="70"/>
  <c r="W1091" i="70" s="1"/>
  <c r="N1092" i="70"/>
  <c r="N1090" i="70" s="1"/>
  <c r="X1067" i="70"/>
  <c r="K1067" i="70"/>
  <c r="Z1093" i="70"/>
  <c r="Z1091" i="70" s="1"/>
  <c r="L1093" i="70"/>
  <c r="L1091" i="70" s="1"/>
  <c r="U1092" i="70"/>
  <c r="U1090" i="70" s="1"/>
  <c r="Y1093" i="70"/>
  <c r="Y1091" i="70" s="1"/>
  <c r="K1093" i="70"/>
  <c r="K1091" i="70" s="1"/>
  <c r="T1092" i="70"/>
  <c r="T1090" i="70" s="1"/>
  <c r="H1092" i="70"/>
  <c r="H1090" i="70" s="1"/>
  <c r="T943" i="70"/>
  <c r="T38" i="70" s="1"/>
  <c r="T940" i="70"/>
  <c r="T35" i="70" s="1"/>
  <c r="AA930" i="70"/>
  <c r="K945" i="70"/>
  <c r="K40" i="70" s="1"/>
  <c r="AA942" i="70"/>
  <c r="AA37" i="70" s="1"/>
  <c r="N941" i="70"/>
  <c r="N36" i="70" s="1"/>
  <c r="AA939" i="70"/>
  <c r="AA34" i="70" s="1"/>
  <c r="N945" i="70"/>
  <c r="N40" i="70" s="1"/>
  <c r="Y945" i="70"/>
  <c r="Y40" i="70" s="1"/>
  <c r="AA941" i="70"/>
  <c r="AA36" i="70" s="1"/>
  <c r="AA943" i="70"/>
  <c r="AA38" i="70" s="1"/>
  <c r="AA923" i="70"/>
  <c r="AA18" i="70" s="1"/>
  <c r="S943" i="70"/>
  <c r="S38" i="70" s="1"/>
  <c r="R928" i="70"/>
  <c r="R23" i="70" s="1"/>
  <c r="U941" i="70"/>
  <c r="U36" i="70" s="1"/>
  <c r="P939" i="70"/>
  <c r="P34" i="70" s="1"/>
  <c r="AA928" i="70"/>
  <c r="AA23" i="70" s="1"/>
  <c r="AA938" i="70"/>
  <c r="AA33" i="70" s="1"/>
  <c r="P945" i="70"/>
  <c r="P40" i="70" s="1"/>
  <c r="R942" i="70"/>
  <c r="R37" i="70" s="1"/>
  <c r="W940" i="70"/>
  <c r="W35" i="70" s="1"/>
  <c r="P943" i="70"/>
  <c r="P38" i="70" s="1"/>
  <c r="O924" i="70"/>
  <c r="O19" i="70" s="1"/>
  <c r="W920" i="70"/>
  <c r="Q941" i="70"/>
  <c r="Q36" i="70" s="1"/>
  <c r="O929" i="70"/>
  <c r="O24" i="70" s="1"/>
  <c r="X927" i="70"/>
  <c r="X22" i="70" s="1"/>
  <c r="O945" i="70"/>
  <c r="O40" i="70" s="1"/>
  <c r="Q943" i="70"/>
  <c r="Q38" i="70" s="1"/>
  <c r="N1023" i="70"/>
  <c r="N1021" i="70" s="1"/>
  <c r="W931" i="70"/>
  <c r="W26" i="70" s="1"/>
  <c r="AA925" i="70"/>
  <c r="AA20" i="70" s="1"/>
  <c r="S930" i="70"/>
  <c r="Z940" i="70"/>
  <c r="Z35" i="70" s="1"/>
  <c r="W945" i="70"/>
  <c r="W40" i="70" s="1"/>
  <c r="H920" i="70"/>
  <c r="M940" i="70"/>
  <c r="M35" i="70" s="1"/>
  <c r="J923" i="70"/>
  <c r="J18" i="70" s="1"/>
  <c r="O939" i="70"/>
  <c r="O34" i="70" s="1"/>
  <c r="Y928" i="70"/>
  <c r="Y23" i="70" s="1"/>
  <c r="Q920" i="70"/>
  <c r="V928" i="70"/>
  <c r="V23" i="70" s="1"/>
  <c r="W941" i="70"/>
  <c r="W36" i="70" s="1"/>
  <c r="I928" i="70"/>
  <c r="I23" i="70" s="1"/>
  <c r="R943" i="70"/>
  <c r="R38" i="70" s="1"/>
  <c r="W944" i="70"/>
  <c r="W39" i="70" s="1"/>
  <c r="J938" i="70"/>
  <c r="J33" i="70" s="1"/>
  <c r="S924" i="70"/>
  <c r="S19" i="70" s="1"/>
  <c r="M944" i="70"/>
  <c r="M39" i="70" s="1"/>
  <c r="N930" i="70"/>
  <c r="M943" i="70"/>
  <c r="M38" i="70" s="1"/>
  <c r="AA929" i="70"/>
  <c r="AA24" i="70" s="1"/>
  <c r="O931" i="70"/>
  <c r="O26" i="70" s="1"/>
  <c r="K939" i="70"/>
  <c r="K34" i="70" s="1"/>
  <c r="Q945" i="70"/>
  <c r="Q40" i="70" s="1"/>
  <c r="T930" i="70"/>
  <c r="I920" i="70"/>
  <c r="V939" i="70"/>
  <c r="V34" i="70" s="1"/>
  <c r="O928" i="70"/>
  <c r="O23" i="70" s="1"/>
  <c r="W943" i="70"/>
  <c r="W38" i="70" s="1"/>
  <c r="Z942" i="70"/>
  <c r="Z37" i="70" s="1"/>
  <c r="I925" i="70"/>
  <c r="I20" i="70" s="1"/>
  <c r="U945" i="70"/>
  <c r="U40" i="70" s="1"/>
  <c r="Y941" i="70"/>
  <c r="Y36" i="70" s="1"/>
  <c r="N921" i="70"/>
  <c r="N16" i="70" s="1"/>
  <c r="V929" i="70"/>
  <c r="V24" i="70" s="1"/>
  <c r="X942" i="70"/>
  <c r="X37" i="70" s="1"/>
  <c r="K924" i="70"/>
  <c r="K19" i="70" s="1"/>
  <c r="U944" i="70"/>
  <c r="U39" i="70" s="1"/>
  <c r="M920" i="70"/>
  <c r="T938" i="70"/>
  <c r="T33" i="70" s="1"/>
  <c r="H945" i="70"/>
  <c r="H40" i="70" s="1"/>
  <c r="L931" i="70"/>
  <c r="L26" i="70" s="1"/>
  <c r="I940" i="70"/>
  <c r="I35" i="70" s="1"/>
  <c r="L945" i="70"/>
  <c r="L40" i="70" s="1"/>
  <c r="Z945" i="70"/>
  <c r="Z40" i="70" s="1"/>
  <c r="X926" i="70"/>
  <c r="S926" i="70"/>
  <c r="AA931" i="70"/>
  <c r="AA26" i="70" s="1"/>
  <c r="M925" i="70"/>
  <c r="M20" i="70" s="1"/>
  <c r="S942" i="70"/>
  <c r="S37" i="70" s="1"/>
  <c r="I941" i="70"/>
  <c r="I36" i="70" s="1"/>
  <c r="AA920" i="70"/>
  <c r="O942" i="70"/>
  <c r="O37" i="70" s="1"/>
  <c r="U925" i="70"/>
  <c r="U20" i="70" s="1"/>
  <c r="K938" i="70"/>
  <c r="K33" i="70" s="1"/>
  <c r="H924" i="70"/>
  <c r="H19" i="70" s="1"/>
  <c r="S938" i="70"/>
  <c r="S33" i="70" s="1"/>
  <c r="H939" i="70"/>
  <c r="H34" i="70" s="1"/>
  <c r="V940" i="70"/>
  <c r="V35" i="70" s="1"/>
  <c r="Q928" i="70"/>
  <c r="Q23" i="70" s="1"/>
  <c r="K941" i="70"/>
  <c r="K36" i="70" s="1"/>
  <c r="Y944" i="70"/>
  <c r="Y39" i="70" s="1"/>
  <c r="M923" i="70"/>
  <c r="M18" i="70" s="1"/>
  <c r="N938" i="70"/>
  <c r="N33" i="70" s="1"/>
  <c r="V943" i="70"/>
  <c r="V38" i="70" s="1"/>
  <c r="M924" i="70"/>
  <c r="M19" i="70" s="1"/>
  <c r="O944" i="70"/>
  <c r="O39" i="70" s="1"/>
  <c r="V931" i="70"/>
  <c r="V26" i="70" s="1"/>
  <c r="W939" i="70"/>
  <c r="W34" i="70" s="1"/>
  <c r="K930" i="70"/>
  <c r="Q923" i="70"/>
  <c r="Q18" i="70" s="1"/>
  <c r="V926" i="70"/>
  <c r="O920" i="70"/>
  <c r="J927" i="70"/>
  <c r="J22" i="70" s="1"/>
  <c r="R941" i="70"/>
  <c r="R36" i="70" s="1"/>
  <c r="R922" i="70"/>
  <c r="R17" i="70" s="1"/>
  <c r="X938" i="70"/>
  <c r="X33" i="70" s="1"/>
  <c r="O940" i="70"/>
  <c r="O35" i="70" s="1"/>
  <c r="W927" i="70"/>
  <c r="W22" i="70" s="1"/>
  <c r="M929" i="70"/>
  <c r="M24" i="70" s="1"/>
  <c r="N927" i="70"/>
  <c r="N22" i="70" s="1"/>
  <c r="I944" i="70"/>
  <c r="I39" i="70" s="1"/>
  <c r="Q1023" i="70"/>
  <c r="Q1021" i="70" s="1"/>
  <c r="M921" i="70"/>
  <c r="M16" i="70" s="1"/>
  <c r="M942" i="70"/>
  <c r="M37" i="70" s="1"/>
  <c r="H921" i="70"/>
  <c r="H16" i="70" s="1"/>
  <c r="Q925" i="70"/>
  <c r="Q20" i="70" s="1"/>
  <c r="R945" i="70"/>
  <c r="R40" i="70" s="1"/>
  <c r="J943" i="70"/>
  <c r="J38" i="70" s="1"/>
  <c r="W928" i="70"/>
  <c r="W23" i="70" s="1"/>
  <c r="T944" i="70"/>
  <c r="T39" i="70" s="1"/>
  <c r="AA922" i="70"/>
  <c r="AA17" i="70" s="1"/>
  <c r="Y922" i="70"/>
  <c r="Y17" i="70" s="1"/>
  <c r="T926" i="70"/>
  <c r="L944" i="70"/>
  <c r="L39" i="70" s="1"/>
  <c r="Q944" i="70"/>
  <c r="Q39" i="70" s="1"/>
  <c r="N944" i="70"/>
  <c r="N39" i="70" s="1"/>
  <c r="I921" i="70"/>
  <c r="I16" i="70" s="1"/>
  <c r="N943" i="70"/>
  <c r="N38" i="70" s="1"/>
  <c r="N925" i="70"/>
  <c r="N20" i="70" s="1"/>
  <c r="S922" i="70"/>
  <c r="S17" i="70" s="1"/>
  <c r="X939" i="70"/>
  <c r="X34" i="70" s="1"/>
  <c r="Z926" i="70"/>
  <c r="Z21" i="70" s="1"/>
  <c r="Q942" i="70"/>
  <c r="Q37" i="70" s="1"/>
  <c r="X930" i="70"/>
  <c r="O941" i="70"/>
  <c r="O36" i="70" s="1"/>
  <c r="X1022" i="70"/>
  <c r="X1020" i="70" s="1"/>
  <c r="U938" i="70"/>
  <c r="U33" i="70" s="1"/>
  <c r="AA944" i="70"/>
  <c r="AA39" i="70" s="1"/>
  <c r="Q940" i="70"/>
  <c r="Q35" i="70" s="1"/>
  <c r="P926" i="70"/>
  <c r="S921" i="70"/>
  <c r="S16" i="70" s="1"/>
  <c r="P941" i="70"/>
  <c r="P36" i="70" s="1"/>
  <c r="H944" i="70"/>
  <c r="H39" i="70" s="1"/>
  <c r="O922" i="70"/>
  <c r="O17" i="70" s="1"/>
  <c r="AA927" i="70"/>
  <c r="AA22" i="70" s="1"/>
  <c r="Z944" i="70"/>
  <c r="Z39" i="70" s="1"/>
  <c r="V945" i="70"/>
  <c r="V40" i="70" s="1"/>
  <c r="N942" i="70"/>
  <c r="N37" i="70" s="1"/>
  <c r="S920" i="70"/>
  <c r="AA945" i="70"/>
  <c r="AA40" i="70" s="1"/>
  <c r="S944" i="70"/>
  <c r="S39" i="70" s="1"/>
  <c r="L929" i="70"/>
  <c r="L24" i="70" s="1"/>
  <c r="I929" i="70"/>
  <c r="I24" i="70" s="1"/>
  <c r="V944" i="70"/>
  <c r="V39" i="70" s="1"/>
  <c r="H923" i="70"/>
  <c r="H18" i="70" s="1"/>
  <c r="J925" i="70"/>
  <c r="J20" i="70" s="1"/>
  <c r="I938" i="70"/>
  <c r="I33" i="70" s="1"/>
  <c r="S940" i="70"/>
  <c r="S35" i="70" s="1"/>
  <c r="T920" i="70"/>
  <c r="I923" i="70"/>
  <c r="I18" i="70" s="1"/>
  <c r="L943" i="70"/>
  <c r="L38" i="70" s="1"/>
  <c r="R930" i="70"/>
  <c r="Q931" i="70"/>
  <c r="Q26" i="70" s="1"/>
  <c r="Y940" i="70"/>
  <c r="Y35" i="70" s="1"/>
  <c r="H938" i="70"/>
  <c r="H33" i="70" s="1"/>
  <c r="M926" i="70"/>
  <c r="U922" i="70"/>
  <c r="U17" i="70" s="1"/>
  <c r="R926" i="70"/>
  <c r="U943" i="70"/>
  <c r="U38" i="70" s="1"/>
  <c r="Y927" i="70"/>
  <c r="Y22" i="70" s="1"/>
  <c r="M941" i="70"/>
  <c r="M36" i="70" s="1"/>
  <c r="Y921" i="70"/>
  <c r="Y16" i="70" s="1"/>
  <c r="W1023" i="70"/>
  <c r="W1021" i="70" s="1"/>
  <c r="K929" i="70"/>
  <c r="K24" i="70" s="1"/>
  <c r="Y942" i="70"/>
  <c r="Y37" i="70" s="1"/>
  <c r="Z931" i="70"/>
  <c r="Z26" i="70" s="1"/>
  <c r="T921" i="70"/>
  <c r="T16" i="70" s="1"/>
  <c r="AA921" i="70"/>
  <c r="AA16" i="70" s="1"/>
  <c r="H942" i="70"/>
  <c r="H37" i="70" s="1"/>
  <c r="I939" i="70"/>
  <c r="I34" i="70" s="1"/>
  <c r="V941" i="70"/>
  <c r="V36" i="70" s="1"/>
  <c r="H927" i="70"/>
  <c r="H22" i="70" s="1"/>
  <c r="P930" i="70"/>
  <c r="N922" i="70"/>
  <c r="N17" i="70" s="1"/>
  <c r="N923" i="70"/>
  <c r="N18" i="70" s="1"/>
  <c r="U920" i="70"/>
  <c r="Z929" i="70"/>
  <c r="Z24" i="70" s="1"/>
  <c r="L941" i="70"/>
  <c r="L36" i="70" s="1"/>
  <c r="P940" i="70"/>
  <c r="P35" i="70" s="1"/>
  <c r="AA926" i="70"/>
  <c r="H926" i="70"/>
  <c r="L940" i="70"/>
  <c r="L35" i="70" s="1"/>
  <c r="AA940" i="70"/>
  <c r="AA35" i="70" s="1"/>
  <c r="J928" i="70"/>
  <c r="J23" i="70" s="1"/>
  <c r="X20" i="71" l="1"/>
  <c r="P923" i="70"/>
  <c r="P18" i="70" s="1"/>
  <c r="Q939" i="70"/>
  <c r="Q34" i="70" s="1"/>
  <c r="J1092" i="70"/>
  <c r="J1090" i="70" s="1"/>
  <c r="J89" i="69"/>
  <c r="AA11" i="71"/>
  <c r="Q20" i="71"/>
  <c r="H20" i="71"/>
  <c r="L12" i="71"/>
  <c r="O1092" i="70"/>
  <c r="O1090" i="70" s="1"/>
  <c r="J64" i="62"/>
  <c r="J8" i="62" s="1"/>
  <c r="AA15" i="71"/>
  <c r="J92" i="69"/>
  <c r="I63" i="72"/>
  <c r="Y1110" i="70"/>
  <c r="Y1108" i="70" s="1"/>
  <c r="AC7" i="73"/>
  <c r="AB85" i="69"/>
  <c r="AB11" i="69" s="1"/>
  <c r="AB7" i="69" s="1"/>
  <c r="L8" i="61" s="1"/>
  <c r="L6" i="61" s="1"/>
  <c r="J65" i="62"/>
  <c r="J63" i="62" s="1"/>
  <c r="J7" i="62" s="1"/>
  <c r="AA24" i="71"/>
  <c r="AC8" i="73"/>
  <c r="N50" i="70"/>
  <c r="O15" i="70"/>
  <c r="M15" i="70"/>
  <c r="Q15" i="70"/>
  <c r="S25" i="70"/>
  <c r="R53" i="70"/>
  <c r="L133" i="71"/>
  <c r="M21" i="71"/>
  <c r="G21" i="71" s="1"/>
  <c r="L134" i="71"/>
  <c r="M22" i="71"/>
  <c r="G22" i="71" s="1"/>
  <c r="AA134" i="71"/>
  <c r="AB22" i="71"/>
  <c r="AA22" i="71" s="1"/>
  <c r="Q11" i="71"/>
  <c r="L19" i="71"/>
  <c r="AA25" i="70"/>
  <c r="Z53" i="70"/>
  <c r="K64" i="73"/>
  <c r="L12" i="73"/>
  <c r="L8" i="73" s="1"/>
  <c r="V8" i="73"/>
  <c r="P10" i="73"/>
  <c r="G13" i="71"/>
  <c r="I13" i="71"/>
  <c r="AA20" i="71"/>
  <c r="I11" i="71"/>
  <c r="G11" i="71"/>
  <c r="K63" i="73"/>
  <c r="L11" i="73"/>
  <c r="K11" i="73" s="1"/>
  <c r="P11" i="71"/>
  <c r="U11" i="71"/>
  <c r="U12" i="71"/>
  <c r="P12" i="71"/>
  <c r="P13" i="71"/>
  <c r="AA138" i="71"/>
  <c r="AB26" i="71"/>
  <c r="X11" i="71"/>
  <c r="U51" i="70"/>
  <c r="V21" i="70"/>
  <c r="U52" i="70"/>
  <c r="I15" i="70"/>
  <c r="O11" i="73"/>
  <c r="T11" i="73"/>
  <c r="Z9" i="73"/>
  <c r="AA7" i="73"/>
  <c r="X133" i="71"/>
  <c r="Y21" i="71"/>
  <c r="P21" i="71" s="1"/>
  <c r="U24" i="71"/>
  <c r="Q125" i="71"/>
  <c r="W13" i="71"/>
  <c r="U13" i="71" s="1"/>
  <c r="I21" i="71"/>
  <c r="G23" i="71"/>
  <c r="I23" i="71"/>
  <c r="G25" i="71"/>
  <c r="I25" i="71"/>
  <c r="Z50" i="70"/>
  <c r="AA15" i="70"/>
  <c r="T25" i="70"/>
  <c r="S53" i="70"/>
  <c r="O9" i="73"/>
  <c r="T9" i="73"/>
  <c r="U7" i="73"/>
  <c r="F9" i="73"/>
  <c r="H9" i="73"/>
  <c r="I7" i="73"/>
  <c r="AA128" i="71"/>
  <c r="AB16" i="71"/>
  <c r="AA16" i="71" s="1"/>
  <c r="U19" i="71"/>
  <c r="P19" i="71"/>
  <c r="U20" i="71"/>
  <c r="P20" i="71"/>
  <c r="O20" i="71" s="1"/>
  <c r="H11" i="71"/>
  <c r="AA14" i="71"/>
  <c r="L20" i="71"/>
  <c r="I22" i="71"/>
  <c r="Q12" i="71"/>
  <c r="X19" i="71"/>
  <c r="T15" i="70"/>
  <c r="Q53" i="70"/>
  <c r="R25" i="70"/>
  <c r="N25" i="70"/>
  <c r="M53" i="70"/>
  <c r="AB60" i="73"/>
  <c r="AB12" i="73"/>
  <c r="AB8" i="73" s="1"/>
  <c r="W10" i="73"/>
  <c r="X8" i="73"/>
  <c r="U25" i="71"/>
  <c r="P25" i="71"/>
  <c r="H19" i="71"/>
  <c r="U15" i="70"/>
  <c r="T50" i="70"/>
  <c r="T21" i="70"/>
  <c r="S52" i="70"/>
  <c r="S51" i="70"/>
  <c r="P9" i="73"/>
  <c r="V7" i="73"/>
  <c r="P15" i="71"/>
  <c r="U15" i="71"/>
  <c r="P26" i="71"/>
  <c r="U26" i="71"/>
  <c r="G14" i="71"/>
  <c r="I14" i="71"/>
  <c r="Q19" i="71"/>
  <c r="I26" i="71"/>
  <c r="G26" i="71"/>
  <c r="Q51" i="70"/>
  <c r="R21" i="70"/>
  <c r="Q52" i="70"/>
  <c r="H21" i="70"/>
  <c r="G51" i="70"/>
  <c r="G52" i="70"/>
  <c r="P25" i="70"/>
  <c r="O53" i="70"/>
  <c r="M21" i="70"/>
  <c r="L52" i="70"/>
  <c r="L51" i="70"/>
  <c r="K25" i="70"/>
  <c r="J53" i="70"/>
  <c r="R51" i="70"/>
  <c r="R52" i="70"/>
  <c r="S21" i="70"/>
  <c r="M60" i="73"/>
  <c r="M10" i="73"/>
  <c r="K10" i="73" s="1"/>
  <c r="Q133" i="71"/>
  <c r="W21" i="71"/>
  <c r="U21" i="71" s="1"/>
  <c r="L128" i="71"/>
  <c r="M16" i="71"/>
  <c r="G16" i="71" s="1"/>
  <c r="AA26" i="71"/>
  <c r="AA19" i="71"/>
  <c r="S15" i="70"/>
  <c r="R50" i="70"/>
  <c r="AA1111" i="70"/>
  <c r="AA1109" i="70" s="1"/>
  <c r="G63" i="73"/>
  <c r="J11" i="73"/>
  <c r="H11" i="73" s="1"/>
  <c r="O10" i="73"/>
  <c r="U8" i="73"/>
  <c r="T10" i="73"/>
  <c r="W9" i="73"/>
  <c r="X7" i="73"/>
  <c r="P22" i="71"/>
  <c r="U22" i="71"/>
  <c r="I20" i="71"/>
  <c r="G20" i="71"/>
  <c r="F20" i="71" s="1"/>
  <c r="AA133" i="71"/>
  <c r="AB21" i="71"/>
  <c r="AA21" i="71" s="1"/>
  <c r="H12" i="71"/>
  <c r="U16" i="71"/>
  <c r="P16" i="71"/>
  <c r="P21" i="70"/>
  <c r="O52" i="70"/>
  <c r="O51" i="70"/>
  <c r="W52" i="70"/>
  <c r="X21" i="70"/>
  <c r="W51" i="70"/>
  <c r="T945" i="70"/>
  <c r="T40" i="70" s="1"/>
  <c r="T12" i="73"/>
  <c r="O12" i="73"/>
  <c r="G64" i="73"/>
  <c r="J12" i="73"/>
  <c r="H12" i="73" s="1"/>
  <c r="H10" i="73"/>
  <c r="F10" i="73"/>
  <c r="I8" i="73"/>
  <c r="G12" i="71"/>
  <c r="I12" i="71"/>
  <c r="X136" i="71"/>
  <c r="Y24" i="71"/>
  <c r="P24" i="71" s="1"/>
  <c r="I15" i="71"/>
  <c r="G15" i="71"/>
  <c r="Z52" i="70"/>
  <c r="Y52" i="70" s="1"/>
  <c r="AA21" i="70"/>
  <c r="Z51" i="70"/>
  <c r="Y51" i="70" s="1"/>
  <c r="H15" i="70"/>
  <c r="W15" i="70"/>
  <c r="AA8" i="73"/>
  <c r="Z10" i="73"/>
  <c r="K9" i="73"/>
  <c r="X12" i="71"/>
  <c r="I19" i="71"/>
  <c r="G19" i="71"/>
  <c r="F19" i="71" s="1"/>
  <c r="H128" i="71"/>
  <c r="K16" i="71"/>
  <c r="I16" i="71" s="1"/>
  <c r="AA137" i="71"/>
  <c r="AB25" i="71"/>
  <c r="AA25" i="71" s="1"/>
  <c r="U14" i="71"/>
  <c r="P14" i="71"/>
  <c r="L11" i="71"/>
  <c r="G24" i="71"/>
  <c r="P23" i="71"/>
  <c r="U23" i="71"/>
  <c r="W53" i="70"/>
  <c r="X25" i="70"/>
  <c r="G9" i="73"/>
  <c r="H136" i="71"/>
  <c r="K24" i="71"/>
  <c r="I24" i="71" s="1"/>
  <c r="AA13" i="71"/>
  <c r="T941" i="70"/>
  <c r="T36" i="70" s="1"/>
  <c r="X940" i="70"/>
  <c r="X35" i="70" s="1"/>
  <c r="V925" i="70"/>
  <c r="V20" i="70" s="1"/>
  <c r="F1122" i="70"/>
  <c r="T927" i="70"/>
  <c r="T22" i="70" s="1"/>
  <c r="M53" i="72"/>
  <c r="L1066" i="70"/>
  <c r="L1064" i="70" s="1"/>
  <c r="J931" i="70"/>
  <c r="J26" i="70" s="1"/>
  <c r="X931" i="70"/>
  <c r="X26" i="70" s="1"/>
  <c r="S1155" i="70"/>
  <c r="S1153" i="70" s="1"/>
  <c r="X1154" i="70"/>
  <c r="X1152" i="70" s="1"/>
  <c r="M1154" i="70"/>
  <c r="M1152" i="70" s="1"/>
  <c r="Q1111" i="70"/>
  <c r="Q1109" i="70" s="1"/>
  <c r="P1110" i="70"/>
  <c r="P1108" i="70" s="1"/>
  <c r="H134" i="71"/>
  <c r="K940" i="70"/>
  <c r="K35" i="70" s="1"/>
  <c r="J118" i="74"/>
  <c r="J20" i="74" s="1"/>
  <c r="J16" i="74" s="1"/>
  <c r="W923" i="70"/>
  <c r="W18" i="70" s="1"/>
  <c r="Y1023" i="70"/>
  <c r="Y1021" i="70" s="1"/>
  <c r="S931" i="70"/>
  <c r="S26" i="70" s="1"/>
  <c r="V1049" i="70"/>
  <c r="V1047" i="70" s="1"/>
  <c r="K1065" i="70"/>
  <c r="X1065" i="70"/>
  <c r="J96" i="69"/>
  <c r="Z921" i="70"/>
  <c r="Z16" i="70" s="1"/>
  <c r="AK118" i="74"/>
  <c r="AK20" i="74" s="1"/>
  <c r="AK16" i="74" s="1"/>
  <c r="O118" i="74"/>
  <c r="O20" i="74" s="1"/>
  <c r="O16" i="74" s="1"/>
  <c r="AD129" i="71"/>
  <c r="AD17" i="71" s="1"/>
  <c r="P928" i="70"/>
  <c r="P23" i="70" s="1"/>
  <c r="H943" i="70"/>
  <c r="H38" i="70" s="1"/>
  <c r="U1049" i="70"/>
  <c r="U1047" i="70" s="1"/>
  <c r="V1137" i="70"/>
  <c r="V1135" i="70" s="1"/>
  <c r="AA125" i="71"/>
  <c r="AA1136" i="70"/>
  <c r="AA1134" i="70" s="1"/>
  <c r="P1136" i="70"/>
  <c r="P1134" i="70" s="1"/>
  <c r="I930" i="70"/>
  <c r="R944" i="70"/>
  <c r="R39" i="70" s="1"/>
  <c r="U940" i="70"/>
  <c r="U35" i="70" s="1"/>
  <c r="X928" i="70"/>
  <c r="X23" i="70" s="1"/>
  <c r="P1111" i="70"/>
  <c r="P1109" i="70" s="1"/>
  <c r="L1111" i="70"/>
  <c r="L1109" i="70" s="1"/>
  <c r="L1089" i="70" s="1"/>
  <c r="N929" i="70"/>
  <c r="N24" i="70" s="1"/>
  <c r="N122" i="71"/>
  <c r="N10" i="71" s="1"/>
  <c r="P920" i="70"/>
  <c r="AC59" i="73"/>
  <c r="AL118" i="74"/>
  <c r="AL20" i="74" s="1"/>
  <c r="AL16" i="74" s="1"/>
  <c r="X1005" i="70"/>
  <c r="X1003" i="70" s="1"/>
  <c r="W942" i="70"/>
  <c r="W37" i="70" s="1"/>
  <c r="X925" i="70"/>
  <c r="X20" i="70" s="1"/>
  <c r="I1005" i="70"/>
  <c r="I1003" i="70" s="1"/>
  <c r="U1067" i="70"/>
  <c r="U1065" i="70" s="1"/>
  <c r="L1154" i="70"/>
  <c r="L1152" i="70" s="1"/>
  <c r="Z1110" i="70"/>
  <c r="Z1108" i="70" s="1"/>
  <c r="U1137" i="70"/>
  <c r="V942" i="70"/>
  <c r="V37" i="70" s="1"/>
  <c r="E58" i="72"/>
  <c r="M1048" i="70"/>
  <c r="M1046" i="70" s="1"/>
  <c r="I1023" i="70"/>
  <c r="I1021" i="70" s="1"/>
  <c r="I943" i="70"/>
  <c r="I38" i="70" s="1"/>
  <c r="X138" i="71"/>
  <c r="U942" i="70"/>
  <c r="U37" i="70" s="1"/>
  <c r="AA126" i="71"/>
  <c r="AD119" i="74"/>
  <c r="AD21" i="74" s="1"/>
  <c r="AD17" i="74" s="1"/>
  <c r="AC60" i="73"/>
  <c r="E62" i="72"/>
  <c r="N129" i="71"/>
  <c r="N17" i="71" s="1"/>
  <c r="S128" i="74"/>
  <c r="X128" i="71"/>
  <c r="H922" i="70"/>
  <c r="H17" i="70" s="1"/>
  <c r="X920" i="70"/>
  <c r="S927" i="70"/>
  <c r="S22" i="70" s="1"/>
  <c r="Q1048" i="70"/>
  <c r="Q1046" i="70" s="1"/>
  <c r="P1092" i="70"/>
  <c r="P1090" i="70" s="1"/>
  <c r="O1136" i="70"/>
  <c r="O1134" i="70" s="1"/>
  <c r="L135" i="71"/>
  <c r="I64" i="72"/>
  <c r="S941" i="70"/>
  <c r="S36" i="70" s="1"/>
  <c r="K943" i="70"/>
  <c r="K38" i="70" s="1"/>
  <c r="C129" i="74"/>
  <c r="W119" i="74"/>
  <c r="W21" i="74" s="1"/>
  <c r="W17" i="74" s="1"/>
  <c r="O95" i="69"/>
  <c r="V91" i="69"/>
  <c r="T939" i="70"/>
  <c r="T34" i="70" s="1"/>
  <c r="AH119" i="74"/>
  <c r="AH21" i="74" s="1"/>
  <c r="AH17" i="74" s="1"/>
  <c r="U1004" i="70"/>
  <c r="U1002" i="70" s="1"/>
  <c r="Y126" i="74"/>
  <c r="I1092" i="70"/>
  <c r="I1090" i="70" s="1"/>
  <c r="J1067" i="70"/>
  <c r="J1065" i="70" s="1"/>
  <c r="I1048" i="70"/>
  <c r="AA1155" i="70"/>
  <c r="AA1153" i="70" s="1"/>
  <c r="S1137" i="70"/>
  <c r="S1135" i="70" s="1"/>
  <c r="P1155" i="70"/>
  <c r="P1153" i="70" s="1"/>
  <c r="S1111" i="70"/>
  <c r="S1109" i="70" s="1"/>
  <c r="X924" i="70"/>
  <c r="X19" i="70" s="1"/>
  <c r="J945" i="70"/>
  <c r="J40" i="70" s="1"/>
  <c r="W63" i="73"/>
  <c r="W1137" i="70"/>
  <c r="W1135" i="70" s="1"/>
  <c r="T1155" i="70"/>
  <c r="T1153" i="70" s="1"/>
  <c r="N924" i="70"/>
  <c r="N19" i="70" s="1"/>
  <c r="J944" i="70"/>
  <c r="J39" i="70" s="1"/>
  <c r="U924" i="70"/>
  <c r="U19" i="70" s="1"/>
  <c r="I1049" i="70"/>
  <c r="I1047" i="70" s="1"/>
  <c r="J1137" i="70"/>
  <c r="J1135" i="70" s="1"/>
  <c r="F1016" i="70"/>
  <c r="U921" i="70"/>
  <c r="U16" i="70" s="1"/>
  <c r="AA924" i="70"/>
  <c r="AA19" i="70" s="1"/>
  <c r="AA1023" i="70"/>
  <c r="AA1021" i="70" s="1"/>
  <c r="F1098" i="70"/>
  <c r="I57" i="72"/>
  <c r="AJ118" i="74"/>
  <c r="AJ20" i="74" s="1"/>
  <c r="AJ16" i="74" s="1"/>
  <c r="M922" i="70"/>
  <c r="M17" i="70" s="1"/>
  <c r="L921" i="70"/>
  <c r="L16" i="70" s="1"/>
  <c r="T1048" i="70"/>
  <c r="T1046" i="70" s="1"/>
  <c r="AJ119" i="74"/>
  <c r="AJ21" i="74" s="1"/>
  <c r="AJ17" i="74" s="1"/>
  <c r="W925" i="70"/>
  <c r="W20" i="70" s="1"/>
  <c r="K1092" i="70"/>
  <c r="K1090" i="70" s="1"/>
  <c r="P63" i="73"/>
  <c r="H928" i="70"/>
  <c r="H23" i="70" s="1"/>
  <c r="F1106" i="70"/>
  <c r="AE124" i="74"/>
  <c r="AC121" i="71"/>
  <c r="AC9" i="71" s="1"/>
  <c r="Q136" i="71"/>
  <c r="R940" i="70"/>
  <c r="R35" i="70" s="1"/>
  <c r="AA1092" i="70"/>
  <c r="AA1090" i="70" s="1"/>
  <c r="H1136" i="70"/>
  <c r="H1134" i="70" s="1"/>
  <c r="Y96" i="69"/>
  <c r="I74" i="62" s="1"/>
  <c r="Y90" i="69"/>
  <c r="I68" i="62" s="1"/>
  <c r="AD130" i="71"/>
  <c r="AD18" i="71" s="1"/>
  <c r="K942" i="70"/>
  <c r="K37" i="70" s="1"/>
  <c r="K922" i="70"/>
  <c r="K17" i="70" s="1"/>
  <c r="Q1049" i="70"/>
  <c r="Q1047" i="70" s="1"/>
  <c r="AE129" i="74"/>
  <c r="F91" i="69"/>
  <c r="AG119" i="74"/>
  <c r="AG21" i="74" s="1"/>
  <c r="AG17" i="74" s="1"/>
  <c r="P1004" i="70"/>
  <c r="P1002" i="70" s="1"/>
  <c r="L942" i="70"/>
  <c r="L37" i="70" s="1"/>
  <c r="U1023" i="70"/>
  <c r="U1021" i="70" s="1"/>
  <c r="R1111" i="70"/>
  <c r="R1109" i="70" s="1"/>
  <c r="P1154" i="70"/>
  <c r="P1152" i="70" s="1"/>
  <c r="S122" i="74"/>
  <c r="AC130" i="71"/>
  <c r="AC18" i="71" s="1"/>
  <c r="P924" i="70"/>
  <c r="P19" i="70" s="1"/>
  <c r="W924" i="70"/>
  <c r="W19" i="70" s="1"/>
  <c r="U923" i="70"/>
  <c r="U18" i="70" s="1"/>
  <c r="R938" i="70"/>
  <c r="R33" i="70" s="1"/>
  <c r="Q1092" i="70"/>
  <c r="Q1090" i="70" s="1"/>
  <c r="Q138" i="71"/>
  <c r="U939" i="70"/>
  <c r="U34" i="70" s="1"/>
  <c r="J920" i="70"/>
  <c r="M1093" i="70"/>
  <c r="M1091" i="70" s="1"/>
  <c r="H1093" i="70"/>
  <c r="H1091" i="70" s="1"/>
  <c r="H1004" i="70"/>
  <c r="H1002" i="70" s="1"/>
  <c r="K931" i="70"/>
  <c r="K26" i="70" s="1"/>
  <c r="J924" i="70"/>
  <c r="J19" i="70" s="1"/>
  <c r="W1004" i="70"/>
  <c r="W1002" i="70" s="1"/>
  <c r="S929" i="70"/>
  <c r="S24" i="70" s="1"/>
  <c r="Y929" i="70"/>
  <c r="Y24" i="70" s="1"/>
  <c r="M938" i="70"/>
  <c r="M33" i="70" s="1"/>
  <c r="Z939" i="70"/>
  <c r="Z34" i="70" s="1"/>
  <c r="O925" i="70"/>
  <c r="O20" i="70" s="1"/>
  <c r="P1022" i="70"/>
  <c r="P1020" i="70" s="1"/>
  <c r="I922" i="70"/>
  <c r="I17" i="70" s="1"/>
  <c r="P944" i="70"/>
  <c r="P39" i="70" s="1"/>
  <c r="K944" i="70"/>
  <c r="K39" i="70" s="1"/>
  <c r="I1067" i="70"/>
  <c r="I1065" i="70" s="1"/>
  <c r="N1110" i="70"/>
  <c r="N1108" i="70" s="1"/>
  <c r="N1088" i="70" s="1"/>
  <c r="I1137" i="70"/>
  <c r="I1135" i="70" s="1"/>
  <c r="H1111" i="70"/>
  <c r="H1109" i="70" s="1"/>
  <c r="I62" i="72"/>
  <c r="I58" i="72"/>
  <c r="V119" i="74"/>
  <c r="V21" i="74" s="1"/>
  <c r="V17" i="74" s="1"/>
  <c r="N931" i="70"/>
  <c r="N26" i="70" s="1"/>
  <c r="T931" i="70"/>
  <c r="T26" i="70" s="1"/>
  <c r="L1092" i="70"/>
  <c r="L1090" i="70" s="1"/>
  <c r="P1093" i="70"/>
  <c r="P1091" i="70" s="1"/>
  <c r="G930" i="70"/>
  <c r="F974" i="70"/>
  <c r="Y979" i="70"/>
  <c r="Y937" i="70"/>
  <c r="Y32" i="70" s="1"/>
  <c r="V930" i="70"/>
  <c r="O978" i="70"/>
  <c r="O936" i="70"/>
  <c r="O31" i="70" s="1"/>
  <c r="L1005" i="70"/>
  <c r="L1003" i="70" s="1"/>
  <c r="F1009" i="70"/>
  <c r="F1033" i="70"/>
  <c r="S1005" i="70"/>
  <c r="S1003" i="70" s="1"/>
  <c r="F962" i="70"/>
  <c r="G960" i="70"/>
  <c r="G918" i="70"/>
  <c r="Q979" i="70"/>
  <c r="Q937" i="70"/>
  <c r="Q32" i="70" s="1"/>
  <c r="Q30" i="70" s="1"/>
  <c r="Q28" i="70" s="1"/>
  <c r="J940" i="70"/>
  <c r="J35" i="70" s="1"/>
  <c r="T937" i="70"/>
  <c r="T32" i="70" s="1"/>
  <c r="T979" i="70"/>
  <c r="F966" i="70"/>
  <c r="G922" i="70"/>
  <c r="G17" i="70" s="1"/>
  <c r="K919" i="70"/>
  <c r="K14" i="70" s="1"/>
  <c r="K961" i="70"/>
  <c r="H929" i="70"/>
  <c r="H24" i="70" s="1"/>
  <c r="Z960" i="70"/>
  <c r="Z918" i="70"/>
  <c r="Z13" i="70" s="1"/>
  <c r="F1011" i="70"/>
  <c r="F1017" i="70"/>
  <c r="O961" i="70"/>
  <c r="O919" i="70"/>
  <c r="O14" i="70" s="1"/>
  <c r="I961" i="70"/>
  <c r="I919" i="70"/>
  <c r="I14" i="70" s="1"/>
  <c r="H941" i="70"/>
  <c r="H36" i="70" s="1"/>
  <c r="R937" i="70"/>
  <c r="R32" i="70" s="1"/>
  <c r="R979" i="70"/>
  <c r="L922" i="70"/>
  <c r="L17" i="70" s="1"/>
  <c r="S918" i="70"/>
  <c r="S960" i="70"/>
  <c r="M978" i="70"/>
  <c r="M936" i="70"/>
  <c r="M31" i="70" s="1"/>
  <c r="M29" i="70" s="1"/>
  <c r="M27" i="70" s="1"/>
  <c r="L979" i="70"/>
  <c r="L937" i="70"/>
  <c r="L32" i="70" s="1"/>
  <c r="Y926" i="70"/>
  <c r="F1014" i="70"/>
  <c r="N920" i="70"/>
  <c r="M928" i="70"/>
  <c r="M23" i="70" s="1"/>
  <c r="J939" i="70"/>
  <c r="J34" i="70" s="1"/>
  <c r="G941" i="70"/>
  <c r="G36" i="70" s="1"/>
  <c r="F985" i="70"/>
  <c r="N926" i="70"/>
  <c r="Q1005" i="70"/>
  <c r="Q1003" i="70" s="1"/>
  <c r="Q1001" i="70" s="1"/>
  <c r="F980" i="70"/>
  <c r="G978" i="70"/>
  <c r="G936" i="70"/>
  <c r="G31" i="70" s="1"/>
  <c r="F1008" i="70"/>
  <c r="I926" i="70"/>
  <c r="U1022" i="70"/>
  <c r="U1020" i="70" s="1"/>
  <c r="F1013" i="70"/>
  <c r="Y938" i="70"/>
  <c r="Y33" i="70" s="1"/>
  <c r="Q926" i="70"/>
  <c r="M931" i="70"/>
  <c r="M26" i="70" s="1"/>
  <c r="W1022" i="70"/>
  <c r="W1020" i="70" s="1"/>
  <c r="Q924" i="70"/>
  <c r="Q19" i="70" s="1"/>
  <c r="G924" i="70"/>
  <c r="G19" i="70" s="1"/>
  <c r="F968" i="70"/>
  <c r="I1022" i="70"/>
  <c r="I1020" i="70" s="1"/>
  <c r="P938" i="70"/>
  <c r="P33" i="70" s="1"/>
  <c r="H925" i="70"/>
  <c r="H20" i="70" s="1"/>
  <c r="Q922" i="70"/>
  <c r="Q17" i="70" s="1"/>
  <c r="S928" i="70"/>
  <c r="S23" i="70" s="1"/>
  <c r="M937" i="70"/>
  <c r="M32" i="70" s="1"/>
  <c r="M979" i="70"/>
  <c r="F1052" i="70"/>
  <c r="G1066" i="70"/>
  <c r="F1068" i="70"/>
  <c r="F1054" i="70"/>
  <c r="J1048" i="70"/>
  <c r="J1046" i="70" s="1"/>
  <c r="X1092" i="70"/>
  <c r="X1090" i="70" s="1"/>
  <c r="F1053" i="70"/>
  <c r="F1095" i="70"/>
  <c r="G1093" i="70"/>
  <c r="P1066" i="70"/>
  <c r="P1064" i="70" s="1"/>
  <c r="F1142" i="70"/>
  <c r="J1111" i="70"/>
  <c r="J1109" i="70" s="1"/>
  <c r="F1120" i="70"/>
  <c r="F1160" i="70"/>
  <c r="H1110" i="70"/>
  <c r="H1108" i="70" s="1"/>
  <c r="H1088" i="70" s="1"/>
  <c r="O1137" i="70"/>
  <c r="O1135" i="70" s="1"/>
  <c r="U1154" i="70"/>
  <c r="U1152" i="70" s="1"/>
  <c r="V1110" i="70"/>
  <c r="V1108" i="70" s="1"/>
  <c r="K1110" i="70"/>
  <c r="K1108" i="70" s="1"/>
  <c r="Z86" i="69"/>
  <c r="Y88" i="69"/>
  <c r="I66" i="62" s="1"/>
  <c r="U86" i="69"/>
  <c r="U12" i="69" s="1"/>
  <c r="U8" i="69" s="1"/>
  <c r="O88" i="69"/>
  <c r="J88" i="69"/>
  <c r="K86" i="69"/>
  <c r="Z85" i="69"/>
  <c r="Y87" i="69"/>
  <c r="I65" i="62" s="1"/>
  <c r="O92" i="69"/>
  <c r="AB118" i="74"/>
  <c r="AB20" i="74" s="1"/>
  <c r="AB16" i="74" s="1"/>
  <c r="F118" i="74"/>
  <c r="F20" i="74" s="1"/>
  <c r="F16" i="74" s="1"/>
  <c r="AD118" i="74"/>
  <c r="AD20" i="74" s="1"/>
  <c r="AD16" i="74" s="1"/>
  <c r="AM118" i="74"/>
  <c r="AM20" i="74" s="1"/>
  <c r="AM16" i="74" s="1"/>
  <c r="W118" i="74"/>
  <c r="W20" i="74" s="1"/>
  <c r="W16" i="74" s="1"/>
  <c r="AE126" i="74"/>
  <c r="S126" i="74"/>
  <c r="AB59" i="73"/>
  <c r="W64" i="73"/>
  <c r="I61" i="72"/>
  <c r="E56" i="72"/>
  <c r="F54" i="72"/>
  <c r="G119" i="74"/>
  <c r="G21" i="74" s="1"/>
  <c r="G17" i="74" s="1"/>
  <c r="AB119" i="74"/>
  <c r="AB21" i="74" s="1"/>
  <c r="AB17" i="74" s="1"/>
  <c r="L23" i="71"/>
  <c r="H23" i="71"/>
  <c r="F23" i="71" s="1"/>
  <c r="Y130" i="71"/>
  <c r="Y18" i="71" s="1"/>
  <c r="X132" i="71"/>
  <c r="H127" i="71"/>
  <c r="W121" i="71"/>
  <c r="W9" i="71" s="1"/>
  <c r="Q123" i="71"/>
  <c r="P133" i="71"/>
  <c r="O133" i="71" s="1"/>
  <c r="U133" i="71"/>
  <c r="M129" i="71"/>
  <c r="M17" i="71" s="1"/>
  <c r="L131" i="71"/>
  <c r="F949" i="70"/>
  <c r="F44" i="70" s="1"/>
  <c r="F975" i="70"/>
  <c r="G931" i="70"/>
  <c r="G26" i="70" s="1"/>
  <c r="P929" i="70"/>
  <c r="P24" i="70" s="1"/>
  <c r="J919" i="70"/>
  <c r="J14" i="70" s="1"/>
  <c r="J961" i="70"/>
  <c r="M1005" i="70"/>
  <c r="M1003" i="70" s="1"/>
  <c r="L939" i="70"/>
  <c r="L34" i="70" s="1"/>
  <c r="K928" i="70"/>
  <c r="K23" i="70" s="1"/>
  <c r="W922" i="70"/>
  <c r="W17" i="70" s="1"/>
  <c r="I942" i="70"/>
  <c r="I37" i="70" s="1"/>
  <c r="P1005" i="70"/>
  <c r="P1003" i="70" s="1"/>
  <c r="H1022" i="70"/>
  <c r="H1020" i="70" s="1"/>
  <c r="U927" i="70"/>
  <c r="U22" i="70" s="1"/>
  <c r="Y930" i="70"/>
  <c r="S923" i="70"/>
  <c r="S18" i="70" s="1"/>
  <c r="Y943" i="70"/>
  <c r="Y38" i="70" s="1"/>
  <c r="Y939" i="70"/>
  <c r="Y34" i="70" s="1"/>
  <c r="R918" i="70"/>
  <c r="R960" i="70"/>
  <c r="I979" i="70"/>
  <c r="I937" i="70"/>
  <c r="I32" i="70" s="1"/>
  <c r="I30" i="70" s="1"/>
  <c r="R1005" i="70"/>
  <c r="R1003" i="70" s="1"/>
  <c r="U931" i="70"/>
  <c r="U26" i="70" s="1"/>
  <c r="O927" i="70"/>
  <c r="O22" i="70" s="1"/>
  <c r="L925" i="70"/>
  <c r="L20" i="70" s="1"/>
  <c r="X961" i="70"/>
  <c r="X919" i="70"/>
  <c r="X14" i="70" s="1"/>
  <c r="K936" i="70"/>
  <c r="K31" i="70" s="1"/>
  <c r="K978" i="70"/>
  <c r="L1023" i="70"/>
  <c r="L1021" i="70" s="1"/>
  <c r="Z941" i="70"/>
  <c r="Z36" i="70" s="1"/>
  <c r="R1022" i="70"/>
  <c r="R1020" i="70" s="1"/>
  <c r="K1023" i="70"/>
  <c r="K1021" i="70" s="1"/>
  <c r="X1023" i="70"/>
  <c r="X1021" i="70" s="1"/>
  <c r="F1063" i="70"/>
  <c r="S1066" i="70"/>
  <c r="S1064" i="70" s="1"/>
  <c r="W1092" i="70"/>
  <c r="W1090" i="70" s="1"/>
  <c r="O1093" i="70"/>
  <c r="O1091" i="70" s="1"/>
  <c r="AA1022" i="70"/>
  <c r="AA1020" i="70" s="1"/>
  <c r="U1093" i="70"/>
  <c r="U1091" i="70" s="1"/>
  <c r="G1067" i="70"/>
  <c r="F1069" i="70"/>
  <c r="R1137" i="70"/>
  <c r="R1135" i="70" s="1"/>
  <c r="O1155" i="70"/>
  <c r="O1153" i="70" s="1"/>
  <c r="F1139" i="70"/>
  <c r="G1137" i="70"/>
  <c r="Y1154" i="70"/>
  <c r="Y1152" i="70" s="1"/>
  <c r="G1111" i="70"/>
  <c r="F1113" i="70"/>
  <c r="I1136" i="70"/>
  <c r="I1134" i="70" s="1"/>
  <c r="V1111" i="70"/>
  <c r="V1109" i="70" s="1"/>
  <c r="T1110" i="70"/>
  <c r="T1108" i="70" s="1"/>
  <c r="AA1137" i="70"/>
  <c r="AA1135" i="70" s="1"/>
  <c r="L1155" i="70"/>
  <c r="L1153" i="70" s="1"/>
  <c r="M1111" i="70"/>
  <c r="M1109" i="70" s="1"/>
  <c r="W1110" i="70"/>
  <c r="W1108" i="70" s="1"/>
  <c r="N89" i="69"/>
  <c r="S89" i="69"/>
  <c r="V93" i="69"/>
  <c r="S88" i="69"/>
  <c r="N88" i="69"/>
  <c r="T86" i="69"/>
  <c r="S95" i="69"/>
  <c r="N95" i="69"/>
  <c r="C124" i="74"/>
  <c r="AE128" i="74"/>
  <c r="AI118" i="74"/>
  <c r="AI20" i="74" s="1"/>
  <c r="AI16" i="74" s="1"/>
  <c r="Q118" i="74"/>
  <c r="Q20" i="74" s="1"/>
  <c r="Q16" i="74" s="1"/>
  <c r="P62" i="73"/>
  <c r="V60" i="73"/>
  <c r="I59" i="72"/>
  <c r="R119" i="74"/>
  <c r="R21" i="74" s="1"/>
  <c r="R17" i="74" s="1"/>
  <c r="AE127" i="74"/>
  <c r="X22" i="71"/>
  <c r="Q22" i="71"/>
  <c r="Q15" i="71"/>
  <c r="X15" i="71"/>
  <c r="G125" i="71"/>
  <c r="I125" i="71"/>
  <c r="Q25" i="71"/>
  <c r="O25" i="71" s="1"/>
  <c r="X25" i="71"/>
  <c r="Z130" i="71"/>
  <c r="Z18" i="71" s="1"/>
  <c r="L26" i="71"/>
  <c r="H26" i="71"/>
  <c r="AA132" i="71"/>
  <c r="AB130" i="71"/>
  <c r="J121" i="71"/>
  <c r="J9" i="71" s="1"/>
  <c r="I123" i="71"/>
  <c r="G123" i="71"/>
  <c r="L24" i="71"/>
  <c r="H126" i="71"/>
  <c r="F947" i="70"/>
  <c r="F42" i="70" s="1"/>
  <c r="F990" i="70"/>
  <c r="F946" i="70" s="1"/>
  <c r="O937" i="70"/>
  <c r="O32" i="70" s="1"/>
  <c r="O979" i="70"/>
  <c r="F982" i="70"/>
  <c r="G938" i="70"/>
  <c r="G33" i="70" s="1"/>
  <c r="L928" i="70"/>
  <c r="L23" i="70" s="1"/>
  <c r="V1005" i="70"/>
  <c r="V1003" i="70" s="1"/>
  <c r="R920" i="70"/>
  <c r="G1004" i="70"/>
  <c r="F1006" i="70"/>
  <c r="P978" i="70"/>
  <c r="P936" i="70"/>
  <c r="P31" i="70" s="1"/>
  <c r="J1022" i="70"/>
  <c r="J1020" i="70" s="1"/>
  <c r="O923" i="70"/>
  <c r="O18" i="70" s="1"/>
  <c r="X937" i="70"/>
  <c r="X32" i="70" s="1"/>
  <c r="X979" i="70"/>
  <c r="U961" i="70"/>
  <c r="U919" i="70"/>
  <c r="U14" i="70" s="1"/>
  <c r="F970" i="70"/>
  <c r="G926" i="70"/>
  <c r="I1004" i="70"/>
  <c r="I1002" i="70" s="1"/>
  <c r="X1004" i="70"/>
  <c r="X1002" i="70" s="1"/>
  <c r="X1000" i="70" s="1"/>
  <c r="V920" i="70"/>
  <c r="F1027" i="70"/>
  <c r="X922" i="70"/>
  <c r="X17" i="70" s="1"/>
  <c r="P922" i="70"/>
  <c r="P17" i="70" s="1"/>
  <c r="R939" i="70"/>
  <c r="R34" i="70" s="1"/>
  <c r="L1022" i="70"/>
  <c r="L1020" i="70" s="1"/>
  <c r="N939" i="70"/>
  <c r="N34" i="70" s="1"/>
  <c r="J930" i="70"/>
  <c r="N1004" i="70"/>
  <c r="N1002" i="70" s="1"/>
  <c r="J978" i="70"/>
  <c r="J936" i="70"/>
  <c r="J31" i="70" s="1"/>
  <c r="M1023" i="70"/>
  <c r="M1021" i="70" s="1"/>
  <c r="S1022" i="70"/>
  <c r="S1020" i="70" s="1"/>
  <c r="T925" i="70"/>
  <c r="T20" i="70" s="1"/>
  <c r="R1023" i="70"/>
  <c r="R1021" i="70" s="1"/>
  <c r="F1056" i="70"/>
  <c r="F1076" i="70"/>
  <c r="F1062" i="70"/>
  <c r="N1093" i="70"/>
  <c r="N1091" i="70" s="1"/>
  <c r="I1046" i="70"/>
  <c r="F1061" i="70"/>
  <c r="N1066" i="70"/>
  <c r="N1064" i="70" s="1"/>
  <c r="S1067" i="70"/>
  <c r="S1065" i="70" s="1"/>
  <c r="Q1093" i="70"/>
  <c r="Q1091" i="70" s="1"/>
  <c r="F1150" i="70"/>
  <c r="F1161" i="70"/>
  <c r="U1136" i="70"/>
  <c r="U1134" i="70" s="1"/>
  <c r="R1154" i="70"/>
  <c r="R1152" i="70" s="1"/>
  <c r="X1155" i="70"/>
  <c r="X1153" i="70" s="1"/>
  <c r="Y1111" i="70"/>
  <c r="Y1109" i="70" s="1"/>
  <c r="N1111" i="70"/>
  <c r="N1109" i="70" s="1"/>
  <c r="AB86" i="69"/>
  <c r="AB12" i="69" s="1"/>
  <c r="AB8" i="69" s="1"/>
  <c r="L9" i="61" s="1"/>
  <c r="L7" i="61" s="1"/>
  <c r="V96" i="69"/>
  <c r="G88" i="69"/>
  <c r="H86" i="69"/>
  <c r="E88" i="69"/>
  <c r="E92" i="69"/>
  <c r="D92" i="69" s="1"/>
  <c r="G70" i="62" s="1"/>
  <c r="G92" i="69"/>
  <c r="D118" i="74"/>
  <c r="D20" i="74" s="1"/>
  <c r="D16" i="74" s="1"/>
  <c r="C120" i="74"/>
  <c r="M7" i="73"/>
  <c r="Y59" i="73"/>
  <c r="G53" i="72"/>
  <c r="O119" i="74"/>
  <c r="O21" i="74" s="1"/>
  <c r="O17" i="74" s="1"/>
  <c r="X119" i="74"/>
  <c r="X21" i="74" s="1"/>
  <c r="X17" i="74" s="1"/>
  <c r="E119" i="74"/>
  <c r="E21" i="74" s="1"/>
  <c r="E17" i="74" s="1"/>
  <c r="H119" i="74"/>
  <c r="H21" i="74" s="1"/>
  <c r="H17" i="74" s="1"/>
  <c r="U119" i="74"/>
  <c r="U21" i="74" s="1"/>
  <c r="U17" i="74" s="1"/>
  <c r="V121" i="71"/>
  <c r="V9" i="71" s="1"/>
  <c r="U123" i="71"/>
  <c r="P123" i="71"/>
  <c r="V122" i="71"/>
  <c r="V10" i="71" s="1"/>
  <c r="P124" i="71"/>
  <c r="U124" i="71"/>
  <c r="U125" i="71"/>
  <c r="P125" i="71"/>
  <c r="O125" i="71" s="1"/>
  <c r="M122" i="71"/>
  <c r="M10" i="71" s="1"/>
  <c r="L124" i="71"/>
  <c r="N130" i="71"/>
  <c r="N18" i="71" s="1"/>
  <c r="AA136" i="71"/>
  <c r="Y121" i="71"/>
  <c r="Y9" i="71" s="1"/>
  <c r="X123" i="71"/>
  <c r="L137" i="71"/>
  <c r="F948" i="70"/>
  <c r="F43" i="70" s="1"/>
  <c r="L961" i="70"/>
  <c r="L919" i="70"/>
  <c r="L14" i="70" s="1"/>
  <c r="J918" i="70"/>
  <c r="J960" i="70"/>
  <c r="O1004" i="70"/>
  <c r="O1002" i="70" s="1"/>
  <c r="R929" i="70"/>
  <c r="R24" i="70" s="1"/>
  <c r="Q978" i="70"/>
  <c r="Q936" i="70"/>
  <c r="Q31" i="70" s="1"/>
  <c r="H978" i="70"/>
  <c r="H936" i="70"/>
  <c r="H31" i="70" s="1"/>
  <c r="Y924" i="70"/>
  <c r="Y19" i="70" s="1"/>
  <c r="F967" i="70"/>
  <c r="G923" i="70"/>
  <c r="G18" i="70" s="1"/>
  <c r="J1005" i="70"/>
  <c r="J1003" i="70" s="1"/>
  <c r="N960" i="70"/>
  <c r="N918" i="70"/>
  <c r="M927" i="70"/>
  <c r="M22" i="70" s="1"/>
  <c r="K979" i="70"/>
  <c r="K937" i="70"/>
  <c r="K32" i="70" s="1"/>
  <c r="R925" i="70"/>
  <c r="R20" i="70" s="1"/>
  <c r="J922" i="70"/>
  <c r="J17" i="70" s="1"/>
  <c r="Y1005" i="70"/>
  <c r="Y1003" i="70" s="1"/>
  <c r="Y1001" i="70" s="1"/>
  <c r="I927" i="70"/>
  <c r="I22" i="70" s="1"/>
  <c r="K1022" i="70"/>
  <c r="K1020" i="70" s="1"/>
  <c r="L978" i="70"/>
  <c r="L936" i="70"/>
  <c r="L31" i="70" s="1"/>
  <c r="Z961" i="70"/>
  <c r="Z919" i="70"/>
  <c r="Z14" i="70" s="1"/>
  <c r="F981" i="70"/>
  <c r="G979" i="70"/>
  <c r="G937" i="70"/>
  <c r="G32" i="70" s="1"/>
  <c r="I918" i="70"/>
  <c r="I960" i="70"/>
  <c r="F963" i="70"/>
  <c r="G961" i="70"/>
  <c r="G919" i="70"/>
  <c r="G14" i="70" s="1"/>
  <c r="P927" i="70"/>
  <c r="P22" i="70" s="1"/>
  <c r="L924" i="70"/>
  <c r="L19" i="70" s="1"/>
  <c r="I931" i="70"/>
  <c r="I26" i="70" s="1"/>
  <c r="U929" i="70"/>
  <c r="U24" i="70" s="1"/>
  <c r="Y920" i="70"/>
  <c r="H979" i="70"/>
  <c r="H937" i="70"/>
  <c r="H32" i="70" s="1"/>
  <c r="T924" i="70"/>
  <c r="T19" i="70" s="1"/>
  <c r="U928" i="70"/>
  <c r="U23" i="70" s="1"/>
  <c r="I978" i="70"/>
  <c r="I936" i="70"/>
  <c r="I31" i="70" s="1"/>
  <c r="I29" i="70" s="1"/>
  <c r="I27" i="70" s="1"/>
  <c r="W919" i="70"/>
  <c r="W14" i="70" s="1"/>
  <c r="W961" i="70"/>
  <c r="N1005" i="70"/>
  <c r="N1003" i="70" s="1"/>
  <c r="N1001" i="70" s="1"/>
  <c r="J941" i="70"/>
  <c r="J36" i="70" s="1"/>
  <c r="V924" i="70"/>
  <c r="V19" i="70" s="1"/>
  <c r="T1022" i="70"/>
  <c r="T1020" i="70" s="1"/>
  <c r="H1023" i="70"/>
  <c r="H1021" i="70" s="1"/>
  <c r="P942" i="70"/>
  <c r="P37" i="70" s="1"/>
  <c r="H931" i="70"/>
  <c r="H26" i="70" s="1"/>
  <c r="S939" i="70"/>
  <c r="S34" i="70" s="1"/>
  <c r="M945" i="70"/>
  <c r="M40" i="70" s="1"/>
  <c r="N1048" i="70"/>
  <c r="N1046" i="70" s="1"/>
  <c r="P1048" i="70"/>
  <c r="P1046" i="70" s="1"/>
  <c r="Q1066" i="70"/>
  <c r="Q1064" i="70" s="1"/>
  <c r="H1049" i="70"/>
  <c r="H1047" i="70" s="1"/>
  <c r="V1067" i="70"/>
  <c r="V1065" i="70" s="1"/>
  <c r="AA1004" i="70"/>
  <c r="AA1002" i="70" s="1"/>
  <c r="F1096" i="70"/>
  <c r="U1048" i="70"/>
  <c r="U1046" i="70" s="1"/>
  <c r="J1066" i="70"/>
  <c r="J1064" i="70" s="1"/>
  <c r="F1075" i="70"/>
  <c r="Z1092" i="70"/>
  <c r="Z1090" i="70" s="1"/>
  <c r="T1093" i="70"/>
  <c r="T1091" i="70" s="1"/>
  <c r="F1097" i="70"/>
  <c r="Z1066" i="70"/>
  <c r="Z1064" i="70" s="1"/>
  <c r="F1077" i="70"/>
  <c r="F1147" i="70"/>
  <c r="F1158" i="70"/>
  <c r="K1111" i="70"/>
  <c r="K1109" i="70" s="1"/>
  <c r="K1089" i="70" s="1"/>
  <c r="Q1136" i="70"/>
  <c r="Q1134" i="70" s="1"/>
  <c r="N1154" i="70"/>
  <c r="N1152" i="70" s="1"/>
  <c r="F1121" i="70"/>
  <c r="T1136" i="70"/>
  <c r="T1134" i="70" s="1"/>
  <c r="Q1154" i="70"/>
  <c r="Q1152" i="70" s="1"/>
  <c r="L1137" i="70"/>
  <c r="L1135" i="70" s="1"/>
  <c r="I1155" i="70"/>
  <c r="I1153" i="70" s="1"/>
  <c r="W1111" i="70"/>
  <c r="W1109" i="70" s="1"/>
  <c r="W1089" i="70" s="1"/>
  <c r="O1154" i="70"/>
  <c r="O1152" i="70" s="1"/>
  <c r="F1144" i="70"/>
  <c r="Z1111" i="70"/>
  <c r="Z1109" i="70" s="1"/>
  <c r="Z1089" i="70" s="1"/>
  <c r="G90" i="69"/>
  <c r="E90" i="69"/>
  <c r="D90" i="69" s="1"/>
  <c r="G68" i="62" s="1"/>
  <c r="G96" i="69"/>
  <c r="E96" i="69"/>
  <c r="G93" i="69"/>
  <c r="E93" i="69"/>
  <c r="J93" i="69"/>
  <c r="T85" i="69"/>
  <c r="S87" i="69"/>
  <c r="N87" i="69"/>
  <c r="C122" i="74"/>
  <c r="C126" i="74"/>
  <c r="E118" i="74"/>
  <c r="E20" i="74" s="1"/>
  <c r="E16" i="74" s="1"/>
  <c r="X118" i="74"/>
  <c r="X20" i="74" s="1"/>
  <c r="X16" i="74" s="1"/>
  <c r="O63" i="73"/>
  <c r="T63" i="73"/>
  <c r="Z61" i="73"/>
  <c r="AA59" i="73"/>
  <c r="L60" i="73"/>
  <c r="K62" i="73"/>
  <c r="I56" i="72"/>
  <c r="J54" i="72"/>
  <c r="D119" i="74"/>
  <c r="D21" i="74" s="1"/>
  <c r="D17" i="74" s="1"/>
  <c r="C121" i="74"/>
  <c r="AE123" i="74"/>
  <c r="AK119" i="74"/>
  <c r="AK21" i="74" s="1"/>
  <c r="AK17" i="74" s="1"/>
  <c r="K119" i="74"/>
  <c r="K21" i="74" s="1"/>
  <c r="K17" i="74" s="1"/>
  <c r="AC119" i="74"/>
  <c r="AC21" i="74" s="1"/>
  <c r="AC17" i="74" s="1"/>
  <c r="U136" i="71"/>
  <c r="P136" i="71"/>
  <c r="AA124" i="71"/>
  <c r="AB122" i="71"/>
  <c r="AB10" i="71" s="1"/>
  <c r="X23" i="71"/>
  <c r="Q23" i="71"/>
  <c r="O23" i="71" s="1"/>
  <c r="X26" i="71"/>
  <c r="Q26" i="71"/>
  <c r="O26" i="71" s="1"/>
  <c r="Q128" i="71"/>
  <c r="G133" i="71"/>
  <c r="I133" i="71"/>
  <c r="I135" i="71"/>
  <c r="G135" i="71"/>
  <c r="G137" i="71"/>
  <c r="I137" i="71"/>
  <c r="Q126" i="71"/>
  <c r="Y960" i="70"/>
  <c r="Y918" i="70"/>
  <c r="G925" i="70"/>
  <c r="G20" i="70" s="1"/>
  <c r="F969" i="70"/>
  <c r="W979" i="70"/>
  <c r="W937" i="70"/>
  <c r="W32" i="70" s="1"/>
  <c r="W30" i="70" s="1"/>
  <c r="W28" i="70" s="1"/>
  <c r="AA937" i="70"/>
  <c r="AA32" i="70" s="1"/>
  <c r="AA30" i="70" s="1"/>
  <c r="AA28" i="70" s="1"/>
  <c r="AA979" i="70"/>
  <c r="M930" i="70"/>
  <c r="Q930" i="70"/>
  <c r="U979" i="70"/>
  <c r="U937" i="70"/>
  <c r="U32" i="70" s="1"/>
  <c r="U30" i="70" s="1"/>
  <c r="U28" i="70" s="1"/>
  <c r="T978" i="70"/>
  <c r="T936" i="70"/>
  <c r="T31" i="70" s="1"/>
  <c r="O943" i="70"/>
  <c r="O38" i="70" s="1"/>
  <c r="N961" i="70"/>
  <c r="N919" i="70"/>
  <c r="N14" i="70" s="1"/>
  <c r="N12" i="70" s="1"/>
  <c r="M939" i="70"/>
  <c r="M34" i="70" s="1"/>
  <c r="J921" i="70"/>
  <c r="J16" i="70" s="1"/>
  <c r="T942" i="70"/>
  <c r="T37" i="70" s="1"/>
  <c r="T928" i="70"/>
  <c r="T23" i="70" s="1"/>
  <c r="F972" i="70"/>
  <c r="G928" i="70"/>
  <c r="G23" i="70" s="1"/>
  <c r="W938" i="70"/>
  <c r="W33" i="70" s="1"/>
  <c r="N940" i="70"/>
  <c r="N35" i="70" s="1"/>
  <c r="Q929" i="70"/>
  <c r="Q24" i="70" s="1"/>
  <c r="F986" i="70"/>
  <c r="G942" i="70"/>
  <c r="G37" i="70" s="1"/>
  <c r="G1005" i="70"/>
  <c r="F1007" i="70"/>
  <c r="P931" i="70"/>
  <c r="P26" i="70" s="1"/>
  <c r="F1032" i="70"/>
  <c r="Z1022" i="70"/>
  <c r="Z1020" i="70" s="1"/>
  <c r="L926" i="70"/>
  <c r="V923" i="70"/>
  <c r="V18" i="70" s="1"/>
  <c r="F1051" i="70"/>
  <c r="G1049" i="70"/>
  <c r="H1067" i="70"/>
  <c r="H1065" i="70" s="1"/>
  <c r="T1049" i="70"/>
  <c r="T1047" i="70" s="1"/>
  <c r="L1049" i="70"/>
  <c r="L1047" i="70" s="1"/>
  <c r="S1093" i="70"/>
  <c r="S1091" i="70" s="1"/>
  <c r="F1074" i="70"/>
  <c r="Q1067" i="70"/>
  <c r="Q1065" i="70" s="1"/>
  <c r="F1102" i="70"/>
  <c r="V1066" i="70"/>
  <c r="V1064" i="70" s="1"/>
  <c r="H1137" i="70"/>
  <c r="H1135" i="70" s="1"/>
  <c r="Z1154" i="70"/>
  <c r="Z1152" i="70" s="1"/>
  <c r="O1110" i="70"/>
  <c r="O1108" i="70" s="1"/>
  <c r="O1088" i="70" s="1"/>
  <c r="K1137" i="70"/>
  <c r="K1135" i="70" s="1"/>
  <c r="H1155" i="70"/>
  <c r="H1153" i="70" s="1"/>
  <c r="X1137" i="70"/>
  <c r="X1135" i="70" s="1"/>
  <c r="U1155" i="70"/>
  <c r="U1153" i="70" s="1"/>
  <c r="J1136" i="70"/>
  <c r="J1134" i="70" s="1"/>
  <c r="F1145" i="70"/>
  <c r="I1110" i="70"/>
  <c r="I1108" i="70" s="1"/>
  <c r="AA1154" i="70"/>
  <c r="AA1152" i="70" s="1"/>
  <c r="F1115" i="70"/>
  <c r="Q1110" i="70"/>
  <c r="Q1108" i="70" s="1"/>
  <c r="E94" i="69"/>
  <c r="G94" i="69"/>
  <c r="W85" i="69"/>
  <c r="V87" i="69"/>
  <c r="Y89" i="69"/>
  <c r="I67" i="62" s="1"/>
  <c r="J95" i="69"/>
  <c r="I85" i="69"/>
  <c r="F87" i="69"/>
  <c r="F96" i="69"/>
  <c r="P118" i="74"/>
  <c r="P20" i="74" s="1"/>
  <c r="P16" i="74" s="1"/>
  <c r="AH118" i="74"/>
  <c r="AH20" i="74" s="1"/>
  <c r="AH16" i="74" s="1"/>
  <c r="N118" i="74"/>
  <c r="N20" i="74" s="1"/>
  <c r="N16" i="74" s="1"/>
  <c r="U59" i="73"/>
  <c r="O61" i="73"/>
  <c r="T61" i="73"/>
  <c r="H61" i="73"/>
  <c r="I59" i="73"/>
  <c r="F61" i="73"/>
  <c r="P64" i="73"/>
  <c r="H53" i="72"/>
  <c r="K53" i="72"/>
  <c r="T119" i="74"/>
  <c r="T21" i="74" s="1"/>
  <c r="T17" i="74" s="1"/>
  <c r="S121" i="74"/>
  <c r="P119" i="74"/>
  <c r="P21" i="74" s="1"/>
  <c r="P17" i="74" s="1"/>
  <c r="I128" i="71"/>
  <c r="G128" i="71"/>
  <c r="F128" i="71" s="1"/>
  <c r="V129" i="71"/>
  <c r="V17" i="71" s="1"/>
  <c r="P131" i="71"/>
  <c r="U131" i="71"/>
  <c r="P132" i="71"/>
  <c r="U132" i="71"/>
  <c r="V130" i="71"/>
  <c r="V18" i="71" s="1"/>
  <c r="H123" i="71"/>
  <c r="K121" i="71"/>
  <c r="K9" i="71" s="1"/>
  <c r="L132" i="71"/>
  <c r="M130" i="71"/>
  <c r="Q135" i="71"/>
  <c r="G134" i="71"/>
  <c r="F134" i="71" s="1"/>
  <c r="I134" i="71"/>
  <c r="Q124" i="71"/>
  <c r="W122" i="71"/>
  <c r="W10" i="71" s="1"/>
  <c r="Y129" i="71"/>
  <c r="Y17" i="71" s="1"/>
  <c r="X131" i="71"/>
  <c r="G1022" i="70"/>
  <c r="F1024" i="70"/>
  <c r="M1022" i="70"/>
  <c r="M1020" i="70" s="1"/>
  <c r="V937" i="70"/>
  <c r="V32" i="70" s="1"/>
  <c r="V30" i="70" s="1"/>
  <c r="V28" i="70" s="1"/>
  <c r="V979" i="70"/>
  <c r="T1023" i="70"/>
  <c r="T1021" i="70" s="1"/>
  <c r="X918" i="70"/>
  <c r="X960" i="70"/>
  <c r="V921" i="70"/>
  <c r="V16" i="70" s="1"/>
  <c r="Y1004" i="70"/>
  <c r="Y1002" i="70" s="1"/>
  <c r="V918" i="70"/>
  <c r="V960" i="70"/>
  <c r="Y936" i="70"/>
  <c r="Y31" i="70" s="1"/>
  <c r="Y29" i="70" s="1"/>
  <c r="Y27" i="70" s="1"/>
  <c r="Y978" i="70"/>
  <c r="U926" i="70"/>
  <c r="Z1004" i="70"/>
  <c r="Z1002" i="70" s="1"/>
  <c r="Q961" i="70"/>
  <c r="Q919" i="70"/>
  <c r="Q14" i="70" s="1"/>
  <c r="R921" i="70"/>
  <c r="R16" i="70" s="1"/>
  <c r="U930" i="70"/>
  <c r="F1028" i="70"/>
  <c r="AA978" i="70"/>
  <c r="AA936" i="70"/>
  <c r="AA31" i="70" s="1"/>
  <c r="AA29" i="70" s="1"/>
  <c r="AA27" i="70" s="1"/>
  <c r="F1019" i="70"/>
  <c r="X943" i="70"/>
  <c r="X38" i="70" s="1"/>
  <c r="L927" i="70"/>
  <c r="L22" i="70" s="1"/>
  <c r="Y931" i="70"/>
  <c r="Y26" i="70" s="1"/>
  <c r="M961" i="70"/>
  <c r="M919" i="70"/>
  <c r="M14" i="70" s="1"/>
  <c r="S978" i="70"/>
  <c r="S936" i="70"/>
  <c r="S31" i="70" s="1"/>
  <c r="S29" i="70" s="1"/>
  <c r="S27" i="70" s="1"/>
  <c r="T1005" i="70"/>
  <c r="T1003" i="70" s="1"/>
  <c r="X921" i="70"/>
  <c r="X16" i="70" s="1"/>
  <c r="F1012" i="70"/>
  <c r="L938" i="70"/>
  <c r="L33" i="70" s="1"/>
  <c r="F971" i="70"/>
  <c r="G927" i="70"/>
  <c r="G22" i="70" s="1"/>
  <c r="V1004" i="70"/>
  <c r="V1002" i="70" s="1"/>
  <c r="S979" i="70"/>
  <c r="S937" i="70"/>
  <c r="S32" i="70" s="1"/>
  <c r="S30" i="70" s="1"/>
  <c r="F973" i="70"/>
  <c r="G929" i="70"/>
  <c r="G24" i="70" s="1"/>
  <c r="S925" i="70"/>
  <c r="S20" i="70" s="1"/>
  <c r="J942" i="70"/>
  <c r="J37" i="70" s="1"/>
  <c r="N979" i="70"/>
  <c r="N937" i="70"/>
  <c r="N32" i="70" s="1"/>
  <c r="N30" i="70" s="1"/>
  <c r="N28" i="70" s="1"/>
  <c r="V1023" i="70"/>
  <c r="V1021" i="70" s="1"/>
  <c r="AA918" i="70"/>
  <c r="AA960" i="70"/>
  <c r="S1049" i="70"/>
  <c r="S1047" i="70" s="1"/>
  <c r="T1067" i="70"/>
  <c r="T1065" i="70" s="1"/>
  <c r="F1050" i="70"/>
  <c r="G1048" i="70"/>
  <c r="H1048" i="70"/>
  <c r="H1046" i="70" s="1"/>
  <c r="I1066" i="70"/>
  <c r="I1064" i="70" s="1"/>
  <c r="X1049" i="70"/>
  <c r="X1047" i="70" s="1"/>
  <c r="X1045" i="70" s="1"/>
  <c r="M1067" i="70"/>
  <c r="M1065" i="70" s="1"/>
  <c r="F1100" i="70"/>
  <c r="L1048" i="70"/>
  <c r="L1046" i="70" s="1"/>
  <c r="L1044" i="70" s="1"/>
  <c r="F1070" i="70"/>
  <c r="O1066" i="70"/>
  <c r="O1064" i="70" s="1"/>
  <c r="F1094" i="70"/>
  <c r="G1092" i="70"/>
  <c r="L1110" i="70"/>
  <c r="L1108" i="70" s="1"/>
  <c r="F1118" i="70"/>
  <c r="T1137" i="70"/>
  <c r="T1135" i="70" s="1"/>
  <c r="Q1155" i="70"/>
  <c r="Q1153" i="70" s="1"/>
  <c r="AA1110" i="70"/>
  <c r="AA1108" i="70" s="1"/>
  <c r="AA1088" i="70" s="1"/>
  <c r="F1138" i="70"/>
  <c r="G1136" i="70"/>
  <c r="F1116" i="70"/>
  <c r="V1136" i="70"/>
  <c r="V1134" i="70" s="1"/>
  <c r="G1154" i="70"/>
  <c r="F1156" i="70"/>
  <c r="U1110" i="70"/>
  <c r="U1108" i="70" s="1"/>
  <c r="U1088" i="70" s="1"/>
  <c r="R1155" i="70"/>
  <c r="R1153" i="70" s="1"/>
  <c r="M1136" i="70"/>
  <c r="M1134" i="70" s="1"/>
  <c r="J1154" i="70"/>
  <c r="J1152" i="70" s="1"/>
  <c r="F1163" i="70"/>
  <c r="N91" i="69"/>
  <c r="M91" i="69" s="1"/>
  <c r="H69" i="62" s="1"/>
  <c r="S91" i="69"/>
  <c r="N92" i="69"/>
  <c r="M92" i="69" s="1"/>
  <c r="H70" i="62" s="1"/>
  <c r="S92" i="69"/>
  <c r="O89" i="69"/>
  <c r="R118" i="74"/>
  <c r="R20" i="74" s="1"/>
  <c r="R16" i="74" s="1"/>
  <c r="Y128" i="74"/>
  <c r="W62" i="73"/>
  <c r="X60" i="73"/>
  <c r="M59" i="73"/>
  <c r="G54" i="72"/>
  <c r="E57" i="72"/>
  <c r="C125" i="74"/>
  <c r="AM119" i="74"/>
  <c r="AM21" i="74" s="1"/>
  <c r="AM17" i="74" s="1"/>
  <c r="S125" i="74"/>
  <c r="L119" i="74"/>
  <c r="L21" i="74" s="1"/>
  <c r="L17" i="74" s="1"/>
  <c r="AA123" i="71"/>
  <c r="AB121" i="71"/>
  <c r="AB9" i="71" s="1"/>
  <c r="X126" i="71"/>
  <c r="P137" i="71"/>
  <c r="U137" i="71"/>
  <c r="AD122" i="71"/>
  <c r="AD10" i="71" s="1"/>
  <c r="Q132" i="71"/>
  <c r="W130" i="71"/>
  <c r="W18" i="71" s="1"/>
  <c r="K130" i="71"/>
  <c r="K18" i="71" s="1"/>
  <c r="H132" i="71"/>
  <c r="K129" i="71"/>
  <c r="K17" i="71" s="1"/>
  <c r="H131" i="71"/>
  <c r="H133" i="71"/>
  <c r="H135" i="71"/>
  <c r="L22" i="71"/>
  <c r="H22" i="71"/>
  <c r="V919" i="70"/>
  <c r="V14" i="70" s="1"/>
  <c r="V961" i="70"/>
  <c r="Z928" i="70"/>
  <c r="Z23" i="70" s="1"/>
  <c r="R927" i="70"/>
  <c r="R22" i="70" s="1"/>
  <c r="X978" i="70"/>
  <c r="X936" i="70"/>
  <c r="X31" i="70" s="1"/>
  <c r="Y961" i="70"/>
  <c r="Y919" i="70"/>
  <c r="Y14" i="70" s="1"/>
  <c r="Y925" i="70"/>
  <c r="Y20" i="70" s="1"/>
  <c r="Z979" i="70"/>
  <c r="Z937" i="70"/>
  <c r="Z32" i="70" s="1"/>
  <c r="F965" i="70"/>
  <c r="G921" i="70"/>
  <c r="G16" i="70" s="1"/>
  <c r="F1015" i="70"/>
  <c r="L920" i="70"/>
  <c r="L923" i="70"/>
  <c r="L18" i="70" s="1"/>
  <c r="F983" i="70"/>
  <c r="G939" i="70"/>
  <c r="G34" i="70" s="1"/>
  <c r="V1022" i="70"/>
  <c r="V1020" i="70" s="1"/>
  <c r="K925" i="70"/>
  <c r="K20" i="70" s="1"/>
  <c r="S1004" i="70"/>
  <c r="S1002" i="70" s="1"/>
  <c r="Q918" i="70"/>
  <c r="Q960" i="70"/>
  <c r="Z936" i="70"/>
  <c r="Z31" i="70" s="1"/>
  <c r="Z978" i="70"/>
  <c r="Z920" i="70"/>
  <c r="Z15" i="70" s="1"/>
  <c r="R923" i="70"/>
  <c r="R18" i="70" s="1"/>
  <c r="L1004" i="70"/>
  <c r="L1002" i="70" s="1"/>
  <c r="L1000" i="70" s="1"/>
  <c r="H961" i="70"/>
  <c r="H919" i="70"/>
  <c r="H14" i="70" s="1"/>
  <c r="F1029" i="70"/>
  <c r="O1022" i="70"/>
  <c r="O1020" i="70" s="1"/>
  <c r="F1059" i="70"/>
  <c r="R1048" i="70"/>
  <c r="R1046" i="70" s="1"/>
  <c r="K1048" i="70"/>
  <c r="K1046" i="70" s="1"/>
  <c r="S1048" i="70"/>
  <c r="S1046" i="70" s="1"/>
  <c r="H1066" i="70"/>
  <c r="H1064" i="70" s="1"/>
  <c r="K1049" i="70"/>
  <c r="K1047" i="70" s="1"/>
  <c r="X1048" i="70"/>
  <c r="X1046" i="70" s="1"/>
  <c r="M1066" i="70"/>
  <c r="M1064" i="70" s="1"/>
  <c r="P1049" i="70"/>
  <c r="P1047" i="70" s="1"/>
  <c r="AA1066" i="70"/>
  <c r="AA1064" i="70" s="1"/>
  <c r="O1048" i="70"/>
  <c r="O1046" i="70" s="1"/>
  <c r="Y1067" i="70"/>
  <c r="Y1065" i="70" s="1"/>
  <c r="S1092" i="70"/>
  <c r="S1090" i="70" s="1"/>
  <c r="X1110" i="70"/>
  <c r="X1108" i="70" s="1"/>
  <c r="S1136" i="70"/>
  <c r="S1134" i="70" s="1"/>
  <c r="F1107" i="70"/>
  <c r="M1137" i="70"/>
  <c r="M1135" i="70" s="1"/>
  <c r="S1154" i="70"/>
  <c r="S1152" i="70" s="1"/>
  <c r="K1136" i="70"/>
  <c r="K1134" i="70" s="1"/>
  <c r="Y1136" i="70"/>
  <c r="Y1134" i="70" s="1"/>
  <c r="V1154" i="70"/>
  <c r="V1152" i="70" s="1"/>
  <c r="T1111" i="70"/>
  <c r="T1109" i="70" s="1"/>
  <c r="N1136" i="70"/>
  <c r="N1134" i="70" s="1"/>
  <c r="K1154" i="70"/>
  <c r="K1152" i="70" s="1"/>
  <c r="V88" i="69"/>
  <c r="W86" i="69"/>
  <c r="F93" i="69"/>
  <c r="L85" i="69"/>
  <c r="L11" i="69" s="1"/>
  <c r="L7" i="69" s="1"/>
  <c r="Y92" i="69"/>
  <c r="I70" i="62" s="1"/>
  <c r="K85" i="69"/>
  <c r="J87" i="69"/>
  <c r="O94" i="69"/>
  <c r="H118" i="74"/>
  <c r="H20" i="74" s="1"/>
  <c r="H16" i="74" s="1"/>
  <c r="Y8" i="73"/>
  <c r="W12" i="73"/>
  <c r="P12" i="73"/>
  <c r="G62" i="73"/>
  <c r="J60" i="73"/>
  <c r="P61" i="73"/>
  <c r="V59" i="73"/>
  <c r="H63" i="73"/>
  <c r="F63" i="73"/>
  <c r="E63" i="72"/>
  <c r="D63" i="72" s="1"/>
  <c r="M54" i="72"/>
  <c r="J119" i="74"/>
  <c r="J21" i="74" s="1"/>
  <c r="J17" i="74" s="1"/>
  <c r="S127" i="74"/>
  <c r="Y125" i="74"/>
  <c r="Z119" i="74"/>
  <c r="Z21" i="74" s="1"/>
  <c r="Z17" i="74" s="1"/>
  <c r="Y121" i="74"/>
  <c r="U127" i="71"/>
  <c r="P127" i="71"/>
  <c r="N121" i="71"/>
  <c r="N9" i="71" s="1"/>
  <c r="U138" i="71"/>
  <c r="P138" i="71"/>
  <c r="O138" i="71" s="1"/>
  <c r="H137" i="71"/>
  <c r="G126" i="71"/>
  <c r="I126" i="71"/>
  <c r="L138" i="71"/>
  <c r="L13" i="71"/>
  <c r="H13" i="71"/>
  <c r="W129" i="71"/>
  <c r="W17" i="71" s="1"/>
  <c r="Q131" i="71"/>
  <c r="I138" i="71"/>
  <c r="G138" i="71"/>
  <c r="X1001" i="70"/>
  <c r="J926" i="70"/>
  <c r="S1023" i="70"/>
  <c r="S1021" i="70" s="1"/>
  <c r="G940" i="70"/>
  <c r="G35" i="70" s="1"/>
  <c r="F984" i="70"/>
  <c r="Z927" i="70"/>
  <c r="Z22" i="70" s="1"/>
  <c r="R978" i="70"/>
  <c r="R936" i="70"/>
  <c r="R31" i="70" s="1"/>
  <c r="R29" i="70" s="1"/>
  <c r="R27" i="70" s="1"/>
  <c r="K1004" i="70"/>
  <c r="K1002" i="70" s="1"/>
  <c r="W926" i="70"/>
  <c r="P919" i="70"/>
  <c r="P14" i="70" s="1"/>
  <c r="P961" i="70"/>
  <c r="P925" i="70"/>
  <c r="P20" i="70" s="1"/>
  <c r="AA961" i="70"/>
  <c r="AA919" i="70"/>
  <c r="AA14" i="70" s="1"/>
  <c r="AA12" i="70" s="1"/>
  <c r="AA10" i="70" s="1"/>
  <c r="J929" i="70"/>
  <c r="J24" i="70" s="1"/>
  <c r="P960" i="70"/>
  <c r="P918" i="70"/>
  <c r="W921" i="70"/>
  <c r="W16" i="70" s="1"/>
  <c r="I924" i="70"/>
  <c r="I19" i="70" s="1"/>
  <c r="S919" i="70"/>
  <c r="S14" i="70" s="1"/>
  <c r="S961" i="70"/>
  <c r="R931" i="70"/>
  <c r="R26" i="70" s="1"/>
  <c r="K923" i="70"/>
  <c r="K18" i="70" s="1"/>
  <c r="K921" i="70"/>
  <c r="K16" i="70" s="1"/>
  <c r="H930" i="70"/>
  <c r="V922" i="70"/>
  <c r="V17" i="70" s="1"/>
  <c r="X945" i="70"/>
  <c r="X40" i="70" s="1"/>
  <c r="L930" i="70"/>
  <c r="O921" i="70"/>
  <c r="O16" i="70" s="1"/>
  <c r="F987" i="70"/>
  <c r="G943" i="70"/>
  <c r="G38" i="70" s="1"/>
  <c r="Z1023" i="70"/>
  <c r="Z1021" i="70" s="1"/>
  <c r="F1031" i="70"/>
  <c r="N1022" i="70"/>
  <c r="N1020" i="70" s="1"/>
  <c r="X941" i="70"/>
  <c r="X36" i="70" s="1"/>
  <c r="F1026" i="70"/>
  <c r="M1004" i="70"/>
  <c r="M1002" i="70" s="1"/>
  <c r="F1072" i="70"/>
  <c r="V1092" i="70"/>
  <c r="V1090" i="70" s="1"/>
  <c r="V1088" i="70" s="1"/>
  <c r="Y1048" i="70"/>
  <c r="Y1046" i="70" s="1"/>
  <c r="J1049" i="70"/>
  <c r="J1047" i="70" s="1"/>
  <c r="J1045" i="70" s="1"/>
  <c r="F1058" i="70"/>
  <c r="T1066" i="70"/>
  <c r="T1064" i="70" s="1"/>
  <c r="F1099" i="70"/>
  <c r="W1049" i="70"/>
  <c r="W1047" i="70" s="1"/>
  <c r="L1067" i="70"/>
  <c r="L1065" i="70" s="1"/>
  <c r="F1057" i="70"/>
  <c r="O1049" i="70"/>
  <c r="O1047" i="70" s="1"/>
  <c r="Y1066" i="70"/>
  <c r="Y1064" i="70" s="1"/>
  <c r="F1060" i="70"/>
  <c r="R1067" i="70"/>
  <c r="R1065" i="70" s="1"/>
  <c r="AA1048" i="70"/>
  <c r="AA1046" i="70" s="1"/>
  <c r="J1093" i="70"/>
  <c r="J1091" i="70" s="1"/>
  <c r="O1111" i="70"/>
  <c r="O1109" i="70" s="1"/>
  <c r="M1110" i="70"/>
  <c r="M1108" i="70" s="1"/>
  <c r="F1146" i="70"/>
  <c r="G1155" i="70"/>
  <c r="F1157" i="70"/>
  <c r="Y1137" i="70"/>
  <c r="Y1135" i="70" s="1"/>
  <c r="J1155" i="70"/>
  <c r="J1153" i="70" s="1"/>
  <c r="F1164" i="70"/>
  <c r="W1136" i="70"/>
  <c r="W1134" i="70" s="1"/>
  <c r="H1154" i="70"/>
  <c r="H1152" i="70" s="1"/>
  <c r="X1111" i="70"/>
  <c r="X1109" i="70" s="1"/>
  <c r="P1137" i="70"/>
  <c r="P1135" i="70" s="1"/>
  <c r="M1155" i="70"/>
  <c r="M1153" i="70" s="1"/>
  <c r="Z1136" i="70"/>
  <c r="Z1134" i="70" s="1"/>
  <c r="W1154" i="70"/>
  <c r="W1152" i="70" s="1"/>
  <c r="AA85" i="69"/>
  <c r="AA11" i="69" s="1"/>
  <c r="AA7" i="69" s="1"/>
  <c r="X86" i="69"/>
  <c r="X12" i="69" s="1"/>
  <c r="X8" i="69" s="1"/>
  <c r="AA86" i="69"/>
  <c r="AA12" i="69" s="1"/>
  <c r="AA8" i="69" s="1"/>
  <c r="N96" i="69"/>
  <c r="S96" i="69"/>
  <c r="Y122" i="74"/>
  <c r="U118" i="74"/>
  <c r="U20" i="74" s="1"/>
  <c r="U16" i="74" s="1"/>
  <c r="C128" i="74"/>
  <c r="AA118" i="74"/>
  <c r="AA20" i="74" s="1"/>
  <c r="AA16" i="74" s="1"/>
  <c r="Y60" i="73"/>
  <c r="Z11" i="73"/>
  <c r="AB7" i="73"/>
  <c r="Z7" i="73" s="1"/>
  <c r="Z63" i="73"/>
  <c r="E64" i="72"/>
  <c r="D64" i="72" s="1"/>
  <c r="L53" i="72"/>
  <c r="K54" i="72"/>
  <c r="I60" i="72"/>
  <c r="D60" i="72" s="1"/>
  <c r="AA119" i="74"/>
  <c r="AA21" i="74" s="1"/>
  <c r="AA17" i="74" s="1"/>
  <c r="S123" i="74"/>
  <c r="C123" i="74"/>
  <c r="AE121" i="74"/>
  <c r="AF119" i="74"/>
  <c r="AF21" i="74" s="1"/>
  <c r="AF17" i="74" s="1"/>
  <c r="Y123" i="74"/>
  <c r="S129" i="74"/>
  <c r="Q119" i="74"/>
  <c r="Q21" i="74" s="1"/>
  <c r="Q17" i="74" s="1"/>
  <c r="Q127" i="71"/>
  <c r="AA127" i="71"/>
  <c r="X134" i="71"/>
  <c r="X127" i="71"/>
  <c r="AB129" i="71"/>
  <c r="AB17" i="71" s="1"/>
  <c r="AA131" i="71"/>
  <c r="X13" i="71"/>
  <c r="L126" i="71"/>
  <c r="L127" i="71"/>
  <c r="R961" i="70"/>
  <c r="R919" i="70"/>
  <c r="R14" i="70" s="1"/>
  <c r="W918" i="70"/>
  <c r="W960" i="70"/>
  <c r="Q1004" i="70"/>
  <c r="Q1002" i="70" s="1"/>
  <c r="Y923" i="70"/>
  <c r="Y18" i="70" s="1"/>
  <c r="V938" i="70"/>
  <c r="V33" i="70" s="1"/>
  <c r="W930" i="70"/>
  <c r="F1018" i="70"/>
  <c r="H918" i="70"/>
  <c r="H960" i="70"/>
  <c r="K927" i="70"/>
  <c r="K22" i="70" s="1"/>
  <c r="Z943" i="70"/>
  <c r="Z38" i="70" s="1"/>
  <c r="F988" i="70"/>
  <c r="G944" i="70"/>
  <c r="G39" i="70" s="1"/>
  <c r="F1025" i="70"/>
  <c r="G1023" i="70"/>
  <c r="K926" i="70"/>
  <c r="F1071" i="70"/>
  <c r="V1048" i="70"/>
  <c r="V1046" i="70" s="1"/>
  <c r="K1066" i="70"/>
  <c r="K1064" i="70" s="1"/>
  <c r="X1066" i="70"/>
  <c r="X1064" i="70" s="1"/>
  <c r="AA1049" i="70"/>
  <c r="AA1047" i="70" s="1"/>
  <c r="P1067" i="70"/>
  <c r="P1065" i="70" s="1"/>
  <c r="R1049" i="70"/>
  <c r="R1047" i="70" s="1"/>
  <c r="F1073" i="70"/>
  <c r="X1093" i="70"/>
  <c r="X1091" i="70" s="1"/>
  <c r="F1143" i="70"/>
  <c r="F1117" i="70"/>
  <c r="R1110" i="70"/>
  <c r="R1108" i="70" s="1"/>
  <c r="V1155" i="70"/>
  <c r="V1153" i="70" s="1"/>
  <c r="N1137" i="70"/>
  <c r="N1135" i="70" s="1"/>
  <c r="T1154" i="70"/>
  <c r="T1152" i="70" s="1"/>
  <c r="F1140" i="70"/>
  <c r="Y1155" i="70"/>
  <c r="Y1153" i="70" s="1"/>
  <c r="Q1137" i="70"/>
  <c r="Q1135" i="70" s="1"/>
  <c r="N1155" i="70"/>
  <c r="N1153" i="70" s="1"/>
  <c r="N90" i="69"/>
  <c r="M90" i="69" s="1"/>
  <c r="H68" i="62" s="1"/>
  <c r="S90" i="69"/>
  <c r="G89" i="69"/>
  <c r="E89" i="69"/>
  <c r="D89" i="69" s="1"/>
  <c r="G67" i="62" s="1"/>
  <c r="S94" i="69"/>
  <c r="N94" i="69"/>
  <c r="G91" i="69"/>
  <c r="E91" i="69"/>
  <c r="D91" i="69" s="1"/>
  <c r="G69" i="62" s="1"/>
  <c r="Y94" i="69"/>
  <c r="I72" i="62" s="1"/>
  <c r="Y120" i="74"/>
  <c r="Z118" i="74"/>
  <c r="Z20" i="74" s="1"/>
  <c r="Z16" i="74" s="1"/>
  <c r="K118" i="74"/>
  <c r="K20" i="74" s="1"/>
  <c r="K16" i="74" s="1"/>
  <c r="I118" i="74"/>
  <c r="I20" i="74" s="1"/>
  <c r="I16" i="74" s="1"/>
  <c r="M118" i="74"/>
  <c r="M20" i="74" s="1"/>
  <c r="M16" i="74" s="1"/>
  <c r="U60" i="73"/>
  <c r="T62" i="73"/>
  <c r="O62" i="73"/>
  <c r="W61" i="73"/>
  <c r="X59" i="73"/>
  <c r="E59" i="72"/>
  <c r="N119" i="74"/>
  <c r="N21" i="74" s="1"/>
  <c r="N17" i="74" s="1"/>
  <c r="F119" i="74"/>
  <c r="F21" i="74" s="1"/>
  <c r="F17" i="74" s="1"/>
  <c r="AE125" i="74"/>
  <c r="X137" i="71"/>
  <c r="U134" i="71"/>
  <c r="P134" i="71"/>
  <c r="L25" i="71"/>
  <c r="H25" i="71"/>
  <c r="J130" i="71"/>
  <c r="J18" i="71" s="1"/>
  <c r="I132" i="71"/>
  <c r="G132" i="71"/>
  <c r="Q16" i="71"/>
  <c r="O16" i="71" s="1"/>
  <c r="X16" i="71"/>
  <c r="L136" i="71"/>
  <c r="K122" i="71"/>
  <c r="K10" i="71" s="1"/>
  <c r="H10" i="71" s="1"/>
  <c r="H124" i="71"/>
  <c r="P128" i="71"/>
  <c r="U128" i="71"/>
  <c r="L125" i="71"/>
  <c r="Q137" i="71"/>
  <c r="K1005" i="70"/>
  <c r="K1003" i="70" s="1"/>
  <c r="R924" i="70"/>
  <c r="R19" i="70" s="1"/>
  <c r="W929" i="70"/>
  <c r="W24" i="70" s="1"/>
  <c r="M918" i="70"/>
  <c r="M960" i="70"/>
  <c r="T960" i="70"/>
  <c r="T918" i="70"/>
  <c r="O938" i="70"/>
  <c r="O33" i="70" s="1"/>
  <c r="J1004" i="70"/>
  <c r="J1002" i="70" s="1"/>
  <c r="T1004" i="70"/>
  <c r="T1002" i="70" s="1"/>
  <c r="U918" i="70"/>
  <c r="U960" i="70"/>
  <c r="W1005" i="70"/>
  <c r="W1003" i="70" s="1"/>
  <c r="W1001" i="70" s="1"/>
  <c r="P979" i="70"/>
  <c r="P937" i="70"/>
  <c r="P32" i="70" s="1"/>
  <c r="P30" i="70" s="1"/>
  <c r="P28" i="70" s="1"/>
  <c r="Q927" i="70"/>
  <c r="Q22" i="70" s="1"/>
  <c r="Z938" i="70"/>
  <c r="Z33" i="70" s="1"/>
  <c r="P1023" i="70"/>
  <c r="P1021" i="70" s="1"/>
  <c r="H1005" i="70"/>
  <c r="H1003" i="70" s="1"/>
  <c r="P921" i="70"/>
  <c r="P16" i="70" s="1"/>
  <c r="F1010" i="70"/>
  <c r="X944" i="70"/>
  <c r="X39" i="70" s="1"/>
  <c r="W978" i="70"/>
  <c r="W936" i="70"/>
  <c r="W31" i="70" s="1"/>
  <c r="N978" i="70"/>
  <c r="N936" i="70"/>
  <c r="N31" i="70" s="1"/>
  <c r="N29" i="70" s="1"/>
  <c r="N27" i="70" s="1"/>
  <c r="O926" i="70"/>
  <c r="N928" i="70"/>
  <c r="N23" i="70" s="1"/>
  <c r="Z922" i="70"/>
  <c r="Z17" i="70" s="1"/>
  <c r="O1005" i="70"/>
  <c r="O1003" i="70" s="1"/>
  <c r="U1005" i="70"/>
  <c r="U1003" i="70" s="1"/>
  <c r="H940" i="70"/>
  <c r="H35" i="70" s="1"/>
  <c r="Z930" i="70"/>
  <c r="Z25" i="70" s="1"/>
  <c r="X929" i="70"/>
  <c r="X24" i="70" s="1"/>
  <c r="F1030" i="70"/>
  <c r="T1088" i="70"/>
  <c r="Z1049" i="70"/>
  <c r="Z1047" i="70" s="1"/>
  <c r="R1066" i="70"/>
  <c r="R1064" i="70" s="1"/>
  <c r="AA1093" i="70"/>
  <c r="AA1091" i="70" s="1"/>
  <c r="W1067" i="70"/>
  <c r="W1065" i="70" s="1"/>
  <c r="F1101" i="70"/>
  <c r="M1092" i="70"/>
  <c r="M1090" i="70" s="1"/>
  <c r="M1049" i="70"/>
  <c r="M1047" i="70" s="1"/>
  <c r="W1066" i="70"/>
  <c r="W1064" i="70" s="1"/>
  <c r="O1067" i="70"/>
  <c r="O1065" i="70" s="1"/>
  <c r="V1093" i="70"/>
  <c r="V1091" i="70" s="1"/>
  <c r="U1066" i="70"/>
  <c r="U1064" i="70" s="1"/>
  <c r="W1048" i="70"/>
  <c r="W1046" i="70" s="1"/>
  <c r="F1104" i="70"/>
  <c r="R1136" i="70"/>
  <c r="R1134" i="70" s="1"/>
  <c r="R1132" i="70" s="1"/>
  <c r="F1165" i="70"/>
  <c r="I1111" i="70"/>
  <c r="I1109" i="70" s="1"/>
  <c r="F1141" i="70"/>
  <c r="Z1137" i="70"/>
  <c r="Z1135" i="70" s="1"/>
  <c r="K1155" i="70"/>
  <c r="K1153" i="70" s="1"/>
  <c r="Z1155" i="70"/>
  <c r="Z1153" i="70" s="1"/>
  <c r="F88" i="69"/>
  <c r="I86" i="69"/>
  <c r="V89" i="69"/>
  <c r="V90" i="69"/>
  <c r="X85" i="69"/>
  <c r="X11" i="69" s="1"/>
  <c r="X7" i="69" s="1"/>
  <c r="Y124" i="74"/>
  <c r="V118" i="74"/>
  <c r="V20" i="74" s="1"/>
  <c r="V16" i="74" s="1"/>
  <c r="S124" i="74"/>
  <c r="AC118" i="74"/>
  <c r="AC20" i="74" s="1"/>
  <c r="AC16" i="74" s="1"/>
  <c r="O64" i="73"/>
  <c r="T64" i="73"/>
  <c r="H64" i="73"/>
  <c r="F64" i="73"/>
  <c r="I60" i="73"/>
  <c r="H62" i="73"/>
  <c r="F62" i="73"/>
  <c r="Y127" i="74"/>
  <c r="M119" i="74"/>
  <c r="M21" i="74" s="1"/>
  <c r="M17" i="74" s="1"/>
  <c r="J122" i="71"/>
  <c r="J10" i="71" s="1"/>
  <c r="G124" i="71"/>
  <c r="I124" i="71"/>
  <c r="Z121" i="71"/>
  <c r="Z9" i="71" s="1"/>
  <c r="Q134" i="71"/>
  <c r="AC129" i="71"/>
  <c r="AC17" i="71" s="1"/>
  <c r="AD121" i="71"/>
  <c r="X135" i="71"/>
  <c r="Q24" i="71"/>
  <c r="X24" i="71"/>
  <c r="H138" i="71"/>
  <c r="G127" i="71"/>
  <c r="I127" i="71"/>
  <c r="AA135" i="71"/>
  <c r="T919" i="70"/>
  <c r="T14" i="70" s="1"/>
  <c r="T961" i="70"/>
  <c r="R1004" i="70"/>
  <c r="R1002" i="70" s="1"/>
  <c r="R1000" i="70" s="1"/>
  <c r="L960" i="70"/>
  <c r="L918" i="70"/>
  <c r="O960" i="70"/>
  <c r="O918" i="70"/>
  <c r="G945" i="70"/>
  <c r="G40" i="70" s="1"/>
  <c r="F989" i="70"/>
  <c r="Z925" i="70"/>
  <c r="Z20" i="70" s="1"/>
  <c r="G920" i="70"/>
  <c r="F964" i="70"/>
  <c r="Q921" i="70"/>
  <c r="Q16" i="70" s="1"/>
  <c r="Z924" i="70"/>
  <c r="Z19" i="70" s="1"/>
  <c r="S945" i="70"/>
  <c r="S40" i="70" s="1"/>
  <c r="T929" i="70"/>
  <c r="T24" i="70" s="1"/>
  <c r="Q1022" i="70"/>
  <c r="Q1020" i="70" s="1"/>
  <c r="X923" i="70"/>
  <c r="X18" i="70" s="1"/>
  <c r="O1023" i="70"/>
  <c r="O1021" i="70" s="1"/>
  <c r="AA1005" i="70"/>
  <c r="AA1003" i="70" s="1"/>
  <c r="Y1092" i="70"/>
  <c r="Y1090" i="70" s="1"/>
  <c r="Y1049" i="70"/>
  <c r="Y1047" i="70" s="1"/>
  <c r="N1067" i="70"/>
  <c r="N1065" i="70" s="1"/>
  <c r="AA1067" i="70"/>
  <c r="AA1065" i="70" s="1"/>
  <c r="N1049" i="70"/>
  <c r="N1047" i="70" s="1"/>
  <c r="R1092" i="70"/>
  <c r="R1090" i="70" s="1"/>
  <c r="F1114" i="70"/>
  <c r="F1151" i="70"/>
  <c r="F1162" i="70"/>
  <c r="I1133" i="70"/>
  <c r="U1111" i="70"/>
  <c r="U1109" i="70" s="1"/>
  <c r="F1112" i="70"/>
  <c r="G1110" i="70"/>
  <c r="W1155" i="70"/>
  <c r="W1153" i="70" s="1"/>
  <c r="L1136" i="70"/>
  <c r="L1134" i="70" s="1"/>
  <c r="F1148" i="70"/>
  <c r="F1159" i="70"/>
  <c r="O87" i="69"/>
  <c r="U85" i="69"/>
  <c r="U11" i="69" s="1"/>
  <c r="U7" i="69" s="1"/>
  <c r="O93" i="69"/>
  <c r="V92" i="69"/>
  <c r="Y95" i="69"/>
  <c r="I73" i="62" s="1"/>
  <c r="E95" i="69"/>
  <c r="D95" i="69" s="1"/>
  <c r="G73" i="62" s="1"/>
  <c r="G95" i="69"/>
  <c r="L118" i="74"/>
  <c r="L20" i="74" s="1"/>
  <c r="L16" i="74" s="1"/>
  <c r="AE122" i="74"/>
  <c r="AE120" i="74"/>
  <c r="AF118" i="74"/>
  <c r="AF20" i="74" s="1"/>
  <c r="AN118" i="74"/>
  <c r="AN20" i="74" s="1"/>
  <c r="AN16" i="74" s="1"/>
  <c r="Z62" i="73"/>
  <c r="AA60" i="73"/>
  <c r="Z60" i="73" s="1"/>
  <c r="L59" i="73"/>
  <c r="K61" i="73"/>
  <c r="M8" i="73"/>
  <c r="E61" i="72"/>
  <c r="Y129" i="74"/>
  <c r="AL119" i="74"/>
  <c r="AL21" i="74" s="1"/>
  <c r="AL17" i="74" s="1"/>
  <c r="C127" i="74"/>
  <c r="AI119" i="74"/>
  <c r="AI21" i="74" s="1"/>
  <c r="AI17" i="74" s="1"/>
  <c r="H15" i="71"/>
  <c r="F15" i="71" s="1"/>
  <c r="L15" i="71"/>
  <c r="Y122" i="71"/>
  <c r="Y10" i="71" s="1"/>
  <c r="X124" i="71"/>
  <c r="I131" i="71"/>
  <c r="G131" i="71"/>
  <c r="J129" i="71"/>
  <c r="J17" i="71" s="1"/>
  <c r="G17" i="71" s="1"/>
  <c r="L21" i="71"/>
  <c r="H21" i="71"/>
  <c r="P126" i="71"/>
  <c r="O126" i="71" s="1"/>
  <c r="U126" i="71"/>
  <c r="L123" i="71"/>
  <c r="M121" i="71"/>
  <c r="M9" i="71" s="1"/>
  <c r="G136" i="71"/>
  <c r="I136" i="71"/>
  <c r="P135" i="71"/>
  <c r="U135" i="71"/>
  <c r="Z1005" i="70"/>
  <c r="Z1003" i="70" s="1"/>
  <c r="K918" i="70"/>
  <c r="K960" i="70"/>
  <c r="U978" i="70"/>
  <c r="U936" i="70"/>
  <c r="U31" i="70" s="1"/>
  <c r="U29" i="70" s="1"/>
  <c r="U27" i="70" s="1"/>
  <c r="V978" i="70"/>
  <c r="V936" i="70"/>
  <c r="V31" i="70" s="1"/>
  <c r="K920" i="70"/>
  <c r="J979" i="70"/>
  <c r="J937" i="70"/>
  <c r="J32" i="70" s="1"/>
  <c r="V927" i="70"/>
  <c r="V22" i="70" s="1"/>
  <c r="Q938" i="70"/>
  <c r="Q33" i="70" s="1"/>
  <c r="Z923" i="70"/>
  <c r="Z18" i="70" s="1"/>
  <c r="T923" i="70"/>
  <c r="T18" i="70" s="1"/>
  <c r="I945" i="70"/>
  <c r="I40" i="70" s="1"/>
  <c r="O930" i="70"/>
  <c r="J1023" i="70"/>
  <c r="J1021" i="70" s="1"/>
  <c r="T922" i="70"/>
  <c r="T17" i="70" s="1"/>
  <c r="Y1022" i="70"/>
  <c r="Y1020" i="70" s="1"/>
  <c r="F1055" i="70"/>
  <c r="Y1089" i="70"/>
  <c r="Q1044" i="70"/>
  <c r="Z1067" i="70"/>
  <c r="Z1065" i="70" s="1"/>
  <c r="Z1048" i="70"/>
  <c r="Z1046" i="70" s="1"/>
  <c r="Z1044" i="70" s="1"/>
  <c r="I1093" i="70"/>
  <c r="I1091" i="70" s="1"/>
  <c r="F1105" i="70"/>
  <c r="U1135" i="70"/>
  <c r="R1093" i="70"/>
  <c r="R1091" i="70" s="1"/>
  <c r="F1103" i="70"/>
  <c r="S1110" i="70"/>
  <c r="S1108" i="70" s="1"/>
  <c r="F1149" i="70"/>
  <c r="X1136" i="70"/>
  <c r="X1134" i="70" s="1"/>
  <c r="I1154" i="70"/>
  <c r="I1152" i="70" s="1"/>
  <c r="J1110" i="70"/>
  <c r="J1108" i="70" s="1"/>
  <c r="J1088" i="70" s="1"/>
  <c r="F1119" i="70"/>
  <c r="G87" i="69"/>
  <c r="H85" i="69"/>
  <c r="E87" i="69"/>
  <c r="Y93" i="69"/>
  <c r="I71" i="62" s="1"/>
  <c r="S93" i="69"/>
  <c r="N93" i="69"/>
  <c r="V94" i="69"/>
  <c r="O96" i="69"/>
  <c r="F94" i="69"/>
  <c r="S120" i="74"/>
  <c r="T118" i="74"/>
  <c r="T20" i="74" s="1"/>
  <c r="T16" i="74" s="1"/>
  <c r="Y7" i="73"/>
  <c r="P11" i="73"/>
  <c r="W11" i="73"/>
  <c r="Z64" i="73"/>
  <c r="G61" i="73"/>
  <c r="J59" i="73"/>
  <c r="F53" i="72"/>
  <c r="E55" i="72"/>
  <c r="L54" i="72"/>
  <c r="H54" i="72"/>
  <c r="J53" i="72"/>
  <c r="I55" i="72"/>
  <c r="AN119" i="74"/>
  <c r="AN21" i="74" s="1"/>
  <c r="AN17" i="74" s="1"/>
  <c r="I119" i="74"/>
  <c r="I21" i="74" s="1"/>
  <c r="I17" i="74" s="1"/>
  <c r="Q14" i="71"/>
  <c r="X14" i="71"/>
  <c r="Z129" i="71"/>
  <c r="Z17" i="71" s="1"/>
  <c r="Z122" i="71"/>
  <c r="AC122" i="71"/>
  <c r="L14" i="71"/>
  <c r="H14" i="71"/>
  <c r="H16" i="71"/>
  <c r="L16" i="71"/>
  <c r="H125" i="71"/>
  <c r="X125" i="71"/>
  <c r="G12" i="73" l="1"/>
  <c r="G11" i="73"/>
  <c r="K12" i="73"/>
  <c r="K60" i="73"/>
  <c r="F11" i="73"/>
  <c r="E11" i="73" s="1"/>
  <c r="G60" i="73"/>
  <c r="E64" i="73"/>
  <c r="L7" i="73"/>
  <c r="F7" i="73" s="1"/>
  <c r="Y1088" i="70"/>
  <c r="N63" i="73"/>
  <c r="J7" i="73"/>
  <c r="H7" i="73" s="1"/>
  <c r="F12" i="73"/>
  <c r="E12" i="73" s="1"/>
  <c r="O135" i="71"/>
  <c r="E135" i="71" s="1"/>
  <c r="J1000" i="70"/>
  <c r="S1089" i="70"/>
  <c r="O15" i="71"/>
  <c r="E15" i="71" s="1"/>
  <c r="M95" i="69"/>
  <c r="H73" i="62" s="1"/>
  <c r="AA1089" i="70"/>
  <c r="W29" i="70"/>
  <c r="W27" i="70" s="1"/>
  <c r="S1044" i="70"/>
  <c r="G50" i="70"/>
  <c r="N11" i="73"/>
  <c r="H12" i="70"/>
  <c r="F34" i="70"/>
  <c r="M12" i="70"/>
  <c r="M10" i="70" s="1"/>
  <c r="F136" i="71"/>
  <c r="Q21" i="71"/>
  <c r="O21" i="71" s="1"/>
  <c r="E21" i="71" s="1"/>
  <c r="F14" i="71"/>
  <c r="E14" i="71" s="1"/>
  <c r="F73" i="62"/>
  <c r="K73" i="62" s="1"/>
  <c r="F25" i="71"/>
  <c r="F12" i="71"/>
  <c r="G10" i="73"/>
  <c r="E10" i="73" s="1"/>
  <c r="K29" i="70"/>
  <c r="K27" i="70" s="1"/>
  <c r="F13" i="71"/>
  <c r="X29" i="70"/>
  <c r="X27" i="70" s="1"/>
  <c r="X21" i="71"/>
  <c r="Y17" i="74"/>
  <c r="E20" i="71"/>
  <c r="E63" i="73"/>
  <c r="D63" i="73" s="1"/>
  <c r="N12" i="73"/>
  <c r="F22" i="71"/>
  <c r="F21" i="71"/>
  <c r="Z8" i="73"/>
  <c r="O22" i="71"/>
  <c r="I64" i="62"/>
  <c r="I8" i="62" s="1"/>
  <c r="Q13" i="71"/>
  <c r="O13" i="71" s="1"/>
  <c r="O1044" i="70"/>
  <c r="F69" i="62"/>
  <c r="D69" i="62" s="1"/>
  <c r="E69" i="62" s="1"/>
  <c r="F26" i="71"/>
  <c r="Z12" i="73"/>
  <c r="F127" i="71"/>
  <c r="M1044" i="70"/>
  <c r="D87" i="69"/>
  <c r="G65" i="62" s="1"/>
  <c r="O14" i="71"/>
  <c r="D73" i="62"/>
  <c r="E73" i="62" s="1"/>
  <c r="F68" i="62"/>
  <c r="D68" i="62" s="1"/>
  <c r="J1133" i="70"/>
  <c r="I63" i="62"/>
  <c r="I7" i="62" s="1"/>
  <c r="D112" i="21" s="1"/>
  <c r="L1088" i="70"/>
  <c r="T1000" i="70"/>
  <c r="F70" i="62"/>
  <c r="D70" i="62" s="1"/>
  <c r="S17" i="74"/>
  <c r="J8" i="73"/>
  <c r="H8" i="73" s="1"/>
  <c r="P17" i="71"/>
  <c r="S49" i="70"/>
  <c r="T13" i="70"/>
  <c r="F50" i="70"/>
  <c r="G15" i="70"/>
  <c r="G49" i="70"/>
  <c r="H13" i="70"/>
  <c r="H11" i="70" s="1"/>
  <c r="O49" i="70"/>
  <c r="P13" i="70"/>
  <c r="H24" i="71"/>
  <c r="F24" i="71" s="1"/>
  <c r="E24" i="71" s="1"/>
  <c r="R49" i="70"/>
  <c r="S13" i="70"/>
  <c r="S11" i="70" s="1"/>
  <c r="S9" i="70" s="1"/>
  <c r="S7" i="70" s="1"/>
  <c r="G25" i="70"/>
  <c r="F53" i="70"/>
  <c r="N10" i="73"/>
  <c r="N9" i="73"/>
  <c r="H50" i="70"/>
  <c r="J50" i="70"/>
  <c r="K15" i="70"/>
  <c r="AC120" i="71"/>
  <c r="AC10" i="71"/>
  <c r="AC8" i="71" s="1"/>
  <c r="Z120" i="71"/>
  <c r="Z10" i="71"/>
  <c r="X10" i="71" s="1"/>
  <c r="O25" i="70"/>
  <c r="N53" i="70"/>
  <c r="L49" i="70"/>
  <c r="M13" i="70"/>
  <c r="K53" i="70"/>
  <c r="L25" i="70"/>
  <c r="P49" i="70"/>
  <c r="Q13" i="70"/>
  <c r="AA9" i="71"/>
  <c r="AB7" i="71"/>
  <c r="P18" i="71"/>
  <c r="Y15" i="70"/>
  <c r="X50" i="70"/>
  <c r="L10" i="71"/>
  <c r="Q49" i="70"/>
  <c r="R13" i="70"/>
  <c r="Q9" i="71"/>
  <c r="Q21" i="70"/>
  <c r="P52" i="70"/>
  <c r="P51" i="70"/>
  <c r="AD8" i="71"/>
  <c r="X15" i="70"/>
  <c r="W50" i="70"/>
  <c r="O19" i="71"/>
  <c r="E19" i="71" s="1"/>
  <c r="O11" i="71"/>
  <c r="Y53" i="70"/>
  <c r="I10" i="71"/>
  <c r="J8" i="71"/>
  <c r="G10" i="71"/>
  <c r="F10" i="71" s="1"/>
  <c r="N52" i="70"/>
  <c r="N51" i="70"/>
  <c r="O21" i="70"/>
  <c r="V53" i="70"/>
  <c r="W25" i="70"/>
  <c r="Z49" i="70"/>
  <c r="Y49" i="70" s="1"/>
  <c r="AA13" i="70"/>
  <c r="AA11" i="70" s="1"/>
  <c r="AA9" i="70" s="1"/>
  <c r="AA7" i="70" s="1"/>
  <c r="M49" i="70"/>
  <c r="N13" i="70"/>
  <c r="F51" i="70"/>
  <c r="G21" i="70"/>
  <c r="F52" i="70"/>
  <c r="R15" i="70"/>
  <c r="Q50" i="70"/>
  <c r="S50" i="70"/>
  <c r="U49" i="70"/>
  <c r="V13" i="70"/>
  <c r="I49" i="70"/>
  <c r="J13" i="70"/>
  <c r="J11" i="70" s="1"/>
  <c r="D58" i="72"/>
  <c r="P15" i="70"/>
  <c r="O50" i="70"/>
  <c r="J52" i="70"/>
  <c r="J51" i="70"/>
  <c r="K21" i="70"/>
  <c r="K11" i="70" s="1"/>
  <c r="K9" i="70" s="1"/>
  <c r="G53" i="70"/>
  <c r="H25" i="70"/>
  <c r="I51" i="70"/>
  <c r="J21" i="70"/>
  <c r="I52" i="70"/>
  <c r="Q10" i="71"/>
  <c r="J25" i="70"/>
  <c r="I53" i="70"/>
  <c r="J7" i="71"/>
  <c r="G9" i="71"/>
  <c r="I9" i="71"/>
  <c r="N15" i="70"/>
  <c r="N11" i="70" s="1"/>
  <c r="N9" i="70" s="1"/>
  <c r="N7" i="70" s="1"/>
  <c r="M50" i="70"/>
  <c r="I50" i="70"/>
  <c r="J15" i="70"/>
  <c r="Y50" i="70"/>
  <c r="F11" i="71"/>
  <c r="J49" i="70"/>
  <c r="K13" i="70"/>
  <c r="X49" i="70"/>
  <c r="Y13" i="70"/>
  <c r="AA130" i="71"/>
  <c r="AB18" i="71"/>
  <c r="AA18" i="71" s="1"/>
  <c r="X53" i="70"/>
  <c r="Y25" i="70"/>
  <c r="H52" i="70"/>
  <c r="H51" i="70"/>
  <c r="I21" i="70"/>
  <c r="L17" i="71"/>
  <c r="K49" i="70"/>
  <c r="L13" i="70"/>
  <c r="O24" i="71"/>
  <c r="T49" i="70"/>
  <c r="U13" i="70"/>
  <c r="T53" i="70"/>
  <c r="U25" i="70"/>
  <c r="U10" i="71"/>
  <c r="V8" i="71"/>
  <c r="P10" i="71"/>
  <c r="X52" i="70"/>
  <c r="Y21" i="70"/>
  <c r="X51" i="70"/>
  <c r="V50" i="70"/>
  <c r="P50" i="70"/>
  <c r="V49" i="70"/>
  <c r="W13" i="70"/>
  <c r="W49" i="70"/>
  <c r="X13" i="70"/>
  <c r="X11" i="70" s="1"/>
  <c r="X9" i="70" s="1"/>
  <c r="F8" i="73"/>
  <c r="V52" i="70"/>
  <c r="V51" i="70"/>
  <c r="W21" i="70"/>
  <c r="K50" i="70"/>
  <c r="L15" i="70"/>
  <c r="U53" i="70"/>
  <c r="V25" i="70"/>
  <c r="L50" i="70"/>
  <c r="Y8" i="71"/>
  <c r="L130" i="71"/>
  <c r="M18" i="71"/>
  <c r="M8" i="71" s="1"/>
  <c r="K52" i="70"/>
  <c r="L21" i="70"/>
  <c r="K51" i="70"/>
  <c r="P53" i="70"/>
  <c r="Q25" i="70"/>
  <c r="X9" i="71"/>
  <c r="Y7" i="71"/>
  <c r="P9" i="71"/>
  <c r="U9" i="71"/>
  <c r="V7" i="71"/>
  <c r="E9" i="73"/>
  <c r="N49" i="70"/>
  <c r="O13" i="70"/>
  <c r="AD119" i="71"/>
  <c r="AD9" i="71"/>
  <c r="AD7" i="71" s="1"/>
  <c r="M25" i="70"/>
  <c r="L53" i="70"/>
  <c r="H49" i="70"/>
  <c r="I13" i="70"/>
  <c r="O7" i="73"/>
  <c r="T7" i="73"/>
  <c r="O12" i="71"/>
  <c r="E12" i="71" s="1"/>
  <c r="F16" i="71"/>
  <c r="M7" i="71"/>
  <c r="L9" i="71"/>
  <c r="T11" i="70"/>
  <c r="T9" i="70" s="1"/>
  <c r="AE20" i="74"/>
  <c r="AF16" i="74"/>
  <c r="AE16" i="74" s="1"/>
  <c r="T52" i="70"/>
  <c r="U21" i="70"/>
  <c r="T51" i="70"/>
  <c r="H9" i="71"/>
  <c r="H30" i="70"/>
  <c r="H28" i="70" s="1"/>
  <c r="U50" i="70"/>
  <c r="V15" i="70"/>
  <c r="M52" i="70"/>
  <c r="N21" i="70"/>
  <c r="M51" i="70"/>
  <c r="F49" i="70"/>
  <c r="G13" i="70"/>
  <c r="H53" i="70"/>
  <c r="I25" i="70"/>
  <c r="T8" i="73"/>
  <c r="O8" i="73"/>
  <c r="S12" i="70"/>
  <c r="S10" i="70" s="1"/>
  <c r="J30" i="70"/>
  <c r="J28" i="70" s="1"/>
  <c r="V29" i="70"/>
  <c r="V27" i="70" s="1"/>
  <c r="K30" i="70"/>
  <c r="K28" i="70" s="1"/>
  <c r="F40" i="70"/>
  <c r="F39" i="70"/>
  <c r="R12" i="70"/>
  <c r="R10" i="70" s="1"/>
  <c r="F38" i="70"/>
  <c r="T12" i="70"/>
  <c r="T10" i="70" s="1"/>
  <c r="F16" i="70"/>
  <c r="V12" i="70"/>
  <c r="V10" i="70" s="1"/>
  <c r="V8" i="70" s="1"/>
  <c r="Q29" i="70"/>
  <c r="Q27" i="70" s="1"/>
  <c r="P29" i="70"/>
  <c r="P27" i="70" s="1"/>
  <c r="Z29" i="70"/>
  <c r="Z27" i="70" s="1"/>
  <c r="Z11" i="70"/>
  <c r="Z9" i="70" s="1"/>
  <c r="Z7" i="70" s="1"/>
  <c r="Y16" i="74"/>
  <c r="Z30" i="70"/>
  <c r="Z28" i="70" s="1"/>
  <c r="C17" i="74"/>
  <c r="F22" i="70"/>
  <c r="J29" i="70"/>
  <c r="J27" i="70" s="1"/>
  <c r="F36" i="70"/>
  <c r="S16" i="74"/>
  <c r="F35" i="70"/>
  <c r="C16" i="74"/>
  <c r="Z12" i="70"/>
  <c r="Z10" i="70" s="1"/>
  <c r="M30" i="70"/>
  <c r="M28" i="70" s="1"/>
  <c r="Y12" i="70"/>
  <c r="Y10" i="70" s="1"/>
  <c r="F37" i="70"/>
  <c r="J12" i="70"/>
  <c r="J10" i="70" s="1"/>
  <c r="R30" i="70"/>
  <c r="R28" i="70" s="1"/>
  <c r="K12" i="70"/>
  <c r="K10" i="70" s="1"/>
  <c r="F20" i="70"/>
  <c r="L29" i="70"/>
  <c r="L27" i="70" s="1"/>
  <c r="L12" i="70"/>
  <c r="L10" i="70" s="1"/>
  <c r="U12" i="70"/>
  <c r="U10" i="70" s="1"/>
  <c r="U8" i="70" s="1"/>
  <c r="X12" i="70"/>
  <c r="X10" i="70" s="1"/>
  <c r="F17" i="70"/>
  <c r="T29" i="70"/>
  <c r="T27" i="70" s="1"/>
  <c r="F18" i="70"/>
  <c r="F33" i="70"/>
  <c r="F26" i="70"/>
  <c r="I12" i="70"/>
  <c r="W12" i="70"/>
  <c r="W10" i="70" s="1"/>
  <c r="W8" i="70" s="1"/>
  <c r="O29" i="70"/>
  <c r="O27" i="70" s="1"/>
  <c r="M11" i="70"/>
  <c r="P12" i="70"/>
  <c r="P10" i="70" s="1"/>
  <c r="P8" i="70" s="1"/>
  <c r="X30" i="70"/>
  <c r="X28" i="70" s="1"/>
  <c r="X8" i="70" s="1"/>
  <c r="L30" i="70"/>
  <c r="L28" i="70" s="1"/>
  <c r="O12" i="70"/>
  <c r="O10" i="70" s="1"/>
  <c r="T30" i="70"/>
  <c r="T28" i="70" s="1"/>
  <c r="AE17" i="74"/>
  <c r="F24" i="70"/>
  <c r="Q12" i="70"/>
  <c r="Q10" i="70" s="1"/>
  <c r="Q8" i="70" s="1"/>
  <c r="F23" i="70"/>
  <c r="H29" i="70"/>
  <c r="H27" i="70" s="1"/>
  <c r="O30" i="70"/>
  <c r="O28" i="70" s="1"/>
  <c r="F19" i="70"/>
  <c r="Y30" i="70"/>
  <c r="Y28" i="70" s="1"/>
  <c r="W1000" i="70"/>
  <c r="M94" i="69"/>
  <c r="H72" i="62" s="1"/>
  <c r="V1089" i="70"/>
  <c r="P59" i="73"/>
  <c r="U1001" i="70"/>
  <c r="T1044" i="70"/>
  <c r="W59" i="73"/>
  <c r="N10" i="70"/>
  <c r="N8" i="70" s="1"/>
  <c r="S1133" i="70"/>
  <c r="AD120" i="71"/>
  <c r="M1132" i="70"/>
  <c r="P1133" i="70"/>
  <c r="O1132" i="70"/>
  <c r="I1001" i="70"/>
  <c r="M1088" i="70"/>
  <c r="Q1089" i="70"/>
  <c r="AA1001" i="70"/>
  <c r="F945" i="70"/>
  <c r="V1045" i="70"/>
  <c r="K1045" i="70"/>
  <c r="Q1088" i="70"/>
  <c r="O136" i="71"/>
  <c r="P1132" i="70"/>
  <c r="Y1045" i="70"/>
  <c r="I1088" i="70"/>
  <c r="K59" i="73"/>
  <c r="K1132" i="70"/>
  <c r="X1132" i="70"/>
  <c r="G59" i="73"/>
  <c r="F126" i="71"/>
  <c r="E126" i="71" s="1"/>
  <c r="I1045" i="70"/>
  <c r="P1088" i="70"/>
  <c r="E25" i="71"/>
  <c r="K1000" i="70"/>
  <c r="H122" i="71"/>
  <c r="L1132" i="70"/>
  <c r="D61" i="72"/>
  <c r="E22" i="71"/>
  <c r="AA8" i="70"/>
  <c r="N1132" i="70"/>
  <c r="V1001" i="70"/>
  <c r="K120" i="71"/>
  <c r="Z1088" i="70"/>
  <c r="D62" i="72"/>
  <c r="S1000" i="70"/>
  <c r="N7" i="71"/>
  <c r="L7" i="71" s="1"/>
  <c r="U1045" i="70"/>
  <c r="AA1000" i="70"/>
  <c r="M1089" i="70"/>
  <c r="B126" i="74"/>
  <c r="H1001" i="70"/>
  <c r="N119" i="71"/>
  <c r="D57" i="72"/>
  <c r="T1133" i="70"/>
  <c r="K1088" i="70"/>
  <c r="I130" i="71"/>
  <c r="N62" i="73"/>
  <c r="AA1132" i="70"/>
  <c r="L129" i="71"/>
  <c r="N64" i="73"/>
  <c r="P1089" i="70"/>
  <c r="W1133" i="70"/>
  <c r="I129" i="71"/>
  <c r="U1000" i="70"/>
  <c r="H1000" i="70"/>
  <c r="F135" i="71"/>
  <c r="Q1045" i="70"/>
  <c r="B127" i="74"/>
  <c r="O128" i="71"/>
  <c r="E128" i="71" s="1"/>
  <c r="Z1132" i="70"/>
  <c r="X1133" i="70"/>
  <c r="AA1133" i="70"/>
  <c r="S118" i="74"/>
  <c r="N1133" i="70"/>
  <c r="Q122" i="71"/>
  <c r="V1133" i="70"/>
  <c r="AE119" i="74"/>
  <c r="T1001" i="70"/>
  <c r="B128" i="74"/>
  <c r="J1089" i="70"/>
  <c r="N1044" i="70"/>
  <c r="AA1044" i="70"/>
  <c r="L1133" i="70"/>
  <c r="Z59" i="73"/>
  <c r="U1133" i="70"/>
  <c r="N1045" i="70"/>
  <c r="Q1133" i="70"/>
  <c r="H129" i="71"/>
  <c r="I1089" i="70"/>
  <c r="K119" i="71"/>
  <c r="S21" i="74"/>
  <c r="P1000" i="70"/>
  <c r="I53" i="72"/>
  <c r="R1045" i="70"/>
  <c r="F41" i="70"/>
  <c r="D59" i="72"/>
  <c r="AA1045" i="70"/>
  <c r="F944" i="70"/>
  <c r="I1000" i="70"/>
  <c r="B129" i="74"/>
  <c r="Y1132" i="70"/>
  <c r="H10" i="70"/>
  <c r="L1045" i="70"/>
  <c r="M1001" i="70"/>
  <c r="V1044" i="70"/>
  <c r="H1089" i="70"/>
  <c r="W1044" i="70"/>
  <c r="O127" i="71"/>
  <c r="M1133" i="70"/>
  <c r="X1044" i="70"/>
  <c r="Q130" i="71"/>
  <c r="B125" i="74"/>
  <c r="N1089" i="70"/>
  <c r="R1089" i="70"/>
  <c r="O11" i="69"/>
  <c r="B123" i="74"/>
  <c r="E23" i="71"/>
  <c r="O134" i="71"/>
  <c r="E134" i="71" s="1"/>
  <c r="F943" i="70"/>
  <c r="Y119" i="74"/>
  <c r="W1088" i="70"/>
  <c r="U1132" i="70"/>
  <c r="P7" i="73"/>
  <c r="W7" i="73"/>
  <c r="X1089" i="70"/>
  <c r="P958" i="70"/>
  <c r="P916" i="70"/>
  <c r="F940" i="70"/>
  <c r="K1044" i="70"/>
  <c r="F921" i="70"/>
  <c r="O137" i="71"/>
  <c r="H1044" i="70"/>
  <c r="N61" i="73"/>
  <c r="T934" i="70"/>
  <c r="T976" i="70"/>
  <c r="T932" i="70" s="1"/>
  <c r="Y916" i="70"/>
  <c r="Y958" i="70"/>
  <c r="I54" i="72"/>
  <c r="W959" i="70"/>
  <c r="W917" i="70"/>
  <c r="L934" i="70"/>
  <c r="L976" i="70"/>
  <c r="L932" i="70" s="1"/>
  <c r="L917" i="70"/>
  <c r="L959" i="70"/>
  <c r="P122" i="71"/>
  <c r="O124" i="71"/>
  <c r="R1001" i="70"/>
  <c r="K917" i="70"/>
  <c r="K959" i="70"/>
  <c r="F918" i="70"/>
  <c r="V976" i="70"/>
  <c r="V932" i="70" s="1"/>
  <c r="V934" i="70"/>
  <c r="R1088" i="70"/>
  <c r="S20" i="74"/>
  <c r="K916" i="70"/>
  <c r="K958" i="70"/>
  <c r="AE118" i="74"/>
  <c r="F920" i="70"/>
  <c r="Z119" i="71"/>
  <c r="Z1133" i="70"/>
  <c r="M1045" i="70"/>
  <c r="F1023" i="70"/>
  <c r="G1021" i="70"/>
  <c r="F1021" i="70" s="1"/>
  <c r="Q1000" i="70"/>
  <c r="M96" i="69"/>
  <c r="H74" i="62" s="1"/>
  <c r="W8" i="73"/>
  <c r="P8" i="73"/>
  <c r="Q958" i="70"/>
  <c r="Q916" i="70"/>
  <c r="W60" i="73"/>
  <c r="G1046" i="70"/>
  <c r="F1048" i="70"/>
  <c r="S976" i="70"/>
  <c r="S932" i="70" s="1"/>
  <c r="S934" i="70"/>
  <c r="T59" i="73"/>
  <c r="O59" i="73"/>
  <c r="D94" i="69"/>
  <c r="AA122" i="71"/>
  <c r="AB120" i="71"/>
  <c r="S85" i="69"/>
  <c r="T11" i="69"/>
  <c r="T7" i="69" s="1"/>
  <c r="P1044" i="70"/>
  <c r="F14" i="70"/>
  <c r="G12" i="70"/>
  <c r="F923" i="70"/>
  <c r="U122" i="71"/>
  <c r="V120" i="71"/>
  <c r="J934" i="70"/>
  <c r="J976" i="70"/>
  <c r="J932" i="70" s="1"/>
  <c r="G1002" i="70"/>
  <c r="F1004" i="70"/>
  <c r="F125" i="71"/>
  <c r="E125" i="71" s="1"/>
  <c r="R1133" i="70"/>
  <c r="K1001" i="70"/>
  <c r="I28" i="70"/>
  <c r="O1133" i="70"/>
  <c r="S1001" i="70"/>
  <c r="L958" i="70"/>
  <c r="L916" i="70"/>
  <c r="O85" i="69"/>
  <c r="O1001" i="70"/>
  <c r="T958" i="70"/>
  <c r="T916" i="70"/>
  <c r="Y20" i="74"/>
  <c r="W958" i="70"/>
  <c r="W916" i="70"/>
  <c r="Y1133" i="70"/>
  <c r="S1088" i="70"/>
  <c r="R1044" i="70"/>
  <c r="Z935" i="70"/>
  <c r="Z977" i="70"/>
  <c r="Z933" i="70" s="1"/>
  <c r="AA121" i="71"/>
  <c r="AB119" i="71"/>
  <c r="F929" i="70"/>
  <c r="Q959" i="70"/>
  <c r="Q917" i="70"/>
  <c r="V935" i="70"/>
  <c r="V977" i="70"/>
  <c r="V933" i="70" s="1"/>
  <c r="H1133" i="70"/>
  <c r="U977" i="70"/>
  <c r="U933" i="70" s="1"/>
  <c r="U935" i="70"/>
  <c r="T1089" i="70"/>
  <c r="F961" i="70"/>
  <c r="G917" i="70"/>
  <c r="G959" i="70"/>
  <c r="P121" i="71"/>
  <c r="O123" i="71"/>
  <c r="I1044" i="70"/>
  <c r="N1000" i="70"/>
  <c r="F926" i="70"/>
  <c r="G121" i="71"/>
  <c r="F123" i="71"/>
  <c r="I977" i="70"/>
  <c r="I933" i="70" s="1"/>
  <c r="I935" i="70"/>
  <c r="E54" i="72"/>
  <c r="D56" i="72"/>
  <c r="X1088" i="70"/>
  <c r="Z7" i="71"/>
  <c r="X17" i="71"/>
  <c r="I12" i="69"/>
  <c r="F86" i="69"/>
  <c r="E85" i="69"/>
  <c r="G85" i="69"/>
  <c r="H11" i="69"/>
  <c r="E16" i="71"/>
  <c r="Z1001" i="70"/>
  <c r="G129" i="71"/>
  <c r="F129" i="71" s="1"/>
  <c r="F131" i="71"/>
  <c r="G1108" i="70"/>
  <c r="F1108" i="70" s="1"/>
  <c r="F1110" i="70"/>
  <c r="F124" i="71"/>
  <c r="G122" i="71"/>
  <c r="M958" i="70"/>
  <c r="M916" i="70"/>
  <c r="Y118" i="74"/>
  <c r="O8" i="69"/>
  <c r="O1045" i="70"/>
  <c r="M1000" i="70"/>
  <c r="AA917" i="70"/>
  <c r="AA959" i="70"/>
  <c r="F1092" i="70"/>
  <c r="G1090" i="70"/>
  <c r="S28" i="70"/>
  <c r="M959" i="70"/>
  <c r="M917" i="70"/>
  <c r="Z1000" i="70"/>
  <c r="S119" i="74"/>
  <c r="F928" i="70"/>
  <c r="F137" i="71"/>
  <c r="D93" i="69"/>
  <c r="G71" i="62" s="1"/>
  <c r="I934" i="70"/>
  <c r="I976" i="70"/>
  <c r="I932" i="70" s="1"/>
  <c r="F919" i="70"/>
  <c r="K7" i="73"/>
  <c r="B124" i="74"/>
  <c r="G1065" i="70"/>
  <c r="F1065" i="70" s="1"/>
  <c r="F1067" i="70"/>
  <c r="R958" i="70"/>
  <c r="R916" i="70"/>
  <c r="Q121" i="71"/>
  <c r="Z11" i="69"/>
  <c r="Y85" i="69"/>
  <c r="J1044" i="70"/>
  <c r="G29" i="70"/>
  <c r="F31" i="70"/>
  <c r="I10" i="70"/>
  <c r="F922" i="70"/>
  <c r="G1153" i="70"/>
  <c r="F1153" i="70" s="1"/>
  <c r="F1155" i="70"/>
  <c r="F1154" i="70"/>
  <c r="G1152" i="70"/>
  <c r="F1152" i="70" s="1"/>
  <c r="S935" i="70"/>
  <c r="S977" i="70"/>
  <c r="S933" i="70" s="1"/>
  <c r="T1132" i="70"/>
  <c r="I916" i="70"/>
  <c r="I958" i="70"/>
  <c r="H976" i="70"/>
  <c r="H932" i="70" s="1"/>
  <c r="H934" i="70"/>
  <c r="Y119" i="71"/>
  <c r="X121" i="71"/>
  <c r="V119" i="71"/>
  <c r="U121" i="71"/>
  <c r="C118" i="74"/>
  <c r="B120" i="74"/>
  <c r="U959" i="70"/>
  <c r="U917" i="70"/>
  <c r="I121" i="71"/>
  <c r="J119" i="71"/>
  <c r="C95" i="69"/>
  <c r="U1089" i="70"/>
  <c r="W119" i="71"/>
  <c r="K12" i="69"/>
  <c r="J86" i="69"/>
  <c r="F924" i="70"/>
  <c r="G976" i="70"/>
  <c r="F978" i="70"/>
  <c r="G934" i="70"/>
  <c r="L977" i="70"/>
  <c r="L933" i="70" s="1"/>
  <c r="L935" i="70"/>
  <c r="I959" i="70"/>
  <c r="I917" i="70"/>
  <c r="T977" i="70"/>
  <c r="T933" i="70" s="1"/>
  <c r="T935" i="70"/>
  <c r="L1001" i="70"/>
  <c r="K8" i="73"/>
  <c r="D55" i="72"/>
  <c r="E53" i="72"/>
  <c r="G130" i="71"/>
  <c r="F132" i="71"/>
  <c r="C91" i="69"/>
  <c r="R959" i="70"/>
  <c r="R917" i="70"/>
  <c r="P917" i="70"/>
  <c r="P959" i="70"/>
  <c r="F138" i="71"/>
  <c r="E138" i="71" s="1"/>
  <c r="J85" i="69"/>
  <c r="K11" i="69"/>
  <c r="Y959" i="70"/>
  <c r="Y917" i="70"/>
  <c r="H17" i="71"/>
  <c r="F17" i="71" s="1"/>
  <c r="I17" i="71"/>
  <c r="K7" i="71"/>
  <c r="V1132" i="70"/>
  <c r="S1045" i="70"/>
  <c r="V1000" i="70"/>
  <c r="Y934" i="70"/>
  <c r="Y976" i="70"/>
  <c r="Y932" i="70" s="1"/>
  <c r="H121" i="71"/>
  <c r="H119" i="71" s="1"/>
  <c r="AA935" i="70"/>
  <c r="AA977" i="70"/>
  <c r="AA933" i="70" s="1"/>
  <c r="D96" i="69"/>
  <c r="G74" i="62" s="1"/>
  <c r="C20" i="74"/>
  <c r="K934" i="70"/>
  <c r="K976" i="70"/>
  <c r="K932" i="70" s="1"/>
  <c r="J959" i="70"/>
  <c r="J917" i="70"/>
  <c r="N120" i="71"/>
  <c r="F936" i="70"/>
  <c r="M93" i="69"/>
  <c r="H71" i="62" s="1"/>
  <c r="Y120" i="71"/>
  <c r="X120" i="71" s="1"/>
  <c r="X122" i="71"/>
  <c r="O7" i="69"/>
  <c r="P935" i="70"/>
  <c r="P977" i="70"/>
  <c r="P933" i="70" s="1"/>
  <c r="W1045" i="70"/>
  <c r="P1045" i="70"/>
  <c r="H130" i="71"/>
  <c r="AA958" i="70"/>
  <c r="AA916" i="70"/>
  <c r="F1022" i="70"/>
  <c r="G1020" i="70"/>
  <c r="F1020" i="70" s="1"/>
  <c r="U130" i="71"/>
  <c r="U1044" i="70"/>
  <c r="F32" i="70"/>
  <c r="G30" i="70"/>
  <c r="Q976" i="70"/>
  <c r="Q932" i="70" s="1"/>
  <c r="Q934" i="70"/>
  <c r="N8" i="71"/>
  <c r="H1132" i="70"/>
  <c r="X935" i="70"/>
  <c r="X977" i="70"/>
  <c r="X933" i="70" s="1"/>
  <c r="F938" i="70"/>
  <c r="AC119" i="71"/>
  <c r="S86" i="69"/>
  <c r="T12" i="69"/>
  <c r="T8" i="69" s="1"/>
  <c r="I1132" i="70"/>
  <c r="O86" i="69"/>
  <c r="M976" i="70"/>
  <c r="M932" i="70" s="1"/>
  <c r="M934" i="70"/>
  <c r="O959" i="70"/>
  <c r="O917" i="70"/>
  <c r="O934" i="70"/>
  <c r="O976" i="70"/>
  <c r="O932" i="70" s="1"/>
  <c r="L121" i="71"/>
  <c r="M119" i="71"/>
  <c r="J120" i="71"/>
  <c r="I122" i="71"/>
  <c r="J977" i="70"/>
  <c r="J933" i="70" s="1"/>
  <c r="J935" i="70"/>
  <c r="O916" i="70"/>
  <c r="O958" i="70"/>
  <c r="E62" i="73"/>
  <c r="Z1045" i="70"/>
  <c r="N976" i="70"/>
  <c r="N932" i="70" s="1"/>
  <c r="N934" i="70"/>
  <c r="H958" i="70"/>
  <c r="H916" i="70"/>
  <c r="AE21" i="74"/>
  <c r="S959" i="70"/>
  <c r="S917" i="70"/>
  <c r="Q129" i="71"/>
  <c r="H959" i="70"/>
  <c r="H917" i="70"/>
  <c r="F939" i="70"/>
  <c r="X976" i="70"/>
  <c r="X932" i="70" s="1"/>
  <c r="X934" i="70"/>
  <c r="H18" i="71"/>
  <c r="I18" i="71"/>
  <c r="K8" i="71"/>
  <c r="F927" i="70"/>
  <c r="V916" i="70"/>
  <c r="V958" i="70"/>
  <c r="I11" i="69"/>
  <c r="F85" i="69"/>
  <c r="J1132" i="70"/>
  <c r="F133" i="71"/>
  <c r="E133" i="71" s="1"/>
  <c r="C90" i="69"/>
  <c r="Q1132" i="70"/>
  <c r="H935" i="70"/>
  <c r="H977" i="70"/>
  <c r="H933" i="70" s="1"/>
  <c r="F979" i="70"/>
  <c r="G935" i="70"/>
  <c r="G977" i="70"/>
  <c r="K977" i="70"/>
  <c r="K933" i="70" s="1"/>
  <c r="K935" i="70"/>
  <c r="C92" i="69"/>
  <c r="O977" i="70"/>
  <c r="O933" i="70" s="1"/>
  <c r="O935" i="70"/>
  <c r="E26" i="71"/>
  <c r="N86" i="69"/>
  <c r="M88" i="69"/>
  <c r="H66" i="62" s="1"/>
  <c r="O1089" i="70"/>
  <c r="O12" i="69"/>
  <c r="F1066" i="70"/>
  <c r="G1064" i="70"/>
  <c r="F1064" i="70" s="1"/>
  <c r="S916" i="70"/>
  <c r="S958" i="70"/>
  <c r="Q17" i="71"/>
  <c r="O17" i="71" s="1"/>
  <c r="U17" i="71"/>
  <c r="W7" i="71"/>
  <c r="Q18" i="71"/>
  <c r="W8" i="71"/>
  <c r="U18" i="71"/>
  <c r="G1134" i="70"/>
  <c r="F1136" i="70"/>
  <c r="X129" i="71"/>
  <c r="O132" i="71"/>
  <c r="P130" i="71"/>
  <c r="E61" i="73"/>
  <c r="G1003" i="70"/>
  <c r="F1005" i="70"/>
  <c r="W935" i="70"/>
  <c r="W977" i="70"/>
  <c r="W933" i="70" s="1"/>
  <c r="F937" i="70"/>
  <c r="O1000" i="70"/>
  <c r="L122" i="71"/>
  <c r="M120" i="71"/>
  <c r="D88" i="69"/>
  <c r="G66" i="62" s="1"/>
  <c r="G1109" i="70"/>
  <c r="F1109" i="70" s="1"/>
  <c r="F1111" i="70"/>
  <c r="X917" i="70"/>
  <c r="X959" i="70"/>
  <c r="X130" i="71"/>
  <c r="F941" i="70"/>
  <c r="F60" i="73"/>
  <c r="H60" i="73"/>
  <c r="E13" i="71"/>
  <c r="W12" i="69"/>
  <c r="V86" i="69"/>
  <c r="AA934" i="70"/>
  <c r="AA976" i="70"/>
  <c r="AA932" i="70" s="1"/>
  <c r="Y1000" i="70"/>
  <c r="W120" i="71"/>
  <c r="H59" i="73"/>
  <c r="F59" i="73"/>
  <c r="T1045" i="70"/>
  <c r="N959" i="70"/>
  <c r="N917" i="70"/>
  <c r="F925" i="70"/>
  <c r="C119" i="74"/>
  <c r="B121" i="74"/>
  <c r="J958" i="70"/>
  <c r="J916" i="70"/>
  <c r="G86" i="69"/>
  <c r="H12" i="69"/>
  <c r="H8" i="69" s="1"/>
  <c r="E86" i="69"/>
  <c r="X18" i="71"/>
  <c r="F931" i="70"/>
  <c r="Z12" i="69"/>
  <c r="Y86" i="69"/>
  <c r="M977" i="70"/>
  <c r="M933" i="70" s="1"/>
  <c r="M935" i="70"/>
  <c r="Q935" i="70"/>
  <c r="Q977" i="70"/>
  <c r="Q933" i="70" s="1"/>
  <c r="Y977" i="70"/>
  <c r="Y933" i="70" s="1"/>
  <c r="Y935" i="70"/>
  <c r="W934" i="70"/>
  <c r="W976" i="70"/>
  <c r="W932" i="70" s="1"/>
  <c r="R976" i="70"/>
  <c r="R932" i="70" s="1"/>
  <c r="R934" i="70"/>
  <c r="V959" i="70"/>
  <c r="V917" i="70"/>
  <c r="N977" i="70"/>
  <c r="N933" i="70" s="1"/>
  <c r="N935" i="70"/>
  <c r="P129" i="71"/>
  <c r="O131" i="71"/>
  <c r="F942" i="70"/>
  <c r="C21" i="74"/>
  <c r="B122" i="74"/>
  <c r="H1045" i="70"/>
  <c r="Z959" i="70"/>
  <c r="Z917" i="70"/>
  <c r="N916" i="70"/>
  <c r="N958" i="70"/>
  <c r="P60" i="73"/>
  <c r="G1135" i="70"/>
  <c r="F1137" i="70"/>
  <c r="R935" i="70"/>
  <c r="R977" i="70"/>
  <c r="R933" i="70" s="1"/>
  <c r="Z916" i="70"/>
  <c r="Z958" i="70"/>
  <c r="F930" i="70"/>
  <c r="U958" i="70"/>
  <c r="U916" i="70"/>
  <c r="O60" i="73"/>
  <c r="T60" i="73"/>
  <c r="U976" i="70"/>
  <c r="U932" i="70" s="1"/>
  <c r="U934" i="70"/>
  <c r="T917" i="70"/>
  <c r="T959" i="70"/>
  <c r="AA17" i="71"/>
  <c r="AC7" i="71"/>
  <c r="AA129" i="71"/>
  <c r="W1132" i="70"/>
  <c r="Y1044" i="70"/>
  <c r="Y21" i="74"/>
  <c r="S1132" i="70"/>
  <c r="Z934" i="70"/>
  <c r="Z976" i="70"/>
  <c r="Z932" i="70" s="1"/>
  <c r="X958" i="70"/>
  <c r="X916" i="70"/>
  <c r="U129" i="71"/>
  <c r="V85" i="69"/>
  <c r="W11" i="69"/>
  <c r="K1133" i="70"/>
  <c r="G1047" i="70"/>
  <c r="F1049" i="70"/>
  <c r="N85" i="69"/>
  <c r="M85" i="69" s="1"/>
  <c r="M87" i="69"/>
  <c r="J1001" i="70"/>
  <c r="P976" i="70"/>
  <c r="P932" i="70" s="1"/>
  <c r="P934" i="70"/>
  <c r="M89" i="69"/>
  <c r="P1001" i="70"/>
  <c r="F1093" i="70"/>
  <c r="G1091" i="70"/>
  <c r="F960" i="70"/>
  <c r="G958" i="70"/>
  <c r="G916" i="70"/>
  <c r="G8" i="73" l="1"/>
  <c r="D64" i="73"/>
  <c r="E60" i="73"/>
  <c r="D11" i="73"/>
  <c r="D12" i="73"/>
  <c r="Q119" i="71"/>
  <c r="S8" i="70"/>
  <c r="Y11" i="70"/>
  <c r="Y9" i="70" s="1"/>
  <c r="Y7" i="70" s="1"/>
  <c r="Q120" i="71"/>
  <c r="G7" i="73"/>
  <c r="E7" i="73" s="1"/>
  <c r="N8" i="73"/>
  <c r="H8" i="70"/>
  <c r="L11" i="70"/>
  <c r="L9" i="70" s="1"/>
  <c r="L7" i="70" s="1"/>
  <c r="N59" i="73"/>
  <c r="H64" i="62"/>
  <c r="H8" i="62" s="1"/>
  <c r="X119" i="71"/>
  <c r="I11" i="70"/>
  <c r="AA7" i="71"/>
  <c r="Z8" i="71"/>
  <c r="D62" i="73"/>
  <c r="L18" i="71"/>
  <c r="Q11" i="70"/>
  <c r="Q9" i="70" s="1"/>
  <c r="Q7" i="70" s="1"/>
  <c r="D10" i="73"/>
  <c r="O11" i="70"/>
  <c r="P11" i="70"/>
  <c r="P9" i="70" s="1"/>
  <c r="P7" i="70" s="1"/>
  <c r="B17" i="74"/>
  <c r="AA10" i="71"/>
  <c r="E8" i="73"/>
  <c r="E136" i="71"/>
  <c r="F15" i="70"/>
  <c r="N7" i="73"/>
  <c r="X8" i="71"/>
  <c r="F71" i="62"/>
  <c r="K71" i="62" s="1"/>
  <c r="J9" i="70"/>
  <c r="J7" i="70" s="1"/>
  <c r="K70" i="62"/>
  <c r="F13" i="70"/>
  <c r="W11" i="70"/>
  <c r="W9" i="70" s="1"/>
  <c r="W7" i="70" s="1"/>
  <c r="R11" i="70"/>
  <c r="R9" i="70" s="1"/>
  <c r="R7" i="70" s="1"/>
  <c r="T7" i="70"/>
  <c r="K8" i="70"/>
  <c r="O9" i="71"/>
  <c r="I9" i="70"/>
  <c r="I7" i="70" s="1"/>
  <c r="D9" i="73"/>
  <c r="H9" i="70"/>
  <c r="H7" i="70" s="1"/>
  <c r="L8" i="70"/>
  <c r="O9" i="70"/>
  <c r="O7" i="70" s="1"/>
  <c r="O8" i="70"/>
  <c r="K69" i="62"/>
  <c r="K68" i="62"/>
  <c r="X7" i="71"/>
  <c r="AA120" i="71"/>
  <c r="G11" i="70"/>
  <c r="G9" i="70" s="1"/>
  <c r="C89" i="69"/>
  <c r="H67" i="62"/>
  <c r="F67" i="62" s="1"/>
  <c r="G64" i="62"/>
  <c r="F66" i="62"/>
  <c r="D66" i="62" s="1"/>
  <c r="M8" i="70"/>
  <c r="I120" i="71"/>
  <c r="F74" i="62"/>
  <c r="D74" i="62" s="1"/>
  <c r="C94" i="69"/>
  <c r="G72" i="62"/>
  <c r="F72" i="62" s="1"/>
  <c r="Y8" i="70"/>
  <c r="C87" i="69"/>
  <c r="H65" i="62"/>
  <c r="D53" i="72"/>
  <c r="E127" i="71"/>
  <c r="O10" i="71"/>
  <c r="G63" i="62"/>
  <c r="B16" i="74"/>
  <c r="O18" i="71"/>
  <c r="V11" i="70"/>
  <c r="V9" i="70" s="1"/>
  <c r="V7" i="70" s="1"/>
  <c r="T8" i="70"/>
  <c r="K7" i="70"/>
  <c r="X7" i="70"/>
  <c r="M9" i="70"/>
  <c r="M7" i="70" s="1"/>
  <c r="U11" i="70"/>
  <c r="U9" i="70" s="1"/>
  <c r="U7" i="70" s="1"/>
  <c r="P7" i="71"/>
  <c r="J11" i="69"/>
  <c r="K7" i="69"/>
  <c r="J7" i="69" s="1"/>
  <c r="F25" i="70"/>
  <c r="Y11" i="69"/>
  <c r="Z7" i="69"/>
  <c r="Y7" i="69" s="1"/>
  <c r="J8" i="61" s="1"/>
  <c r="J12" i="69"/>
  <c r="K8" i="69"/>
  <c r="J8" i="69" s="1"/>
  <c r="F11" i="69"/>
  <c r="I7" i="69"/>
  <c r="F7" i="69" s="1"/>
  <c r="L8" i="71"/>
  <c r="V12" i="69"/>
  <c r="W8" i="69"/>
  <c r="V8" i="69" s="1"/>
  <c r="F9" i="71"/>
  <c r="G7" i="71"/>
  <c r="G18" i="71"/>
  <c r="F18" i="71" s="1"/>
  <c r="Y12" i="69"/>
  <c r="Z8" i="69"/>
  <c r="Y8" i="69" s="1"/>
  <c r="J9" i="61" s="1"/>
  <c r="J7" i="61" s="1"/>
  <c r="S8" i="69"/>
  <c r="V11" i="69"/>
  <c r="W7" i="69"/>
  <c r="V7" i="69" s="1"/>
  <c r="F12" i="69"/>
  <c r="I8" i="69"/>
  <c r="F8" i="69" s="1"/>
  <c r="F9" i="61" s="1"/>
  <c r="F7" i="61" s="1"/>
  <c r="S7" i="69"/>
  <c r="F21" i="70"/>
  <c r="G8" i="71"/>
  <c r="J8" i="70"/>
  <c r="E11" i="71"/>
  <c r="AB8" i="71"/>
  <c r="AA8" i="71" s="1"/>
  <c r="P8" i="71"/>
  <c r="R8" i="70"/>
  <c r="Z8" i="70"/>
  <c r="D54" i="72"/>
  <c r="E59" i="73"/>
  <c r="H120" i="71"/>
  <c r="L119" i="71"/>
  <c r="E124" i="71"/>
  <c r="D61" i="73"/>
  <c r="O130" i="71"/>
  <c r="D86" i="69"/>
  <c r="I8" i="70"/>
  <c r="I119" i="71"/>
  <c r="C88" i="69"/>
  <c r="E137" i="71"/>
  <c r="F916" i="70"/>
  <c r="M86" i="69"/>
  <c r="B20" i="74"/>
  <c r="O129" i="71"/>
  <c r="E129" i="71" s="1"/>
  <c r="L120" i="71"/>
  <c r="O122" i="71"/>
  <c r="N60" i="73"/>
  <c r="D60" i="73" s="1"/>
  <c r="B119" i="74"/>
  <c r="E123" i="71"/>
  <c r="F1091" i="70"/>
  <c r="G1089" i="70"/>
  <c r="F1089" i="70" s="1"/>
  <c r="F1087" i="70" s="1"/>
  <c r="U956" i="70"/>
  <c r="U912" i="70" s="1"/>
  <c r="U914" i="70"/>
  <c r="Z957" i="70"/>
  <c r="Z913" i="70" s="1"/>
  <c r="Z915" i="70"/>
  <c r="N957" i="70"/>
  <c r="N913" i="70" s="1"/>
  <c r="N915" i="70"/>
  <c r="Q8" i="71"/>
  <c r="U8" i="71"/>
  <c r="F935" i="70"/>
  <c r="H8" i="71"/>
  <c r="I8" i="71"/>
  <c r="S915" i="70"/>
  <c r="S957" i="70"/>
  <c r="S913" i="70" s="1"/>
  <c r="F30" i="70"/>
  <c r="G28" i="70"/>
  <c r="F28" i="70" s="1"/>
  <c r="S12" i="69"/>
  <c r="N12" i="69"/>
  <c r="M12" i="69" s="1"/>
  <c r="J915" i="70"/>
  <c r="J957" i="70"/>
  <c r="J913" i="70" s="1"/>
  <c r="R915" i="70"/>
  <c r="R957" i="70"/>
  <c r="R913" i="70" s="1"/>
  <c r="R956" i="70"/>
  <c r="R912" i="70" s="1"/>
  <c r="R914" i="70"/>
  <c r="F917" i="70"/>
  <c r="L957" i="70"/>
  <c r="L913" i="70" s="1"/>
  <c r="L915" i="70"/>
  <c r="Z914" i="70"/>
  <c r="Z956" i="70"/>
  <c r="Z912" i="70" s="1"/>
  <c r="Q7" i="71"/>
  <c r="U7" i="71"/>
  <c r="H7" i="71"/>
  <c r="I7" i="71"/>
  <c r="I9" i="61"/>
  <c r="G11" i="69"/>
  <c r="E11" i="69"/>
  <c r="L914" i="70"/>
  <c r="L956" i="70"/>
  <c r="L912" i="70" s="1"/>
  <c r="P120" i="71"/>
  <c r="O120" i="71" s="1"/>
  <c r="U120" i="71"/>
  <c r="C96" i="69"/>
  <c r="B21" i="74"/>
  <c r="X957" i="70"/>
  <c r="X913" i="70" s="1"/>
  <c r="X915" i="70"/>
  <c r="H914" i="70"/>
  <c r="H956" i="70"/>
  <c r="H912" i="70" s="1"/>
  <c r="E132" i="71"/>
  <c r="I957" i="70"/>
  <c r="I913" i="70" s="1"/>
  <c r="I915" i="70"/>
  <c r="I914" i="70"/>
  <c r="I956" i="70"/>
  <c r="I912" i="70" s="1"/>
  <c r="G12" i="69"/>
  <c r="E12" i="69"/>
  <c r="G1001" i="70"/>
  <c r="F1001" i="70" s="1"/>
  <c r="F999" i="70" s="1"/>
  <c r="F1003" i="70"/>
  <c r="E17" i="71"/>
  <c r="F130" i="71"/>
  <c r="E130" i="71" s="1"/>
  <c r="D85" i="69"/>
  <c r="C85" i="69" s="1"/>
  <c r="F121" i="71"/>
  <c r="G119" i="71"/>
  <c r="F119" i="71" s="1"/>
  <c r="T957" i="70"/>
  <c r="T913" i="70" s="1"/>
  <c r="T915" i="70"/>
  <c r="I8" i="61"/>
  <c r="M957" i="70"/>
  <c r="M913" i="70" s="1"/>
  <c r="M915" i="70"/>
  <c r="M914" i="70"/>
  <c r="M956" i="70"/>
  <c r="M912" i="70" s="1"/>
  <c r="G10" i="70"/>
  <c r="F12" i="70"/>
  <c r="X956" i="70"/>
  <c r="X912" i="70" s="1"/>
  <c r="X914" i="70"/>
  <c r="S956" i="70"/>
  <c r="S912" i="70" s="1"/>
  <c r="S914" i="70"/>
  <c r="Y957" i="70"/>
  <c r="Y913" i="70" s="1"/>
  <c r="Y915" i="70"/>
  <c r="U915" i="70"/>
  <c r="U957" i="70"/>
  <c r="U913" i="70" s="1"/>
  <c r="G120" i="71"/>
  <c r="F122" i="71"/>
  <c r="K957" i="70"/>
  <c r="K913" i="70" s="1"/>
  <c r="K915" i="70"/>
  <c r="W957" i="70"/>
  <c r="W913" i="70" s="1"/>
  <c r="W915" i="70"/>
  <c r="G1133" i="70"/>
  <c r="F1133" i="70" s="1"/>
  <c r="F1131" i="70" s="1"/>
  <c r="F1135" i="70"/>
  <c r="J914" i="70"/>
  <c r="J956" i="70"/>
  <c r="J912" i="70" s="1"/>
  <c r="H915" i="70"/>
  <c r="H957" i="70"/>
  <c r="H913" i="70" s="1"/>
  <c r="O915" i="70"/>
  <c r="O957" i="70"/>
  <c r="O913" i="70" s="1"/>
  <c r="F934" i="70"/>
  <c r="F29" i="70"/>
  <c r="G27" i="70"/>
  <c r="F1090" i="70"/>
  <c r="G1088" i="70"/>
  <c r="F1088" i="70" s="1"/>
  <c r="F1086" i="70" s="1"/>
  <c r="W956" i="70"/>
  <c r="W912" i="70" s="1"/>
  <c r="W914" i="70"/>
  <c r="G1044" i="70"/>
  <c r="F1044" i="70" s="1"/>
  <c r="F1042" i="70" s="1"/>
  <c r="F1046" i="70"/>
  <c r="G914" i="70"/>
  <c r="G956" i="70"/>
  <c r="F958" i="70"/>
  <c r="O914" i="70"/>
  <c r="O956" i="70"/>
  <c r="O912" i="70" s="1"/>
  <c r="AA956" i="70"/>
  <c r="AA912" i="70" s="1"/>
  <c r="AA914" i="70"/>
  <c r="G932" i="70"/>
  <c r="F976" i="70"/>
  <c r="F932" i="70" s="1"/>
  <c r="B118" i="74"/>
  <c r="Y914" i="70"/>
  <c r="Y956" i="70"/>
  <c r="Y912" i="70" s="1"/>
  <c r="P956" i="70"/>
  <c r="P912" i="70" s="1"/>
  <c r="P914" i="70"/>
  <c r="N914" i="70"/>
  <c r="N956" i="70"/>
  <c r="N912" i="70" s="1"/>
  <c r="V914" i="70"/>
  <c r="V956" i="70"/>
  <c r="V912" i="70" s="1"/>
  <c r="AA915" i="70"/>
  <c r="AA957" i="70"/>
  <c r="AA913" i="70" s="1"/>
  <c r="Q957" i="70"/>
  <c r="Q913" i="70" s="1"/>
  <c r="Q915" i="70"/>
  <c r="N11" i="69"/>
  <c r="M11" i="69" s="1"/>
  <c r="S11" i="69"/>
  <c r="F1047" i="70"/>
  <c r="G1045" i="70"/>
  <c r="F1045" i="70" s="1"/>
  <c r="F1043" i="70" s="1"/>
  <c r="V915" i="70"/>
  <c r="V957" i="70"/>
  <c r="V913" i="70" s="1"/>
  <c r="F1134" i="70"/>
  <c r="G1132" i="70"/>
  <c r="F1132" i="70" s="1"/>
  <c r="F1130" i="70" s="1"/>
  <c r="F977" i="70"/>
  <c r="F933" i="70" s="1"/>
  <c r="G933" i="70"/>
  <c r="P957" i="70"/>
  <c r="P913" i="70" s="1"/>
  <c r="P915" i="70"/>
  <c r="U119" i="71"/>
  <c r="P119" i="71"/>
  <c r="O119" i="71" s="1"/>
  <c r="E131" i="71"/>
  <c r="O121" i="71"/>
  <c r="T914" i="70"/>
  <c r="T956" i="70"/>
  <c r="T912" i="70" s="1"/>
  <c r="Q956" i="70"/>
  <c r="Q912" i="70" s="1"/>
  <c r="Q914" i="70"/>
  <c r="C93" i="69"/>
  <c r="G915" i="70"/>
  <c r="G957" i="70"/>
  <c r="F959" i="70"/>
  <c r="AA119" i="71"/>
  <c r="G1000" i="70"/>
  <c r="F1000" i="70" s="1"/>
  <c r="F998" i="70" s="1"/>
  <c r="F1002" i="70"/>
  <c r="K956" i="70"/>
  <c r="K912" i="70" s="1"/>
  <c r="K914" i="70"/>
  <c r="D8" i="73" l="1"/>
  <c r="D59" i="73"/>
  <c r="D12" i="69"/>
  <c r="C12" i="69" s="1"/>
  <c r="H63" i="62"/>
  <c r="H7" i="62" s="1"/>
  <c r="D7" i="73"/>
  <c r="E18" i="71"/>
  <c r="E10" i="71"/>
  <c r="F9" i="70"/>
  <c r="E9" i="71"/>
  <c r="D71" i="62"/>
  <c r="E71" i="62" s="1"/>
  <c r="F120" i="71"/>
  <c r="N8" i="69"/>
  <c r="H9" i="61" s="1"/>
  <c r="H7" i="61" s="1"/>
  <c r="K66" i="62"/>
  <c r="F64" i="62"/>
  <c r="D64" i="62" s="1"/>
  <c r="G8" i="62"/>
  <c r="O8" i="71"/>
  <c r="F11" i="70"/>
  <c r="F8" i="71"/>
  <c r="F7" i="71"/>
  <c r="O7" i="71"/>
  <c r="D67" i="62"/>
  <c r="E67" i="62" s="1"/>
  <c r="K67" i="62"/>
  <c r="K72" i="62"/>
  <c r="D72" i="62"/>
  <c r="K74" i="62"/>
  <c r="D11" i="69"/>
  <c r="C11" i="69" s="1"/>
  <c r="K64" i="62"/>
  <c r="F65" i="62"/>
  <c r="F8" i="61"/>
  <c r="F63" i="62"/>
  <c r="N7" i="69"/>
  <c r="J6" i="61"/>
  <c r="D103" i="21"/>
  <c r="E112" i="21" s="1"/>
  <c r="E8" i="69"/>
  <c r="G8" i="69"/>
  <c r="C86" i="69"/>
  <c r="E122" i="71"/>
  <c r="E120" i="71"/>
  <c r="I6" i="61"/>
  <c r="E119" i="71"/>
  <c r="F27" i="70"/>
  <c r="G7" i="70"/>
  <c r="F7" i="70" s="1"/>
  <c r="F4" i="70" s="1"/>
  <c r="E121" i="71"/>
  <c r="F10" i="70"/>
  <c r="G8" i="70"/>
  <c r="F8" i="70" s="1"/>
  <c r="F5" i="70" s="1"/>
  <c r="F914" i="70"/>
  <c r="I7" i="61"/>
  <c r="G9" i="61"/>
  <c r="F915" i="70"/>
  <c r="F957" i="70"/>
  <c r="G913" i="70"/>
  <c r="G912" i="70"/>
  <c r="F956" i="70"/>
  <c r="G7" i="61" l="1"/>
  <c r="M8" i="69"/>
  <c r="E7" i="71"/>
  <c r="E8" i="71"/>
  <c r="F8" i="62"/>
  <c r="D8" i="62" s="1"/>
  <c r="E110" i="21"/>
  <c r="E113" i="21"/>
  <c r="E111" i="21"/>
  <c r="E105" i="21"/>
  <c r="E109" i="21"/>
  <c r="E106" i="21"/>
  <c r="F6" i="61"/>
  <c r="K65" i="62"/>
  <c r="D65" i="62"/>
  <c r="E65" i="62" s="1"/>
  <c r="K63" i="62"/>
  <c r="D63" i="62"/>
  <c r="E63" i="62" s="1"/>
  <c r="E108" i="21"/>
  <c r="E103" i="21"/>
  <c r="H8" i="61"/>
  <c r="M7" i="69"/>
  <c r="E9" i="61"/>
  <c r="D8" i="69"/>
  <c r="C8" i="69" s="1"/>
  <c r="E104" i="21"/>
  <c r="E107" i="21"/>
  <c r="F912" i="70"/>
  <c r="F954" i="70"/>
  <c r="F910" i="70" s="1"/>
  <c r="F913" i="70"/>
  <c r="F955" i="70"/>
  <c r="F911" i="70" s="1"/>
  <c r="K8" i="62" l="1"/>
  <c r="H6" i="61"/>
  <c r="G6" i="61" s="1"/>
  <c r="G8" i="61"/>
  <c r="E7" i="61"/>
  <c r="D7" i="61" s="1"/>
  <c r="C7" i="61" s="1"/>
  <c r="D9" i="61"/>
  <c r="C9" i="61" s="1"/>
  <c r="G108" i="69" l="1"/>
  <c r="H106" i="69"/>
  <c r="E108" i="69"/>
  <c r="D108" i="69" s="1"/>
  <c r="G85" i="62" l="1"/>
  <c r="C108" i="69"/>
  <c r="E106" i="69"/>
  <c r="D106" i="69" s="1"/>
  <c r="C106" i="69" s="1"/>
  <c r="H13" i="69"/>
  <c r="H7" i="69" s="1"/>
  <c r="G106" i="69"/>
  <c r="E7" i="69" l="1"/>
  <c r="G7" i="69"/>
  <c r="G13" i="69"/>
  <c r="E13" i="69"/>
  <c r="D13" i="69" s="1"/>
  <c r="C13" i="69" s="1"/>
  <c r="G83" i="62"/>
  <c r="G7" i="62" s="1"/>
  <c r="F85" i="62"/>
  <c r="D85" i="62" s="1"/>
  <c r="E85" i="62" s="1"/>
  <c r="F7" i="62" l="1"/>
  <c r="D7" i="62" s="1"/>
  <c r="E7" i="62" s="1"/>
  <c r="E8" i="61"/>
  <c r="D7" i="69"/>
  <c r="C7" i="69" s="1"/>
  <c r="K85" i="62"/>
  <c r="F83" i="62"/>
  <c r="D83" i="62" s="1"/>
  <c r="E83" i="62" s="1"/>
  <c r="K7" i="62" l="1"/>
  <c r="E6" i="61"/>
  <c r="D6" i="61" s="1"/>
  <c r="D8" i="61"/>
  <c r="C8" i="61" s="1"/>
  <c r="K83" i="62"/>
  <c r="E44" i="21" l="1"/>
  <c r="F44" i="21" l="1"/>
  <c r="F43" i="21"/>
  <c r="E43" i="21"/>
  <c r="F46" i="21"/>
  <c r="F45" i="21"/>
</calcChain>
</file>

<file path=xl/sharedStrings.xml><?xml version="1.0" encoding="utf-8"?>
<sst xmlns="http://schemas.openxmlformats.org/spreadsheetml/2006/main" count="9254" uniqueCount="588">
  <si>
    <t>立                              　　　　　　　　　　　　　　　　　　　　　　　　　木                              　　　　　　　　　　　　　　　　　　　　　　　　　地</t>
  </si>
  <si>
    <t>区　　　　　　　　　分</t>
  </si>
  <si>
    <t>総     数</t>
  </si>
  <si>
    <t>人          　　　　　　　　　　　　　　　工          　　　　　　　　　　　　　　　林</t>
  </si>
  <si>
    <t>天          　　　　　　　　　　　　　　　然          　　　　　　　　　　　　　　　林</t>
  </si>
  <si>
    <t>総　　　　　　　　　　数</t>
  </si>
  <si>
    <t>育　　成　　単　　層　　林</t>
  </si>
  <si>
    <t>育　　成　　複　　層　　林</t>
  </si>
  <si>
    <t>総　　　　　　　　　数</t>
  </si>
  <si>
    <t>天　　　然　　　生　　　林</t>
  </si>
  <si>
    <t>針</t>
  </si>
  <si>
    <t>広</t>
  </si>
  <si>
    <t>総　　　　　数</t>
  </si>
  <si>
    <t>面　積</t>
  </si>
  <si>
    <t>蓄　積</t>
  </si>
  <si>
    <t>総数</t>
  </si>
  <si>
    <t>公</t>
  </si>
  <si>
    <t>県有林</t>
  </si>
  <si>
    <t>有</t>
  </si>
  <si>
    <t>市町村</t>
  </si>
  <si>
    <t>林</t>
  </si>
  <si>
    <t>有林</t>
  </si>
  <si>
    <t>財産区</t>
  </si>
  <si>
    <t>造林</t>
  </si>
  <si>
    <t>会社</t>
  </si>
  <si>
    <t>その他</t>
  </si>
  <si>
    <t>法人有林</t>
  </si>
  <si>
    <t>個人</t>
  </si>
  <si>
    <t>単位　面積：ha、蓄積：1,000ｍ3</t>
  </si>
  <si>
    <t>区　　　分</t>
  </si>
  <si>
    <t>総　　　数</t>
  </si>
  <si>
    <t>針　　　　　　　　　　　　　　　　　　　　葉　　　　　　　　　　　　　　　　　　　樹</t>
  </si>
  <si>
    <t>ス　　　ギ</t>
  </si>
  <si>
    <t>ア カ マ ツ</t>
  </si>
  <si>
    <t>ク ロ マ ツ</t>
  </si>
  <si>
    <t>ヒ       バ</t>
  </si>
  <si>
    <t>カ ラ マ ツ</t>
  </si>
  <si>
    <t>そ の 他 針</t>
  </si>
  <si>
    <t>民有林</t>
  </si>
  <si>
    <t>国有林</t>
  </si>
  <si>
    <t>　　注　　民有林のその他広にはブナ・ナラ類を含む。</t>
  </si>
  <si>
    <t>県</t>
  </si>
  <si>
    <t>17齢級</t>
  </si>
  <si>
    <t>青森市</t>
  </si>
  <si>
    <t>平内町</t>
  </si>
  <si>
    <t>今別町</t>
  </si>
  <si>
    <t>蓬田村</t>
  </si>
  <si>
    <t xml:space="preserve">        注　　官行造林地は「計画外地」を除く</t>
  </si>
  <si>
    <t>弘前市</t>
  </si>
  <si>
    <t>黒石市</t>
  </si>
  <si>
    <t>大鰐町</t>
  </si>
  <si>
    <t>西目屋村</t>
  </si>
  <si>
    <t>種別</t>
    <rPh sb="0" eb="2">
      <t>シュベツ</t>
    </rPh>
    <phoneticPr fontId="3"/>
  </si>
  <si>
    <t>県土</t>
    <rPh sb="0" eb="2">
      <t>ケンド</t>
    </rPh>
    <phoneticPr fontId="3"/>
  </si>
  <si>
    <t>森林</t>
    <rPh sb="0" eb="2">
      <t>シンリン</t>
    </rPh>
    <phoneticPr fontId="3"/>
  </si>
  <si>
    <t>民有林</t>
    <rPh sb="0" eb="3">
      <t>ミンユウリン</t>
    </rPh>
    <phoneticPr fontId="3"/>
  </si>
  <si>
    <t>国有林</t>
    <rPh sb="0" eb="3">
      <t>コクユウリン</t>
    </rPh>
    <phoneticPr fontId="3"/>
  </si>
  <si>
    <t>官行造林</t>
    <rPh sb="0" eb="1">
      <t>カン</t>
    </rPh>
    <rPh sb="1" eb="2">
      <t>コウ</t>
    </rPh>
    <rPh sb="2" eb="4">
      <t>ゾウリン</t>
    </rPh>
    <phoneticPr fontId="3"/>
  </si>
  <si>
    <t>防</t>
  </si>
  <si>
    <t>自</t>
  </si>
  <si>
    <t>獣</t>
  </si>
  <si>
    <t>跡</t>
  </si>
  <si>
    <t>傾</t>
  </si>
  <si>
    <t>安</t>
  </si>
  <si>
    <t>指</t>
  </si>
  <si>
    <t>然</t>
  </si>
  <si>
    <t>保</t>
  </si>
  <si>
    <t>名</t>
  </si>
  <si>
    <t>斜</t>
  </si>
  <si>
    <t>施</t>
  </si>
  <si>
    <t>源</t>
  </si>
  <si>
    <t>砂</t>
  </si>
  <si>
    <t>風</t>
  </si>
  <si>
    <t>害</t>
  </si>
  <si>
    <t>だ</t>
  </si>
  <si>
    <t>石</t>
  </si>
  <si>
    <t>火</t>
  </si>
  <si>
    <t>健</t>
  </si>
  <si>
    <t>致</t>
  </si>
  <si>
    <t>定</t>
  </si>
  <si>
    <t>別</t>
  </si>
  <si>
    <t>１</t>
  </si>
  <si>
    <t>環</t>
  </si>
  <si>
    <t>護</t>
  </si>
  <si>
    <t>勝</t>
  </si>
  <si>
    <t>地</t>
  </si>
  <si>
    <t>設</t>
  </si>
  <si>
    <t>か</t>
  </si>
  <si>
    <t>流</t>
  </si>
  <si>
    <t>崩</t>
  </si>
  <si>
    <t>れ</t>
  </si>
  <si>
    <t>種</t>
  </si>
  <si>
    <t>境</t>
  </si>
  <si>
    <t>区</t>
  </si>
  <si>
    <t>天</t>
  </si>
  <si>
    <t>ん</t>
  </si>
  <si>
    <t>出</t>
  </si>
  <si>
    <t>壊</t>
  </si>
  <si>
    <t>備</t>
  </si>
  <si>
    <t>止</t>
  </si>
  <si>
    <t>特</t>
  </si>
  <si>
    <t>養</t>
  </si>
  <si>
    <t>全</t>
  </si>
  <si>
    <t>記</t>
  </si>
  <si>
    <t>危</t>
  </si>
  <si>
    <t>念</t>
  </si>
  <si>
    <t>険</t>
  </si>
  <si>
    <t>域</t>
  </si>
  <si>
    <t>物</t>
  </si>
  <si>
    <t>三八上北</t>
  </si>
  <si>
    <t>下北</t>
  </si>
  <si>
    <t>東青</t>
  </si>
  <si>
    <t>津軽</t>
  </si>
  <si>
    <t>　　注　　（　）は兼種で外数である。</t>
  </si>
  <si>
    <t>単位　面積：ha</t>
  </si>
  <si>
    <t>人工</t>
    <rPh sb="0" eb="2">
      <t>ジンコウ</t>
    </rPh>
    <phoneticPr fontId="3"/>
  </si>
  <si>
    <t>林率</t>
    <rPh sb="0" eb="1">
      <t>ハヤシ</t>
    </rPh>
    <rPh sb="1" eb="2">
      <t>リツ</t>
    </rPh>
    <phoneticPr fontId="3"/>
  </si>
  <si>
    <t>官行</t>
    <rPh sb="0" eb="1">
      <t>カン</t>
    </rPh>
    <rPh sb="1" eb="2">
      <t>ギョウ</t>
    </rPh>
    <phoneticPr fontId="3"/>
  </si>
  <si>
    <t>造林</t>
    <rPh sb="0" eb="2">
      <t>ゾウリン</t>
    </rPh>
    <phoneticPr fontId="3"/>
  </si>
  <si>
    <t>無立木地</t>
    <rPh sb="2" eb="3">
      <t>キ</t>
    </rPh>
    <rPh sb="3" eb="4">
      <t>チ</t>
    </rPh>
    <phoneticPr fontId="3"/>
  </si>
  <si>
    <t>総数</t>
    <rPh sb="0" eb="2">
      <t>ソウスウ</t>
    </rPh>
    <phoneticPr fontId="3"/>
  </si>
  <si>
    <t>伐　採</t>
    <rPh sb="0" eb="1">
      <t>バツ</t>
    </rPh>
    <rPh sb="2" eb="3">
      <t>サイ</t>
    </rPh>
    <phoneticPr fontId="3"/>
  </si>
  <si>
    <t>跡　地</t>
    <rPh sb="0" eb="1">
      <t>アト</t>
    </rPh>
    <rPh sb="2" eb="3">
      <t>チ</t>
    </rPh>
    <phoneticPr fontId="3"/>
  </si>
  <si>
    <t>未　立</t>
    <rPh sb="0" eb="1">
      <t>ミ</t>
    </rPh>
    <rPh sb="2" eb="3">
      <t>タ</t>
    </rPh>
    <phoneticPr fontId="3"/>
  </si>
  <si>
    <t>木　地</t>
    <rPh sb="0" eb="1">
      <t>キ</t>
    </rPh>
    <rPh sb="2" eb="3">
      <t>チ</t>
    </rPh>
    <phoneticPr fontId="3"/>
  </si>
  <si>
    <t>困難地</t>
    <rPh sb="0" eb="2">
      <t>コンナン</t>
    </rPh>
    <rPh sb="2" eb="3">
      <t>チ</t>
    </rPh>
    <phoneticPr fontId="3"/>
  </si>
  <si>
    <t>総数</t>
    <rPh sb="1" eb="2">
      <t>スウ</t>
    </rPh>
    <phoneticPr fontId="3"/>
  </si>
  <si>
    <t>水源かん養</t>
    <rPh sb="1" eb="2">
      <t>ゲン</t>
    </rPh>
    <rPh sb="4" eb="5">
      <t>マモル</t>
    </rPh>
    <phoneticPr fontId="3"/>
  </si>
  <si>
    <t>土砂流出防備</t>
    <rPh sb="0" eb="2">
      <t>ドシャ</t>
    </rPh>
    <rPh sb="2" eb="4">
      <t>リュウシュツ</t>
    </rPh>
    <rPh sb="4" eb="6">
      <t>ボウビ</t>
    </rPh>
    <phoneticPr fontId="3"/>
  </si>
  <si>
    <t>土砂崩壊防備</t>
    <rPh sb="0" eb="2">
      <t>ドシャ</t>
    </rPh>
    <rPh sb="2" eb="4">
      <t>ホウカイ</t>
    </rPh>
    <rPh sb="4" eb="6">
      <t>ボウビ</t>
    </rPh>
    <phoneticPr fontId="3"/>
  </si>
  <si>
    <t>飛砂防備</t>
    <rPh sb="1" eb="2">
      <t>スナ</t>
    </rPh>
    <rPh sb="2" eb="4">
      <t>ボウビ</t>
    </rPh>
    <phoneticPr fontId="3"/>
  </si>
  <si>
    <t>防風</t>
    <rPh sb="1" eb="2">
      <t>カゼ</t>
    </rPh>
    <phoneticPr fontId="3"/>
  </si>
  <si>
    <t>潮害防備</t>
    <rPh sb="1" eb="2">
      <t>ガイ</t>
    </rPh>
    <rPh sb="2" eb="4">
      <t>ボウビ</t>
    </rPh>
    <phoneticPr fontId="3"/>
  </si>
  <si>
    <t>干害防備</t>
    <rPh sb="1" eb="2">
      <t>ガイ</t>
    </rPh>
    <rPh sb="2" eb="4">
      <t>ボウビ</t>
    </rPh>
    <phoneticPr fontId="3"/>
  </si>
  <si>
    <t>なだれ防止</t>
    <rPh sb="3" eb="5">
      <t>ボウシ</t>
    </rPh>
    <phoneticPr fontId="3"/>
  </si>
  <si>
    <t>落石防止</t>
    <rPh sb="1" eb="2">
      <t>イシ</t>
    </rPh>
    <rPh sb="2" eb="4">
      <t>ボウシ</t>
    </rPh>
    <phoneticPr fontId="3"/>
  </si>
  <si>
    <t>防火</t>
    <rPh sb="1" eb="2">
      <t>ヒ</t>
    </rPh>
    <phoneticPr fontId="3"/>
  </si>
  <si>
    <t>保健</t>
    <rPh sb="0" eb="2">
      <t>ホケン</t>
    </rPh>
    <phoneticPr fontId="3"/>
  </si>
  <si>
    <t>風致</t>
    <rPh sb="0" eb="2">
      <t>フウチ</t>
    </rPh>
    <phoneticPr fontId="3"/>
  </si>
  <si>
    <t>特別保護地域</t>
    <rPh sb="0" eb="2">
      <t>トクベツ</t>
    </rPh>
    <rPh sb="2" eb="4">
      <t>ホゴ</t>
    </rPh>
    <rPh sb="4" eb="6">
      <t>チイキ</t>
    </rPh>
    <phoneticPr fontId="3"/>
  </si>
  <si>
    <t>第１種特別地域</t>
    <rPh sb="2" eb="3">
      <t>シュ</t>
    </rPh>
    <rPh sb="3" eb="5">
      <t>トクベツ</t>
    </rPh>
    <rPh sb="5" eb="7">
      <t>チイキ</t>
    </rPh>
    <phoneticPr fontId="3"/>
  </si>
  <si>
    <t>第２種特別地域</t>
    <rPh sb="2" eb="3">
      <t>シュ</t>
    </rPh>
    <rPh sb="3" eb="5">
      <t>トクベツ</t>
    </rPh>
    <rPh sb="5" eb="7">
      <t>チイキ</t>
    </rPh>
    <phoneticPr fontId="3"/>
  </si>
  <si>
    <t>第３種特別地域</t>
    <rPh sb="2" eb="3">
      <t>シュ</t>
    </rPh>
    <rPh sb="3" eb="5">
      <t>トクベツ</t>
    </rPh>
    <rPh sb="5" eb="7">
      <t>チイキ</t>
    </rPh>
    <phoneticPr fontId="3"/>
  </si>
  <si>
    <t>鳥獣保護区特別保護地区</t>
    <rPh sb="0" eb="2">
      <t>チョウジュウ</t>
    </rPh>
    <rPh sb="2" eb="5">
      <t>ホゴク</t>
    </rPh>
    <rPh sb="5" eb="7">
      <t>トクベツ</t>
    </rPh>
    <rPh sb="7" eb="9">
      <t>ホゴ</t>
    </rPh>
    <rPh sb="9" eb="11">
      <t>チク</t>
    </rPh>
    <phoneticPr fontId="3"/>
  </si>
  <si>
    <t>史跡名勝天然記念物</t>
    <rPh sb="0" eb="2">
      <t>シセキ</t>
    </rPh>
    <rPh sb="2" eb="4">
      <t>メイショウ</t>
    </rPh>
    <rPh sb="4" eb="6">
      <t>テンネン</t>
    </rPh>
    <rPh sb="6" eb="9">
      <t>キネンブツ</t>
    </rPh>
    <phoneticPr fontId="3"/>
  </si>
  <si>
    <t>急傾斜地崩壊危険地区</t>
    <rPh sb="1" eb="4">
      <t>ケイシャチ</t>
    </rPh>
    <rPh sb="4" eb="6">
      <t>ホウカイ</t>
    </rPh>
    <rPh sb="6" eb="8">
      <t>キケン</t>
    </rPh>
    <rPh sb="8" eb="10">
      <t>チク</t>
    </rPh>
    <phoneticPr fontId="3"/>
  </si>
  <si>
    <t>保安施設地区</t>
    <rPh sb="0" eb="2">
      <t>ホアン</t>
    </rPh>
    <rPh sb="2" eb="4">
      <t>シセツ</t>
    </rPh>
    <rPh sb="4" eb="6">
      <t>チク</t>
    </rPh>
    <phoneticPr fontId="3"/>
  </si>
  <si>
    <t>18齢級</t>
  </si>
  <si>
    <t>19齢級</t>
  </si>
  <si>
    <t>20齢級</t>
  </si>
  <si>
    <t>蓄積</t>
  </si>
  <si>
    <t>以　上</t>
  </si>
  <si>
    <t>総　　　 数</t>
  </si>
  <si>
    <t>総    数</t>
  </si>
  <si>
    <t>人</t>
  </si>
  <si>
    <t>立</t>
  </si>
  <si>
    <t>ス    ギ</t>
  </si>
  <si>
    <t>アカマツ</t>
  </si>
  <si>
    <t>工</t>
  </si>
  <si>
    <t>葉</t>
  </si>
  <si>
    <t>クロマツ</t>
  </si>
  <si>
    <t>ヒ    バ</t>
  </si>
  <si>
    <t>樹</t>
  </si>
  <si>
    <t>カラマツ</t>
  </si>
  <si>
    <t>その他 針</t>
  </si>
  <si>
    <t>広   葉   樹</t>
  </si>
  <si>
    <t>ヒ     バ</t>
  </si>
  <si>
    <t>横浜町</t>
  </si>
  <si>
    <t xml:space="preserve">   注　　官行造林は除く。</t>
  </si>
  <si>
    <t>人          工          林</t>
  </si>
  <si>
    <t>天          然          林</t>
  </si>
  <si>
    <t>除     地</t>
  </si>
  <si>
    <t>むつ市</t>
  </si>
  <si>
    <t>大間町</t>
  </si>
  <si>
    <t>東通村</t>
  </si>
  <si>
    <t>風間浦村</t>
  </si>
  <si>
    <t>佐井村</t>
  </si>
  <si>
    <t>五所川原市</t>
  </si>
  <si>
    <t>深浦町</t>
  </si>
  <si>
    <t>区　　　　　　　　　　分</t>
  </si>
  <si>
    <t>総   数</t>
  </si>
  <si>
    <t>21齢級</t>
  </si>
  <si>
    <t>総　　　　　　　数</t>
  </si>
  <si>
    <t>面積</t>
  </si>
  <si>
    <t>１齢級</t>
  </si>
  <si>
    <t>２齢級</t>
  </si>
  <si>
    <t>３齢級</t>
  </si>
  <si>
    <t>４齢級</t>
  </si>
  <si>
    <t>制限林</t>
  </si>
  <si>
    <t>普通林</t>
  </si>
  <si>
    <t>鶴田町</t>
  </si>
  <si>
    <t>森　  林　  計　  画　  区</t>
  </si>
  <si>
    <t>更新困難地</t>
  </si>
  <si>
    <t>下北森林計画区</t>
  </si>
  <si>
    <t>東青森林計画区</t>
  </si>
  <si>
    <t>津軽森林計画区</t>
  </si>
  <si>
    <t>八戸市</t>
  </si>
  <si>
    <t>五戸町</t>
  </si>
  <si>
    <t>田子町</t>
  </si>
  <si>
    <t>南部町</t>
  </si>
  <si>
    <t>階上町</t>
  </si>
  <si>
    <t>新郷村</t>
  </si>
  <si>
    <t>官行造林</t>
  </si>
  <si>
    <t>三戸町</t>
  </si>
  <si>
    <t>更新困難地</t>
    <phoneticPr fontId="3"/>
  </si>
  <si>
    <t>伐採跡地</t>
    <phoneticPr fontId="3"/>
  </si>
  <si>
    <t>未立木地</t>
    <phoneticPr fontId="3"/>
  </si>
  <si>
    <t>無      立      木     地</t>
    <phoneticPr fontId="3"/>
  </si>
  <si>
    <t>区　　　　　　　分</t>
  </si>
  <si>
    <t>総　　　　数</t>
  </si>
  <si>
    <t>公　　　　　　　　　　有　　　　　　　　　　林</t>
  </si>
  <si>
    <t>私　　　　　          　　　　　有　　　　　　　　　　          林</t>
  </si>
  <si>
    <t>市町村有林</t>
  </si>
  <si>
    <t>財産区有林</t>
  </si>
  <si>
    <t>会社有林</t>
  </si>
  <si>
    <t>その他法人有林</t>
  </si>
  <si>
    <t>個人有林</t>
  </si>
  <si>
    <t>十和田市</t>
  </si>
  <si>
    <t>三沢市</t>
  </si>
  <si>
    <t>野辺地町</t>
  </si>
  <si>
    <t>七戸町</t>
  </si>
  <si>
    <t>東北町</t>
  </si>
  <si>
    <t>六戸町</t>
  </si>
  <si>
    <t>２</t>
  </si>
  <si>
    <t>３</t>
  </si>
  <si>
    <t>三八上北森林計画区</t>
  </si>
  <si>
    <t>木</t>
  </si>
  <si>
    <t>５齢級</t>
  </si>
  <si>
    <t>６齢級</t>
  </si>
  <si>
    <t>７齢級</t>
  </si>
  <si>
    <t>８齢級</t>
  </si>
  <si>
    <t>９齢級</t>
  </si>
  <si>
    <t>10齢級</t>
  </si>
  <si>
    <t>11齢級</t>
  </si>
  <si>
    <t>12齢級</t>
  </si>
  <si>
    <t>13齢級</t>
  </si>
  <si>
    <t>14齢級</t>
  </si>
  <si>
    <t>15齢級</t>
  </si>
  <si>
    <t>16齢級</t>
  </si>
  <si>
    <t>立　　　　　　　　　　　　　　木　　　　　　　　　　　　　　地</t>
  </si>
  <si>
    <t>区　  　  　　　　分</t>
  </si>
  <si>
    <t>人　　　　　　工　　　　　林</t>
  </si>
  <si>
    <t>天　　　　　然　　　　　林</t>
  </si>
  <si>
    <t>無立木地</t>
  </si>
  <si>
    <t>除　　地</t>
  </si>
  <si>
    <t>　　注　　官行造林地は「計画外地」を除く。</t>
  </si>
  <si>
    <t>単位　蓄積：1,000ｍ3</t>
  </si>
  <si>
    <t>広　　　　　　　　　　葉　　　　　　　　　　樹</t>
  </si>
  <si>
    <t>ha当り蓄積(ｍ3)</t>
  </si>
  <si>
    <t>ブ　　　ナ</t>
  </si>
  <si>
    <t>ナ　ラ　類</t>
  </si>
  <si>
    <t>そ の 他 広</t>
  </si>
  <si>
    <t>単位　面積：ha、蓄積：1,000ｍ3、率：％</t>
  </si>
  <si>
    <t>民　　　　　　　　　　　　　　　有　　　　　　　　　　　　　　　林</t>
  </si>
  <si>
    <t>国          有          林</t>
  </si>
  <si>
    <t>総 森 林</t>
  </si>
  <si>
    <t>森 林 率</t>
  </si>
  <si>
    <t>総      数</t>
  </si>
  <si>
    <t>人 工 林</t>
  </si>
  <si>
    <t>天 然 林</t>
  </si>
  <si>
    <t>Ａ</t>
  </si>
  <si>
    <t>Ｂ＝Ｃ＋Ｅ</t>
  </si>
  <si>
    <t>Ｂ／Ａ</t>
  </si>
  <si>
    <t>Ｃ</t>
  </si>
  <si>
    <t>Ｄ</t>
  </si>
  <si>
    <t>Ｄ／Ｃ</t>
  </si>
  <si>
    <t>Ｅ</t>
  </si>
  <si>
    <t>県合計</t>
  </si>
  <si>
    <t>森林計画区</t>
  </si>
  <si>
    <t>■林種、林相別面積、蓄積</t>
    <phoneticPr fontId="3"/>
  </si>
  <si>
    <t>未立木地、除地</t>
    <rPh sb="0" eb="1">
      <t>ミ</t>
    </rPh>
    <rPh sb="1" eb="3">
      <t>リュウボク</t>
    </rPh>
    <rPh sb="3" eb="4">
      <t>チ</t>
    </rPh>
    <rPh sb="5" eb="6">
      <t>ジョ</t>
    </rPh>
    <rPh sb="6" eb="7">
      <t>チ</t>
    </rPh>
    <phoneticPr fontId="3"/>
  </si>
  <si>
    <t>更新困難地</t>
    <rPh sb="0" eb="2">
      <t>コウシン</t>
    </rPh>
    <rPh sb="2" eb="4">
      <t>コンナン</t>
    </rPh>
    <rPh sb="4" eb="5">
      <t>チ</t>
    </rPh>
    <phoneticPr fontId="3"/>
  </si>
  <si>
    <t>総　　　　数</t>
    <phoneticPr fontId="3"/>
  </si>
  <si>
    <t>民　有　林</t>
    <phoneticPr fontId="3"/>
  </si>
  <si>
    <t>単位　面積：ｈａ</t>
    <rPh sb="3" eb="5">
      <t>メンセキ</t>
    </rPh>
    <phoneticPr fontId="3"/>
  </si>
  <si>
    <t>■樹種別蓄積</t>
    <phoneticPr fontId="3"/>
  </si>
  <si>
    <t>■樹種別面積</t>
    <rPh sb="4" eb="6">
      <t>メンセキ</t>
    </rPh>
    <phoneticPr fontId="3"/>
  </si>
  <si>
    <t>凡　　　　例</t>
    <rPh sb="0" eb="1">
      <t>ボン</t>
    </rPh>
    <rPh sb="5" eb="6">
      <t>レイ</t>
    </rPh>
    <phoneticPr fontId="3"/>
  </si>
  <si>
    <t>■森林の現況</t>
    <rPh sb="1" eb="3">
      <t>シンリン</t>
    </rPh>
    <rPh sb="4" eb="6">
      <t>ゲンキョウ</t>
    </rPh>
    <phoneticPr fontId="3"/>
  </si>
  <si>
    <t>内訳</t>
    <rPh sb="0" eb="2">
      <t>ウチワケ</t>
    </rPh>
    <phoneticPr fontId="3"/>
  </si>
  <si>
    <t>■計画樹立年度一覧表</t>
    <rPh sb="1" eb="3">
      <t>ケイカク</t>
    </rPh>
    <rPh sb="3" eb="5">
      <t>ジュリツ</t>
    </rPh>
    <rPh sb="5" eb="7">
      <t>ネンド</t>
    </rPh>
    <rPh sb="7" eb="9">
      <t>イチラン</t>
    </rPh>
    <rPh sb="9" eb="10">
      <t>ヒョウ</t>
    </rPh>
    <phoneticPr fontId="3"/>
  </si>
  <si>
    <t>（１）地域森林計画（民有林）</t>
    <rPh sb="3" eb="5">
      <t>チイキ</t>
    </rPh>
    <rPh sb="5" eb="7">
      <t>シンリン</t>
    </rPh>
    <rPh sb="7" eb="9">
      <t>ケイカク</t>
    </rPh>
    <rPh sb="10" eb="13">
      <t>ミンユウリン</t>
    </rPh>
    <phoneticPr fontId="3"/>
  </si>
  <si>
    <t>森林計画区</t>
    <rPh sb="0" eb="2">
      <t>シンリン</t>
    </rPh>
    <rPh sb="2" eb="4">
      <t>ケイカク</t>
    </rPh>
    <rPh sb="4" eb="5">
      <t>ク</t>
    </rPh>
    <phoneticPr fontId="3"/>
  </si>
  <si>
    <t>樹立年度</t>
    <rPh sb="0" eb="2">
      <t>ジュリツ</t>
    </rPh>
    <rPh sb="2" eb="4">
      <t>ネンド</t>
    </rPh>
    <phoneticPr fontId="3"/>
  </si>
  <si>
    <t>調査年度</t>
    <rPh sb="0" eb="2">
      <t>チョウサ</t>
    </rPh>
    <rPh sb="2" eb="4">
      <t>ネンド</t>
    </rPh>
    <phoneticPr fontId="3"/>
  </si>
  <si>
    <t>三八上北</t>
    <rPh sb="0" eb="2">
      <t>サンハチ</t>
    </rPh>
    <rPh sb="2" eb="4">
      <t>カミキタ</t>
    </rPh>
    <phoneticPr fontId="3"/>
  </si>
  <si>
    <t>関　係　市　町　村</t>
    <rPh sb="0" eb="1">
      <t>セキ</t>
    </rPh>
    <rPh sb="2" eb="3">
      <t>カカリ</t>
    </rPh>
    <rPh sb="4" eb="5">
      <t>シ</t>
    </rPh>
    <rPh sb="6" eb="7">
      <t>マチ</t>
    </rPh>
    <rPh sb="8" eb="9">
      <t>ムラ</t>
    </rPh>
    <phoneticPr fontId="3"/>
  </si>
  <si>
    <t>下　　　北</t>
    <rPh sb="0" eb="1">
      <t>シタ</t>
    </rPh>
    <rPh sb="4" eb="5">
      <t>キタ</t>
    </rPh>
    <phoneticPr fontId="3"/>
  </si>
  <si>
    <t>東　　　青</t>
    <rPh sb="0" eb="1">
      <t>ヒガシ</t>
    </rPh>
    <rPh sb="4" eb="5">
      <t>アオ</t>
    </rPh>
    <phoneticPr fontId="3"/>
  </si>
  <si>
    <t>津　　　軽</t>
    <rPh sb="0" eb="1">
      <t>ツ</t>
    </rPh>
    <rPh sb="4" eb="5">
      <t>ケイ</t>
    </rPh>
    <phoneticPr fontId="3"/>
  </si>
  <si>
    <t>（２）地域森林計画（国有林）</t>
    <rPh sb="3" eb="5">
      <t>チイキ</t>
    </rPh>
    <rPh sb="5" eb="7">
      <t>シンリン</t>
    </rPh>
    <rPh sb="7" eb="9">
      <t>ケイカク</t>
    </rPh>
    <rPh sb="10" eb="11">
      <t>クニ</t>
    </rPh>
    <rPh sb="11" eb="12">
      <t>ユウ</t>
    </rPh>
    <rPh sb="12" eb="13">
      <t>バヤシ</t>
    </rPh>
    <phoneticPr fontId="3"/>
  </si>
  <si>
    <t>県内全域</t>
    <rPh sb="0" eb="2">
      <t>ケンナイ</t>
    </rPh>
    <rPh sb="2" eb="4">
      <t>ゼンイキ</t>
    </rPh>
    <phoneticPr fontId="3"/>
  </si>
  <si>
    <t>－</t>
    <phoneticPr fontId="3"/>
  </si>
  <si>
    <t>（３）官行造林</t>
    <rPh sb="3" eb="4">
      <t>カン</t>
    </rPh>
    <rPh sb="4" eb="5">
      <t>コウ</t>
    </rPh>
    <rPh sb="5" eb="7">
      <t>ゾウリン</t>
    </rPh>
    <phoneticPr fontId="3"/>
  </si>
  <si>
    <t>比率（％）</t>
    <rPh sb="0" eb="2">
      <t>ヒリツ</t>
    </rPh>
    <phoneticPr fontId="3"/>
  </si>
  <si>
    <t>（２）森林蓄積</t>
    <rPh sb="3" eb="5">
      <t>シンリン</t>
    </rPh>
    <rPh sb="5" eb="7">
      <t>チクセキ</t>
    </rPh>
    <phoneticPr fontId="3"/>
  </si>
  <si>
    <t>（１）森林面積</t>
    <rPh sb="3" eb="5">
      <t>シンリン</t>
    </rPh>
    <rPh sb="5" eb="7">
      <t>メンセキ</t>
    </rPh>
    <phoneticPr fontId="3"/>
  </si>
  <si>
    <t>（３）民有林樹種別面積</t>
    <rPh sb="3" eb="6">
      <t>ミンユウリン</t>
    </rPh>
    <rPh sb="6" eb="7">
      <t>ジュ</t>
    </rPh>
    <rPh sb="7" eb="8">
      <t>シュ</t>
    </rPh>
    <rPh sb="8" eb="9">
      <t>ベツ</t>
    </rPh>
    <rPh sb="9" eb="11">
      <t>メンセキ</t>
    </rPh>
    <phoneticPr fontId="3"/>
  </si>
  <si>
    <t>針</t>
    <rPh sb="0" eb="1">
      <t>シン</t>
    </rPh>
    <phoneticPr fontId="3"/>
  </si>
  <si>
    <t>葉</t>
    <rPh sb="0" eb="1">
      <t>ハ</t>
    </rPh>
    <phoneticPr fontId="3"/>
  </si>
  <si>
    <t>樹</t>
    <rPh sb="0" eb="1">
      <t>キ</t>
    </rPh>
    <phoneticPr fontId="3"/>
  </si>
  <si>
    <t>小計</t>
    <rPh sb="0" eb="2">
      <t>ショウケイ</t>
    </rPh>
    <phoneticPr fontId="3"/>
  </si>
  <si>
    <t>スギ</t>
    <phoneticPr fontId="3"/>
  </si>
  <si>
    <t>アカマツ</t>
    <phoneticPr fontId="3"/>
  </si>
  <si>
    <t>クロマツ</t>
    <phoneticPr fontId="3"/>
  </si>
  <si>
    <t>ヒバ</t>
    <phoneticPr fontId="3"/>
  </si>
  <si>
    <t>カラマツ</t>
    <phoneticPr fontId="3"/>
  </si>
  <si>
    <t>その他針葉樹</t>
    <rPh sb="2" eb="3">
      <t>タ</t>
    </rPh>
    <rPh sb="3" eb="6">
      <t>シンヨウジュ</t>
    </rPh>
    <phoneticPr fontId="3"/>
  </si>
  <si>
    <t>広葉樹</t>
    <rPh sb="0" eb="3">
      <t>コウヨウジュ</t>
    </rPh>
    <phoneticPr fontId="3"/>
  </si>
  <si>
    <t>無立木地</t>
    <rPh sb="0" eb="1">
      <t>ム</t>
    </rPh>
    <rPh sb="1" eb="3">
      <t>タチキ</t>
    </rPh>
    <rPh sb="3" eb="4">
      <t>チ</t>
    </rPh>
    <phoneticPr fontId="3"/>
  </si>
  <si>
    <t>面積（ha)</t>
    <rPh sb="0" eb="2">
      <t>メンセキ</t>
    </rPh>
    <phoneticPr fontId="3"/>
  </si>
  <si>
    <t>（４）民有林樹種別蓄積</t>
    <rPh sb="3" eb="6">
      <t>ミンユウリン</t>
    </rPh>
    <rPh sb="6" eb="7">
      <t>ジュ</t>
    </rPh>
    <rPh sb="7" eb="8">
      <t>シュ</t>
    </rPh>
    <rPh sb="8" eb="9">
      <t>ベツ</t>
    </rPh>
    <rPh sb="9" eb="11">
      <t>チクセキ</t>
    </rPh>
    <phoneticPr fontId="3"/>
  </si>
  <si>
    <t>（５）国有林樹種別面積</t>
    <rPh sb="3" eb="6">
      <t>コクユウリン</t>
    </rPh>
    <rPh sb="6" eb="7">
      <t>ジュ</t>
    </rPh>
    <rPh sb="7" eb="8">
      <t>シュ</t>
    </rPh>
    <rPh sb="8" eb="9">
      <t>ベツ</t>
    </rPh>
    <rPh sb="9" eb="11">
      <t>メンセキ</t>
    </rPh>
    <phoneticPr fontId="3"/>
  </si>
  <si>
    <t>未立木地等</t>
    <rPh sb="0" eb="1">
      <t>ミ</t>
    </rPh>
    <rPh sb="1" eb="3">
      <t>タチキ</t>
    </rPh>
    <rPh sb="3" eb="4">
      <t>チ</t>
    </rPh>
    <rPh sb="4" eb="5">
      <t>トウ</t>
    </rPh>
    <phoneticPr fontId="3"/>
  </si>
  <si>
    <t>無立木地等</t>
    <rPh sb="0" eb="1">
      <t>ム</t>
    </rPh>
    <rPh sb="1" eb="3">
      <t>タチキ</t>
    </rPh>
    <rPh sb="3" eb="4">
      <t>チ</t>
    </rPh>
    <rPh sb="4" eb="5">
      <t>トウ</t>
    </rPh>
    <phoneticPr fontId="3"/>
  </si>
  <si>
    <t>（６）国有林樹種別蓄積</t>
    <rPh sb="3" eb="6">
      <t>コクユウリン</t>
    </rPh>
    <rPh sb="6" eb="7">
      <t>ジュ</t>
    </rPh>
    <rPh sb="7" eb="8">
      <t>シュ</t>
    </rPh>
    <rPh sb="8" eb="9">
      <t>ベツ</t>
    </rPh>
    <rPh sb="9" eb="11">
      <t>チクセキ</t>
    </rPh>
    <phoneticPr fontId="3"/>
  </si>
  <si>
    <t>青森県森林資源統計書</t>
    <rPh sb="0" eb="3">
      <t>アオモリケン</t>
    </rPh>
    <rPh sb="3" eb="5">
      <t>シンリン</t>
    </rPh>
    <rPh sb="5" eb="7">
      <t>シゲン</t>
    </rPh>
    <rPh sb="7" eb="10">
      <t>トウケイショ</t>
    </rPh>
    <phoneticPr fontId="3"/>
  </si>
  <si>
    <t>青森県農林水産部林政課</t>
    <rPh sb="0" eb="3">
      <t>アオモリケン</t>
    </rPh>
    <rPh sb="3" eb="5">
      <t>ノウリン</t>
    </rPh>
    <rPh sb="5" eb="7">
      <t>スイサン</t>
    </rPh>
    <rPh sb="7" eb="8">
      <t>ブ</t>
    </rPh>
    <rPh sb="8" eb="10">
      <t>リンセイ</t>
    </rPh>
    <rPh sb="10" eb="11">
      <t>カ</t>
    </rPh>
    <phoneticPr fontId="3"/>
  </si>
  <si>
    <t>国　有　林</t>
    <phoneticPr fontId="3"/>
  </si>
  <si>
    <t>※官行造林は除く</t>
    <rPh sb="1" eb="2">
      <t>カン</t>
    </rPh>
    <rPh sb="2" eb="3">
      <t>コウ</t>
    </rPh>
    <rPh sb="3" eb="5">
      <t>ゾウリン</t>
    </rPh>
    <rPh sb="6" eb="7">
      <t>ノゾ</t>
    </rPh>
    <phoneticPr fontId="3"/>
  </si>
  <si>
    <t>総    数</t>
    <phoneticPr fontId="3"/>
  </si>
  <si>
    <t>無      立      木      地</t>
    <phoneticPr fontId="3"/>
  </si>
  <si>
    <t>水</t>
  </si>
  <si>
    <t>魚つき</t>
    <rPh sb="0" eb="1">
      <t>ウオ</t>
    </rPh>
    <phoneticPr fontId="3"/>
  </si>
  <si>
    <t xml:space="preserve">注　 </t>
    <phoneticPr fontId="3"/>
  </si>
  <si>
    <t>その他法人有林には、社寺有林、森林組合有林を含む。個人有林には、部落有林、共有林、その他を含む。</t>
    <phoneticPr fontId="3"/>
  </si>
  <si>
    <t>つがる市</t>
    <rPh sb="3" eb="4">
      <t>シ</t>
    </rPh>
    <phoneticPr fontId="3"/>
  </si>
  <si>
    <t>外ヶ浜町</t>
    <rPh sb="0" eb="1">
      <t>ソト</t>
    </rPh>
    <rPh sb="2" eb="3">
      <t>ハマ</t>
    </rPh>
    <rPh sb="3" eb="4">
      <t>マチ</t>
    </rPh>
    <phoneticPr fontId="3"/>
  </si>
  <si>
    <t>中泊町</t>
    <rPh sb="1" eb="2">
      <t>ト</t>
    </rPh>
    <phoneticPr fontId="3"/>
  </si>
  <si>
    <t>十和田市、三沢市、野辺地町、七戸町、東北町</t>
    <rPh sb="0" eb="4">
      <t>トワダシ</t>
    </rPh>
    <rPh sb="5" eb="8">
      <t>ミサワシ</t>
    </rPh>
    <rPh sb="9" eb="13">
      <t>ノヘジマチ</t>
    </rPh>
    <rPh sb="14" eb="17">
      <t>シチノヘマチ</t>
    </rPh>
    <phoneticPr fontId="3"/>
  </si>
  <si>
    <t>横浜町、六ヶ所村、三戸町、田子町、新郷村</t>
    <rPh sb="0" eb="3">
      <t>ヨコハママチ</t>
    </rPh>
    <rPh sb="4" eb="8">
      <t>ロッカショムラ</t>
    </rPh>
    <phoneticPr fontId="3"/>
  </si>
  <si>
    <t>むつ市、大間町、東通村、風間浦村、佐井村</t>
    <rPh sb="2" eb="3">
      <t>シ</t>
    </rPh>
    <rPh sb="4" eb="6">
      <t>オオマ</t>
    </rPh>
    <rPh sb="6" eb="7">
      <t>マチ</t>
    </rPh>
    <rPh sb="8" eb="9">
      <t>ヒガシ</t>
    </rPh>
    <rPh sb="9" eb="10">
      <t>ツウ</t>
    </rPh>
    <rPh sb="10" eb="11">
      <t>ムラ</t>
    </rPh>
    <rPh sb="12" eb="14">
      <t>カザマ</t>
    </rPh>
    <rPh sb="14" eb="15">
      <t>ウラ</t>
    </rPh>
    <rPh sb="15" eb="16">
      <t>ムラ</t>
    </rPh>
    <phoneticPr fontId="3"/>
  </si>
  <si>
    <t>（参考資料）市町村合併の状況</t>
    <rPh sb="1" eb="3">
      <t>サンコウ</t>
    </rPh>
    <rPh sb="3" eb="5">
      <t>シリョウ</t>
    </rPh>
    <rPh sb="6" eb="9">
      <t>シチョウソン</t>
    </rPh>
    <rPh sb="9" eb="11">
      <t>ガッペイ</t>
    </rPh>
    <rPh sb="12" eb="14">
      <t>ジョウキョウ</t>
    </rPh>
    <phoneticPr fontId="3"/>
  </si>
  <si>
    <t>《東青森林計画区》</t>
    <rPh sb="1" eb="2">
      <t>ヒガシ</t>
    </rPh>
    <rPh sb="2" eb="3">
      <t>アオ</t>
    </rPh>
    <rPh sb="3" eb="5">
      <t>シンリン</t>
    </rPh>
    <rPh sb="5" eb="7">
      <t>ケイカク</t>
    </rPh>
    <rPh sb="7" eb="8">
      <t>ク</t>
    </rPh>
    <phoneticPr fontId="3"/>
  </si>
  <si>
    <t>合併前名称</t>
    <rPh sb="0" eb="2">
      <t>ガッペイ</t>
    </rPh>
    <rPh sb="2" eb="3">
      <t>マエ</t>
    </rPh>
    <rPh sb="3" eb="5">
      <t>メイショウ</t>
    </rPh>
    <phoneticPr fontId="3"/>
  </si>
  <si>
    <t>合併後名称</t>
    <rPh sb="0" eb="2">
      <t>ガッペイ</t>
    </rPh>
    <rPh sb="2" eb="3">
      <t>ゴ</t>
    </rPh>
    <rPh sb="3" eb="5">
      <t>メイショウ</t>
    </rPh>
    <phoneticPr fontId="3"/>
  </si>
  <si>
    <t>合併年月日</t>
    <rPh sb="0" eb="2">
      <t>ガッペイ</t>
    </rPh>
    <rPh sb="2" eb="5">
      <t>ネンガッピ</t>
    </rPh>
    <phoneticPr fontId="3"/>
  </si>
  <si>
    <t>備考</t>
    <rPh sb="0" eb="2">
      <t>ビコウ</t>
    </rPh>
    <phoneticPr fontId="3"/>
  </si>
  <si>
    <t>青森市</t>
    <rPh sb="0" eb="3">
      <t>アオモリシ</t>
    </rPh>
    <phoneticPr fontId="3"/>
  </si>
  <si>
    <t>浪岡町</t>
    <rPh sb="0" eb="3">
      <t>ナミオカマチ</t>
    </rPh>
    <phoneticPr fontId="3"/>
  </si>
  <si>
    <t>浪岡町は津軽森林計画区から</t>
    <rPh sb="0" eb="3">
      <t>ナミオカマチ</t>
    </rPh>
    <rPh sb="4" eb="6">
      <t>ツガル</t>
    </rPh>
    <rPh sb="6" eb="8">
      <t>シンリン</t>
    </rPh>
    <rPh sb="8" eb="10">
      <t>ケイカク</t>
    </rPh>
    <rPh sb="10" eb="11">
      <t>ク</t>
    </rPh>
    <phoneticPr fontId="3"/>
  </si>
  <si>
    <t>蟹田町</t>
    <rPh sb="0" eb="3">
      <t>カニタマチ</t>
    </rPh>
    <phoneticPr fontId="3"/>
  </si>
  <si>
    <t>平舘村</t>
    <rPh sb="0" eb="1">
      <t>タイ</t>
    </rPh>
    <rPh sb="1" eb="2">
      <t>タテ</t>
    </rPh>
    <rPh sb="2" eb="3">
      <t>ムラ</t>
    </rPh>
    <phoneticPr fontId="3"/>
  </si>
  <si>
    <t>三厩村</t>
    <rPh sb="0" eb="3">
      <t>ミンマヤムラ</t>
    </rPh>
    <phoneticPr fontId="3"/>
  </si>
  <si>
    <t>《津軽森林計画区》</t>
    <rPh sb="1" eb="3">
      <t>ツガル</t>
    </rPh>
    <rPh sb="3" eb="5">
      <t>シンリン</t>
    </rPh>
    <rPh sb="5" eb="7">
      <t>ケイカク</t>
    </rPh>
    <rPh sb="7" eb="8">
      <t>ク</t>
    </rPh>
    <phoneticPr fontId="3"/>
  </si>
  <si>
    <t>木造町</t>
    <rPh sb="0" eb="2">
      <t>モクゾウ</t>
    </rPh>
    <rPh sb="2" eb="3">
      <t>マチ</t>
    </rPh>
    <phoneticPr fontId="3"/>
  </si>
  <si>
    <t>森田村</t>
    <rPh sb="0" eb="3">
      <t>モリタムラ</t>
    </rPh>
    <phoneticPr fontId="3"/>
  </si>
  <si>
    <t>車力村</t>
    <rPh sb="0" eb="3">
      <t>シャリキムラ</t>
    </rPh>
    <phoneticPr fontId="3"/>
  </si>
  <si>
    <t>五所川原市</t>
    <rPh sb="0" eb="5">
      <t>ゴショガワラシ</t>
    </rPh>
    <phoneticPr fontId="3"/>
  </si>
  <si>
    <t>金木町</t>
    <rPh sb="0" eb="3">
      <t>カナギマチ</t>
    </rPh>
    <phoneticPr fontId="3"/>
  </si>
  <si>
    <t>市浦村</t>
    <rPh sb="0" eb="3">
      <t>シウラムラ</t>
    </rPh>
    <phoneticPr fontId="3"/>
  </si>
  <si>
    <t>中里町</t>
    <rPh sb="0" eb="3">
      <t>ナカサトマチ</t>
    </rPh>
    <phoneticPr fontId="3"/>
  </si>
  <si>
    <t>小泊村</t>
    <rPh sb="0" eb="2">
      <t>コドマリ</t>
    </rPh>
    <rPh sb="2" eb="3">
      <t>ムラ</t>
    </rPh>
    <phoneticPr fontId="3"/>
  </si>
  <si>
    <t>中泊町</t>
    <rPh sb="0" eb="1">
      <t>ナカ</t>
    </rPh>
    <rPh sb="1" eb="2">
      <t>ト</t>
    </rPh>
    <rPh sb="2" eb="3">
      <t>マチ</t>
    </rPh>
    <phoneticPr fontId="3"/>
  </si>
  <si>
    <t>《下北森林計画区》</t>
    <rPh sb="1" eb="3">
      <t>シモキタ</t>
    </rPh>
    <rPh sb="3" eb="5">
      <t>シンリン</t>
    </rPh>
    <rPh sb="5" eb="7">
      <t>ケイカク</t>
    </rPh>
    <rPh sb="7" eb="8">
      <t>ク</t>
    </rPh>
    <phoneticPr fontId="3"/>
  </si>
  <si>
    <t>むつ市</t>
    <rPh sb="2" eb="3">
      <t>シ</t>
    </rPh>
    <phoneticPr fontId="3"/>
  </si>
  <si>
    <t>川内町</t>
    <rPh sb="0" eb="3">
      <t>カワウチマチ</t>
    </rPh>
    <phoneticPr fontId="3"/>
  </si>
  <si>
    <t>大畑町</t>
    <rPh sb="0" eb="3">
      <t>オオハタマチ</t>
    </rPh>
    <phoneticPr fontId="3"/>
  </si>
  <si>
    <t>脇野沢村</t>
    <rPh sb="0" eb="4">
      <t>ワキノサワムラ</t>
    </rPh>
    <phoneticPr fontId="3"/>
  </si>
  <si>
    <t>《三八上北森林計画区》</t>
    <rPh sb="1" eb="2">
      <t>サン</t>
    </rPh>
    <rPh sb="2" eb="3">
      <t>ハチ</t>
    </rPh>
    <rPh sb="3" eb="5">
      <t>カミキタ</t>
    </rPh>
    <rPh sb="5" eb="7">
      <t>シンリン</t>
    </rPh>
    <rPh sb="7" eb="9">
      <t>ケイカク</t>
    </rPh>
    <rPh sb="9" eb="10">
      <t>ク</t>
    </rPh>
    <phoneticPr fontId="3"/>
  </si>
  <si>
    <t>深浦町</t>
    <rPh sb="0" eb="3">
      <t>フカウラマチ</t>
    </rPh>
    <phoneticPr fontId="3"/>
  </si>
  <si>
    <t>岩崎村</t>
    <rPh sb="0" eb="3">
      <t>イワサキムラ</t>
    </rPh>
    <phoneticPr fontId="3"/>
  </si>
  <si>
    <t>八戸市</t>
    <rPh sb="0" eb="3">
      <t>ハチノヘシ</t>
    </rPh>
    <phoneticPr fontId="3"/>
  </si>
  <si>
    <t>南郷村</t>
    <rPh sb="0" eb="3">
      <t>ナンゴウムラ</t>
    </rPh>
    <phoneticPr fontId="3"/>
  </si>
  <si>
    <t>十和田市</t>
    <rPh sb="0" eb="4">
      <t>トワダシ</t>
    </rPh>
    <phoneticPr fontId="3"/>
  </si>
  <si>
    <t>十和田湖町</t>
    <rPh sb="0" eb="5">
      <t>トワダコマチ</t>
    </rPh>
    <phoneticPr fontId="3"/>
  </si>
  <si>
    <t>五戸町</t>
    <rPh sb="0" eb="3">
      <t>ゴノヘマチ</t>
    </rPh>
    <phoneticPr fontId="3"/>
  </si>
  <si>
    <t>倉石村</t>
    <rPh sb="0" eb="3">
      <t>クライシムラ</t>
    </rPh>
    <phoneticPr fontId="3"/>
  </si>
  <si>
    <t>七戸町</t>
    <rPh sb="0" eb="3">
      <t>シチノヘマチ</t>
    </rPh>
    <phoneticPr fontId="3"/>
  </si>
  <si>
    <t>天間林村</t>
    <rPh sb="0" eb="1">
      <t>テン</t>
    </rPh>
    <rPh sb="1" eb="2">
      <t>マ</t>
    </rPh>
    <rPh sb="2" eb="3">
      <t>ハヤシ</t>
    </rPh>
    <rPh sb="3" eb="4">
      <t>ムラ</t>
    </rPh>
    <phoneticPr fontId="3"/>
  </si>
  <si>
    <t>東北町</t>
    <rPh sb="0" eb="3">
      <t>トウホクマチ</t>
    </rPh>
    <phoneticPr fontId="3"/>
  </si>
  <si>
    <t>上北町</t>
    <rPh sb="0" eb="2">
      <t>カミキタ</t>
    </rPh>
    <rPh sb="2" eb="3">
      <t>マチ</t>
    </rPh>
    <phoneticPr fontId="3"/>
  </si>
  <si>
    <t>※合併対象市町村で、地域森林計画対象森林を有していない市町村名は記述していません。</t>
    <rPh sb="1" eb="3">
      <t>ガッペイ</t>
    </rPh>
    <rPh sb="3" eb="5">
      <t>タイショウ</t>
    </rPh>
    <rPh sb="5" eb="8">
      <t>シチョウソン</t>
    </rPh>
    <rPh sb="10" eb="12">
      <t>チイキ</t>
    </rPh>
    <rPh sb="12" eb="14">
      <t>シンリン</t>
    </rPh>
    <rPh sb="14" eb="16">
      <t>ケイカク</t>
    </rPh>
    <rPh sb="16" eb="18">
      <t>タイショウ</t>
    </rPh>
    <rPh sb="18" eb="20">
      <t>シンリン</t>
    </rPh>
    <rPh sb="21" eb="22">
      <t>ユウ</t>
    </rPh>
    <rPh sb="27" eb="30">
      <t>シチョウソン</t>
    </rPh>
    <rPh sb="30" eb="31">
      <t>メイ</t>
    </rPh>
    <rPh sb="32" eb="34">
      <t>キジュツ</t>
    </rPh>
    <phoneticPr fontId="3"/>
  </si>
  <si>
    <t>立                         木                         地</t>
    <phoneticPr fontId="3"/>
  </si>
  <si>
    <t>■国有林森林資源表（三八上北森林計画区）</t>
    <phoneticPr fontId="3"/>
  </si>
  <si>
    <t>六ヶ所村</t>
    <phoneticPr fontId="3"/>
  </si>
  <si>
    <t>■国有林森林資源表（下北森林計画区）</t>
    <phoneticPr fontId="3"/>
  </si>
  <si>
    <t>■国有林森林資源表（津軽森林計画区）</t>
    <phoneticPr fontId="3"/>
  </si>
  <si>
    <t>■国有林森林資源表（津軽森林計画区）　つづき</t>
    <phoneticPr fontId="3"/>
  </si>
  <si>
    <t>鰺ヶ沢町</t>
    <phoneticPr fontId="3"/>
  </si>
  <si>
    <t>新郷村</t>
    <rPh sb="0" eb="3">
      <t>シンゴウムラ</t>
    </rPh>
    <phoneticPr fontId="3"/>
  </si>
  <si>
    <t>■樹種別、齢級別森林資源表</t>
    <phoneticPr fontId="3"/>
  </si>
  <si>
    <t>総  数</t>
    <phoneticPr fontId="3"/>
  </si>
  <si>
    <t>単位　面積：ha、蓄積：1,000ｍ3</t>
    <phoneticPr fontId="3"/>
  </si>
  <si>
    <t>無     立     木     地</t>
    <phoneticPr fontId="3"/>
  </si>
  <si>
    <t>更  新</t>
    <phoneticPr fontId="3"/>
  </si>
  <si>
    <t>区　  　分</t>
    <phoneticPr fontId="3"/>
  </si>
  <si>
    <t>区分</t>
    <phoneticPr fontId="3"/>
  </si>
  <si>
    <t>保安林</t>
    <phoneticPr fontId="3"/>
  </si>
  <si>
    <t>国立公園</t>
    <phoneticPr fontId="3"/>
  </si>
  <si>
    <t>国定公園</t>
    <phoneticPr fontId="3"/>
  </si>
  <si>
    <t>県立自然公園</t>
    <phoneticPr fontId="3"/>
  </si>
  <si>
    <t>■民有林森林資源表（下北森林計画区）</t>
    <phoneticPr fontId="3"/>
  </si>
  <si>
    <t>■民有林森林資源表（津軽森林計画区）</t>
    <phoneticPr fontId="3"/>
  </si>
  <si>
    <t>■民有林森林資源表（県　合　計）</t>
    <phoneticPr fontId="3"/>
  </si>
  <si>
    <t>■民有林森林資源表（三八上北森林計画区）</t>
    <phoneticPr fontId="3"/>
  </si>
  <si>
    <t>■民有林森林資源表（東青森林計画区）</t>
    <phoneticPr fontId="3"/>
  </si>
  <si>
    <t>総土地 面積</t>
    <phoneticPr fontId="3"/>
  </si>
  <si>
    <t>無 立   木 地</t>
    <phoneticPr fontId="3"/>
  </si>
  <si>
    <t>更新       困難地</t>
    <phoneticPr fontId="3"/>
  </si>
  <si>
    <t>つがる市</t>
  </si>
  <si>
    <t>八戸市、三戸町、五戸町、田子町、南部町、階上町、新郷村</t>
    <rPh sb="0" eb="2">
      <t>ハチノヘ</t>
    </rPh>
    <rPh sb="2" eb="3">
      <t>シ</t>
    </rPh>
    <rPh sb="4" eb="6">
      <t>サンノヘ</t>
    </rPh>
    <rPh sb="6" eb="7">
      <t>マチ</t>
    </rPh>
    <rPh sb="8" eb="11">
      <t>ゴノヘマチ</t>
    </rPh>
    <rPh sb="12" eb="15">
      <t>タッコマチ</t>
    </rPh>
    <rPh sb="16" eb="19">
      <t>ナンブマチ</t>
    </rPh>
    <phoneticPr fontId="3"/>
  </si>
  <si>
    <t>横浜町、六戸町、おいらせ町、六ヶ所村</t>
    <rPh sb="0" eb="3">
      <t>ヨコハママチ</t>
    </rPh>
    <rPh sb="4" eb="7">
      <t>ロクノヘマチ</t>
    </rPh>
    <rPh sb="12" eb="13">
      <t>マチ</t>
    </rPh>
    <rPh sb="14" eb="18">
      <t>ロッカショムラ</t>
    </rPh>
    <phoneticPr fontId="3"/>
  </si>
  <si>
    <t>弘前市、黒石市、平川市、大鰐町、西目屋村</t>
    <rPh sb="0" eb="3">
      <t>ヒロサキシ</t>
    </rPh>
    <rPh sb="4" eb="7">
      <t>クロイシシ</t>
    </rPh>
    <rPh sb="8" eb="10">
      <t>ヒラカワ</t>
    </rPh>
    <rPh sb="10" eb="11">
      <t>シ</t>
    </rPh>
    <rPh sb="12" eb="15">
      <t>オオワニマチ</t>
    </rPh>
    <phoneticPr fontId="3"/>
  </si>
  <si>
    <t>十和田市、三沢市、野辺地町、七戸町、東北町</t>
    <rPh sb="0" eb="4">
      <t>トワダシ</t>
    </rPh>
    <rPh sb="5" eb="8">
      <t>ミサワシ</t>
    </rPh>
    <rPh sb="9" eb="13">
      <t>ノヘジマチ</t>
    </rPh>
    <rPh sb="14" eb="17">
      <t>シチノヘマチ</t>
    </rPh>
    <rPh sb="18" eb="20">
      <t>トウホク</t>
    </rPh>
    <rPh sb="20" eb="21">
      <t>マチ</t>
    </rPh>
    <phoneticPr fontId="3"/>
  </si>
  <si>
    <t>五所川原市、中泊町、つがる市、鰺ヶ沢町、深浦町</t>
    <rPh sb="8" eb="9">
      <t>マチ</t>
    </rPh>
    <phoneticPr fontId="3"/>
  </si>
  <si>
    <t>平賀町</t>
    <rPh sb="0" eb="3">
      <t>ヒラカマチ</t>
    </rPh>
    <phoneticPr fontId="3"/>
  </si>
  <si>
    <t>尾上町</t>
    <rPh sb="0" eb="3">
      <t>オノエマチ</t>
    </rPh>
    <phoneticPr fontId="3"/>
  </si>
  <si>
    <t>碇ヶ関村</t>
    <rPh sb="0" eb="4">
      <t>イカリガセキムラ</t>
    </rPh>
    <phoneticPr fontId="3"/>
  </si>
  <si>
    <t>平川市</t>
    <rPh sb="0" eb="2">
      <t>ヒラカワ</t>
    </rPh>
    <rPh sb="2" eb="3">
      <t>シ</t>
    </rPh>
    <phoneticPr fontId="3"/>
  </si>
  <si>
    <t>弘前市</t>
    <rPh sb="0" eb="3">
      <t>ヒロサキシ</t>
    </rPh>
    <phoneticPr fontId="3"/>
  </si>
  <si>
    <t>岩木町</t>
    <rPh sb="0" eb="3">
      <t>イワキマチ</t>
    </rPh>
    <phoneticPr fontId="3"/>
  </si>
  <si>
    <t>相馬村</t>
    <rPh sb="0" eb="3">
      <t>ソウマムラ</t>
    </rPh>
    <phoneticPr fontId="3"/>
  </si>
  <si>
    <t>名川町</t>
    <rPh sb="0" eb="3">
      <t>ナガワマチ</t>
    </rPh>
    <phoneticPr fontId="3"/>
  </si>
  <si>
    <t>南部町</t>
    <rPh sb="0" eb="3">
      <t>ナンブマチ</t>
    </rPh>
    <phoneticPr fontId="3"/>
  </si>
  <si>
    <t>福地村</t>
    <rPh sb="0" eb="3">
      <t>フクチムラ</t>
    </rPh>
    <phoneticPr fontId="3"/>
  </si>
  <si>
    <t>百石町</t>
    <rPh sb="0" eb="3">
      <t>モモイシマチ</t>
    </rPh>
    <phoneticPr fontId="3"/>
  </si>
  <si>
    <t>下田町</t>
    <rPh sb="0" eb="3">
      <t>シモダマチ</t>
    </rPh>
    <phoneticPr fontId="3"/>
  </si>
  <si>
    <t>おいらせ町</t>
    <rPh sb="4" eb="5">
      <t>マチ</t>
    </rPh>
    <phoneticPr fontId="3"/>
  </si>
  <si>
    <t>おいらせ町</t>
  </si>
  <si>
    <t>中南地域県民局</t>
    <rPh sb="0" eb="1">
      <t>ナカ</t>
    </rPh>
    <rPh sb="1" eb="2">
      <t>ミナミ</t>
    </rPh>
    <rPh sb="2" eb="4">
      <t>チイキ</t>
    </rPh>
    <rPh sb="4" eb="7">
      <t>ケンミンキョク</t>
    </rPh>
    <phoneticPr fontId="3"/>
  </si>
  <si>
    <t>五所川原市、中泊町、鶴田町、つがる市、鰺ヶ沢町、深浦町</t>
    <rPh sb="0" eb="5">
      <t>ゴショガワラシ</t>
    </rPh>
    <rPh sb="6" eb="9">
      <t>ナカドマリ</t>
    </rPh>
    <rPh sb="10" eb="13">
      <t>ツルタマチ</t>
    </rPh>
    <phoneticPr fontId="3"/>
  </si>
  <si>
    <t>青森市、今別町、平川市、大鰐町、五所川原市、</t>
    <rPh sb="0" eb="3">
      <t>アオモリシ</t>
    </rPh>
    <rPh sb="4" eb="7">
      <t>イマベツマチ</t>
    </rPh>
    <rPh sb="8" eb="10">
      <t>ヒラカワ</t>
    </rPh>
    <rPh sb="16" eb="21">
      <t>ゴショガワラシ</t>
    </rPh>
    <phoneticPr fontId="3"/>
  </si>
  <si>
    <t>十和田市、七戸町、むつ市、東通村</t>
    <rPh sb="0" eb="4">
      <t>トワダシ</t>
    </rPh>
    <rPh sb="11" eb="12">
      <t>シ</t>
    </rPh>
    <phoneticPr fontId="3"/>
  </si>
  <si>
    <t>三戸町、田子町、南部町、階上町、新郷村、</t>
    <rPh sb="0" eb="2">
      <t>サンノヘ</t>
    </rPh>
    <rPh sb="2" eb="3">
      <t>マチ</t>
    </rPh>
    <rPh sb="4" eb="7">
      <t>タッコマチ</t>
    </rPh>
    <rPh sb="8" eb="11">
      <t>ナンブマチ</t>
    </rPh>
    <phoneticPr fontId="3"/>
  </si>
  <si>
    <t>上北地域県民局</t>
    <rPh sb="2" eb="4">
      <t>チイキ</t>
    </rPh>
    <rPh sb="4" eb="7">
      <t>ケンミンキョク</t>
    </rPh>
    <phoneticPr fontId="3"/>
  </si>
  <si>
    <t>西北地域県民局</t>
    <rPh sb="0" eb="1">
      <t>ニシ</t>
    </rPh>
    <rPh sb="3" eb="4">
      <t>イキ</t>
    </rPh>
    <rPh sb="4" eb="7">
      <t>ケンミンキョク</t>
    </rPh>
    <phoneticPr fontId="3"/>
  </si>
  <si>
    <t>地域農林水産部小計</t>
    <rPh sb="0" eb="2">
      <t>チイキ</t>
    </rPh>
    <rPh sb="2" eb="4">
      <t>ノウリン</t>
    </rPh>
    <rPh sb="4" eb="6">
      <t>スイサン</t>
    </rPh>
    <rPh sb="6" eb="7">
      <t>ブ</t>
    </rPh>
    <rPh sb="7" eb="9">
      <t>ショウケイ</t>
    </rPh>
    <phoneticPr fontId="3"/>
  </si>
  <si>
    <t>地域農林水産部小計</t>
    <rPh sb="0" eb="2">
      <t>チイキ</t>
    </rPh>
    <rPh sb="2" eb="4">
      <t>ノウリン</t>
    </rPh>
    <rPh sb="4" eb="7">
      <t>スイサンブ</t>
    </rPh>
    <rPh sb="7" eb="9">
      <t>ショウケイ</t>
    </rPh>
    <phoneticPr fontId="3"/>
  </si>
  <si>
    <t>三八地域県民局</t>
    <rPh sb="0" eb="1">
      <t>サン</t>
    </rPh>
    <rPh sb="1" eb="2">
      <t>ハチ</t>
    </rPh>
    <rPh sb="2" eb="4">
      <t>チイキ</t>
    </rPh>
    <rPh sb="4" eb="7">
      <t>ケンミンキョク</t>
    </rPh>
    <phoneticPr fontId="3"/>
  </si>
  <si>
    <t>機構</t>
    <rPh sb="0" eb="2">
      <t>キコウ</t>
    </rPh>
    <phoneticPr fontId="3"/>
  </si>
  <si>
    <t>蓄積（千m3)</t>
    <rPh sb="0" eb="2">
      <t>チクセキ</t>
    </rPh>
    <rPh sb="3" eb="4">
      <t>セン</t>
    </rPh>
    <phoneticPr fontId="3"/>
  </si>
  <si>
    <t>今別町</t>
    <rPh sb="0" eb="1">
      <t>イマ</t>
    </rPh>
    <rPh sb="1" eb="2">
      <t>ベツ</t>
    </rPh>
    <rPh sb="2" eb="3">
      <t>マチ</t>
    </rPh>
    <phoneticPr fontId="3"/>
  </si>
  <si>
    <t>私</t>
    <rPh sb="0" eb="1">
      <t>ワタシ</t>
    </rPh>
    <phoneticPr fontId="3"/>
  </si>
  <si>
    <t>有</t>
    <rPh sb="0" eb="1">
      <t>ユウ</t>
    </rPh>
    <phoneticPr fontId="3"/>
  </si>
  <si>
    <t>機構造林</t>
    <rPh sb="0" eb="2">
      <t>キコウ</t>
    </rPh>
    <rPh sb="2" eb="4">
      <t>ゾウリン</t>
    </rPh>
    <phoneticPr fontId="3"/>
  </si>
  <si>
    <t>自　　　　　　　　　然　　　　　　　　　公　　　　　　　　　園　　　　　　　　　特　　　　　　　　　別　　　　　　　　　地　　　　　　　　　域</t>
    <phoneticPr fontId="3"/>
  </si>
  <si>
    <t>林野庁
所管</t>
    <phoneticPr fontId="3"/>
  </si>
  <si>
    <t>青森市、平内町、外ヶ浜町、今別町、蓬田村</t>
    <rPh sb="0" eb="3">
      <t>アオモリシ</t>
    </rPh>
    <rPh sb="4" eb="7">
      <t>ヒラナイマチ</t>
    </rPh>
    <rPh sb="8" eb="9">
      <t>ソト</t>
    </rPh>
    <rPh sb="10" eb="11">
      <t>ハマ</t>
    </rPh>
    <rPh sb="11" eb="12">
      <t>マチ</t>
    </rPh>
    <rPh sb="13" eb="16">
      <t>イマベツマチ</t>
    </rPh>
    <rPh sb="17" eb="20">
      <t>ヨモギタムラ</t>
    </rPh>
    <phoneticPr fontId="3"/>
  </si>
  <si>
    <t>弘前市、黒石市、大鰐町、西目屋村</t>
    <rPh sb="0" eb="3">
      <t>ヒロサキシ</t>
    </rPh>
    <rPh sb="4" eb="7">
      <t>クロイシシ</t>
    </rPh>
    <rPh sb="8" eb="11">
      <t>オオワニマチ</t>
    </rPh>
    <phoneticPr fontId="3"/>
  </si>
  <si>
    <t>Ｒ１</t>
  </si>
  <si>
    <t>民有林は、森林法第５条に定める地域森林計画対象森林についての数値であり、</t>
    <rPh sb="0" eb="3">
      <t>ミンユウリン</t>
    </rPh>
    <rPh sb="5" eb="7">
      <t>シンリン</t>
    </rPh>
    <rPh sb="7" eb="8">
      <t>ホウ</t>
    </rPh>
    <rPh sb="8" eb="9">
      <t>ダイ</t>
    </rPh>
    <rPh sb="10" eb="11">
      <t>ジョウ</t>
    </rPh>
    <rPh sb="12" eb="13">
      <t>サダ</t>
    </rPh>
    <rPh sb="15" eb="17">
      <t>チイキ</t>
    </rPh>
    <rPh sb="17" eb="19">
      <t>シンリン</t>
    </rPh>
    <rPh sb="19" eb="21">
      <t>ケイカク</t>
    </rPh>
    <rPh sb="21" eb="23">
      <t>タイショウ</t>
    </rPh>
    <rPh sb="23" eb="25">
      <t>シンリン</t>
    </rPh>
    <rPh sb="30" eb="32">
      <t>スウチ</t>
    </rPh>
    <phoneticPr fontId="8"/>
  </si>
  <si>
    <t>森林計画を立てるための調査年度末のものです。</t>
    <rPh sb="0" eb="2">
      <t>シンリン</t>
    </rPh>
    <rPh sb="2" eb="4">
      <t>ケイカク</t>
    </rPh>
    <rPh sb="5" eb="6">
      <t>タ</t>
    </rPh>
    <rPh sb="11" eb="13">
      <t>チョウサ</t>
    </rPh>
    <rPh sb="13" eb="15">
      <t>ネンド</t>
    </rPh>
    <rPh sb="15" eb="16">
      <t>マツ</t>
    </rPh>
    <phoneticPr fontId="8"/>
  </si>
  <si>
    <t>国有林・官行造林は林野庁東北森林管理局より提供を受けた資料に基づく数値で</t>
    <rPh sb="0" eb="3">
      <t>コクユウリン</t>
    </rPh>
    <rPh sb="4" eb="5">
      <t>カン</t>
    </rPh>
    <rPh sb="5" eb="6">
      <t>コウ</t>
    </rPh>
    <rPh sb="6" eb="8">
      <t>ゾウリン</t>
    </rPh>
    <rPh sb="9" eb="12">
      <t>リンヤチョウ</t>
    </rPh>
    <rPh sb="12" eb="14">
      <t>トウホク</t>
    </rPh>
    <rPh sb="14" eb="16">
      <t>シンリン</t>
    </rPh>
    <rPh sb="16" eb="18">
      <t>カンリ</t>
    </rPh>
    <rPh sb="18" eb="19">
      <t>キョク</t>
    </rPh>
    <rPh sb="21" eb="23">
      <t>テイキョウ</t>
    </rPh>
    <rPh sb="24" eb="25">
      <t>ウ</t>
    </rPh>
    <rPh sb="27" eb="29">
      <t>シリョウ</t>
    </rPh>
    <rPh sb="30" eb="31">
      <t>モト</t>
    </rPh>
    <rPh sb="33" eb="35">
      <t>スウチ</t>
    </rPh>
    <phoneticPr fontId="8"/>
  </si>
  <si>
    <t>なお、林野庁以外の他省庁の所管する国有林は含みません。</t>
    <rPh sb="3" eb="6">
      <t>リンヤチョウ</t>
    </rPh>
    <rPh sb="6" eb="8">
      <t>イガイ</t>
    </rPh>
    <rPh sb="9" eb="10">
      <t>タ</t>
    </rPh>
    <rPh sb="10" eb="12">
      <t>ショウチョウ</t>
    </rPh>
    <rPh sb="13" eb="15">
      <t>ショカン</t>
    </rPh>
    <rPh sb="17" eb="20">
      <t>コクユウリン</t>
    </rPh>
    <rPh sb="21" eb="22">
      <t>フク</t>
    </rPh>
    <phoneticPr fontId="8"/>
  </si>
  <si>
    <t>面積・蓄積は、単位に満たないものは「０」、該当のないものは「－」、調査を欠く</t>
    <rPh sb="0" eb="2">
      <t>メンセキ</t>
    </rPh>
    <rPh sb="3" eb="5">
      <t>チクセキ</t>
    </rPh>
    <rPh sb="7" eb="9">
      <t>タンイ</t>
    </rPh>
    <rPh sb="10" eb="11">
      <t>ミ</t>
    </rPh>
    <rPh sb="21" eb="23">
      <t>ガイトウ</t>
    </rPh>
    <rPh sb="33" eb="35">
      <t>チョウサ</t>
    </rPh>
    <rPh sb="36" eb="37">
      <t>カ</t>
    </rPh>
    <phoneticPr fontId="8"/>
  </si>
  <si>
    <t>もの又は省略したものは「・・・」で表示しました。</t>
    <rPh sb="2" eb="3">
      <t>マタ</t>
    </rPh>
    <rPh sb="4" eb="6">
      <t>ショウリャク</t>
    </rPh>
    <rPh sb="17" eb="19">
      <t>ヒョウジ</t>
    </rPh>
    <phoneticPr fontId="8"/>
  </si>
  <si>
    <t>単位未満を四捨五入する関係で、それらの合計と内訳が一致しないものがあり</t>
    <rPh sb="0" eb="2">
      <t>タンイ</t>
    </rPh>
    <rPh sb="2" eb="4">
      <t>ミマン</t>
    </rPh>
    <rPh sb="5" eb="9">
      <t>シシャゴニュウ</t>
    </rPh>
    <rPh sb="11" eb="13">
      <t>カンケイ</t>
    </rPh>
    <rPh sb="19" eb="21">
      <t>ゴウケイ</t>
    </rPh>
    <rPh sb="22" eb="24">
      <t>ウチワケ</t>
    </rPh>
    <rPh sb="25" eb="27">
      <t>イッチ</t>
    </rPh>
    <phoneticPr fontId="8"/>
  </si>
  <si>
    <t>ます。</t>
  </si>
  <si>
    <t>その他異例に属するものは欄外に説明を付けました。</t>
    <rPh sb="2" eb="3">
      <t>タ</t>
    </rPh>
    <rPh sb="3" eb="5">
      <t>イレイ</t>
    </rPh>
    <rPh sb="6" eb="7">
      <t>ゾク</t>
    </rPh>
    <rPh sb="12" eb="14">
      <t>ランガイ</t>
    </rPh>
    <rPh sb="15" eb="17">
      <t>セツメイ</t>
    </rPh>
    <rPh sb="18" eb="19">
      <t>ツ</t>
    </rPh>
    <phoneticPr fontId="8"/>
  </si>
  <si>
    <t>この統計数値の有効期間は以下のとおりです。</t>
    <rPh sb="2" eb="4">
      <t>トウケイ</t>
    </rPh>
    <rPh sb="4" eb="6">
      <t>スウチ</t>
    </rPh>
    <rPh sb="7" eb="9">
      <t>ユウコウ</t>
    </rPh>
    <rPh sb="9" eb="11">
      <t>キカン</t>
    </rPh>
    <rPh sb="12" eb="14">
      <t>イカ</t>
    </rPh>
    <phoneticPr fontId="8"/>
  </si>
  <si>
    <t>Ｈ30</t>
    <phoneticPr fontId="3"/>
  </si>
  <si>
    <t>■制限林普通林森林資源表 （県　合　計）</t>
    <phoneticPr fontId="3"/>
  </si>
  <si>
    <t>砂防指定地</t>
    <rPh sb="0" eb="2">
      <t>サボウ</t>
    </rPh>
    <rPh sb="2" eb="4">
      <t>シテイ</t>
    </rPh>
    <rPh sb="4" eb="5">
      <t>チ</t>
    </rPh>
    <phoneticPr fontId="3"/>
  </si>
  <si>
    <t>その他</t>
    <rPh sb="2" eb="3">
      <t>タ</t>
    </rPh>
    <phoneticPr fontId="3"/>
  </si>
  <si>
    <t>普通地域</t>
    <rPh sb="0" eb="2">
      <t>フツウ</t>
    </rPh>
    <rPh sb="2" eb="4">
      <t>チイキ</t>
    </rPh>
    <phoneticPr fontId="3"/>
  </si>
  <si>
    <t>　　　　　単位未満を四捨五入する関係で合計と内訳が一致しない場合があります。</t>
    <rPh sb="5" eb="7">
      <t>タンイ</t>
    </rPh>
    <rPh sb="7" eb="9">
      <t>ミマン</t>
    </rPh>
    <rPh sb="10" eb="14">
      <t>シシャゴニュウ</t>
    </rPh>
    <rPh sb="16" eb="18">
      <t>カンケイ</t>
    </rPh>
    <rPh sb="19" eb="21">
      <t>ゴウケイ</t>
    </rPh>
    <rPh sb="22" eb="24">
      <t>ウチワケ</t>
    </rPh>
    <rPh sb="25" eb="27">
      <t>イッチ</t>
    </rPh>
    <rPh sb="30" eb="32">
      <t>バアイ</t>
    </rPh>
    <phoneticPr fontId="3"/>
  </si>
  <si>
    <t>■制限林普通林森林資源表(三八上北森林計画区)</t>
    <phoneticPr fontId="3"/>
  </si>
  <si>
    <t>地域農林水産部小計</t>
  </si>
  <si>
    <t>■制限林普通林森林資源表(三八上北森林計画区) つづき</t>
    <phoneticPr fontId="3"/>
  </si>
  <si>
    <t>上北地域県民局</t>
  </si>
  <si>
    <t>六ヶ所村</t>
  </si>
  <si>
    <t>■制限林普通林森林資源表(下北森林計画区)</t>
    <phoneticPr fontId="3"/>
  </si>
  <si>
    <t>■制限林普通林森林資源表(東青森林計画区)</t>
    <phoneticPr fontId="3"/>
  </si>
  <si>
    <t>外ヶ浜町</t>
  </si>
  <si>
    <t>■制限林普通林森林資源表(津軽森林計画区)</t>
    <phoneticPr fontId="3"/>
  </si>
  <si>
    <t>平川市</t>
  </si>
  <si>
    <t>■制限林普通林森林資源表(津軽森林計画区) つづき</t>
    <phoneticPr fontId="3"/>
  </si>
  <si>
    <t>西北地域県民局</t>
  </si>
  <si>
    <t>鰺ヶ沢町</t>
  </si>
  <si>
    <t>中泊町</t>
  </si>
  <si>
    <t>Ｒ２</t>
    <phoneticPr fontId="3"/>
  </si>
  <si>
    <t>-</t>
  </si>
  <si>
    <t>■森　林　現　況(津軽森林計画区) つづき</t>
    <phoneticPr fontId="3"/>
  </si>
  <si>
    <t>中南地域県民局</t>
  </si>
  <si>
    <t>■森　林　現　況(津軽森林計画区)</t>
    <phoneticPr fontId="3"/>
  </si>
  <si>
    <t>■森　林　現　況(東青森林計画区)</t>
    <phoneticPr fontId="3"/>
  </si>
  <si>
    <t>■森　林　現　況(下北森林計画区)</t>
    <phoneticPr fontId="3"/>
  </si>
  <si>
    <t>■森　林　現　況(三八上北森林計画区) つづき</t>
    <phoneticPr fontId="3"/>
  </si>
  <si>
    <t>三八地域県民局</t>
  </si>
  <si>
    <t>■森　林　現　況(県合計・三八上北森林計画区)</t>
    <phoneticPr fontId="3"/>
  </si>
  <si>
    <t>■民有林森林資源表（津軽森林計画区)　つづき</t>
    <phoneticPr fontId="3"/>
  </si>
  <si>
    <t>■民有林森林資源表（三八上北森林計画区)　つづき</t>
    <phoneticPr fontId="3"/>
  </si>
  <si>
    <t>(中泊町)</t>
    <phoneticPr fontId="3"/>
  </si>
  <si>
    <t>(鶴田町)</t>
    <phoneticPr fontId="3"/>
  </si>
  <si>
    <t>(深浦町)</t>
    <phoneticPr fontId="3"/>
  </si>
  <si>
    <t>(鰺ヶ沢町)</t>
    <phoneticPr fontId="3"/>
  </si>
  <si>
    <t>(つがる市)</t>
    <phoneticPr fontId="3"/>
  </si>
  <si>
    <t>(五所川原市)</t>
    <phoneticPr fontId="3"/>
  </si>
  <si>
    <t>(西北地域県民局 地域農林水産部)</t>
    <phoneticPr fontId="3"/>
  </si>
  <si>
    <t>(大鰐町)</t>
    <phoneticPr fontId="3"/>
  </si>
  <si>
    <t>(西目屋村)</t>
    <phoneticPr fontId="3"/>
  </si>
  <si>
    <t>(平川市)</t>
    <phoneticPr fontId="3"/>
  </si>
  <si>
    <t>(黒石市)</t>
    <phoneticPr fontId="3"/>
  </si>
  <si>
    <t>(弘前市)</t>
    <phoneticPr fontId="3"/>
  </si>
  <si>
    <t>(中南地域県民局 地域農林水産部)</t>
    <phoneticPr fontId="3"/>
  </si>
  <si>
    <t>(津軽森林計画区)</t>
    <phoneticPr fontId="3"/>
  </si>
  <si>
    <t>(外ヶ浜町)</t>
    <phoneticPr fontId="3"/>
  </si>
  <si>
    <t>(蓬田村)</t>
    <phoneticPr fontId="3"/>
  </si>
  <si>
    <t>(今別町)</t>
    <phoneticPr fontId="3"/>
  </si>
  <si>
    <t>(平内町)</t>
    <phoneticPr fontId="3"/>
  </si>
  <si>
    <t>(青森市)</t>
    <phoneticPr fontId="3"/>
  </si>
  <si>
    <t>(東青森林計画区)</t>
    <phoneticPr fontId="3"/>
  </si>
  <si>
    <t>(佐井村)</t>
    <phoneticPr fontId="3"/>
  </si>
  <si>
    <t>(風間浦村)</t>
    <phoneticPr fontId="3"/>
  </si>
  <si>
    <t>(東通村)</t>
    <phoneticPr fontId="3"/>
  </si>
  <si>
    <t>(大間町)</t>
    <phoneticPr fontId="3"/>
  </si>
  <si>
    <t>(むつ市)</t>
    <phoneticPr fontId="3"/>
  </si>
  <si>
    <t>(下北森林計画区)</t>
    <phoneticPr fontId="3"/>
  </si>
  <si>
    <t>(おいらせ町)</t>
    <phoneticPr fontId="3"/>
  </si>
  <si>
    <t>(六ヶ所村)</t>
    <phoneticPr fontId="3"/>
  </si>
  <si>
    <t>(東北町)</t>
    <phoneticPr fontId="3"/>
  </si>
  <si>
    <t>(横浜町)</t>
    <phoneticPr fontId="3"/>
  </si>
  <si>
    <t>(六戸町)</t>
    <phoneticPr fontId="3"/>
  </si>
  <si>
    <t>(七戸町)</t>
    <phoneticPr fontId="3"/>
  </si>
  <si>
    <t>(野辺地町)</t>
    <phoneticPr fontId="3"/>
  </si>
  <si>
    <t>(三沢市)</t>
    <phoneticPr fontId="3"/>
  </si>
  <si>
    <t>(十和田市)</t>
    <phoneticPr fontId="3"/>
  </si>
  <si>
    <t>(上北地域県民局 地域農林水産部)</t>
    <phoneticPr fontId="3"/>
  </si>
  <si>
    <t>(新郷村)</t>
    <phoneticPr fontId="3"/>
  </si>
  <si>
    <t>(階上町)</t>
    <phoneticPr fontId="3"/>
  </si>
  <si>
    <t>(南部町)</t>
    <phoneticPr fontId="3"/>
  </si>
  <si>
    <t>(田子町)</t>
    <phoneticPr fontId="3"/>
  </si>
  <si>
    <t>(五戸町)</t>
    <phoneticPr fontId="3"/>
  </si>
  <si>
    <t>(三戸町)</t>
    <phoneticPr fontId="3"/>
  </si>
  <si>
    <t>(八戸市)</t>
    <phoneticPr fontId="3"/>
  </si>
  <si>
    <t>(三八地域県民局 地域農林水産部)</t>
    <phoneticPr fontId="3"/>
  </si>
  <si>
    <t>(三八上北森林計画区)</t>
    <phoneticPr fontId="3"/>
  </si>
  <si>
    <t>(県　合　計)</t>
    <phoneticPr fontId="3"/>
  </si>
  <si>
    <t>■所有形態別森林資源表(西北地域県民局 地域農林水産部)</t>
    <phoneticPr fontId="3"/>
  </si>
  <si>
    <t>■所有形態別森林資源表(中南地域県民局 地域農林水産部)</t>
    <phoneticPr fontId="3"/>
  </si>
  <si>
    <t>■所有形態別森林資源表(津軽森林計画区)</t>
    <phoneticPr fontId="3"/>
  </si>
  <si>
    <t>■所有形態別森林資源表(東青森林計画区)</t>
    <phoneticPr fontId="3"/>
  </si>
  <si>
    <t>■所有形態別森林資源表(下北森林計画区)</t>
    <phoneticPr fontId="3"/>
  </si>
  <si>
    <t>■所有形態別森林資源表(上北地域県民局 地域農林水産部)</t>
    <phoneticPr fontId="3"/>
  </si>
  <si>
    <t>■所有形態別森林資源表(三八地域県民局 地域農林水産部)</t>
    <phoneticPr fontId="3"/>
  </si>
  <si>
    <t>■所有形態別森林資源表(三八上北森林計画区)</t>
    <phoneticPr fontId="3"/>
  </si>
  <si>
    <t>■所有形態別森林資源表(県　合　計)</t>
    <phoneticPr fontId="3"/>
  </si>
  <si>
    <t>■所有形態別森林資源表(西北地域県民局 地域農林水産部 市町村別内訳)</t>
    <phoneticPr fontId="3"/>
  </si>
  <si>
    <t>■所有形態別森林資源表(中南地域県民局 地域農林水産部 市町村別内訳)</t>
    <phoneticPr fontId="3"/>
  </si>
  <si>
    <t>■所有形態別森林資源表(東青森林計画区 市町村別内訳)</t>
    <phoneticPr fontId="3"/>
  </si>
  <si>
    <t>■所有形態別森林資源表(下北森林計画区 市町村別内訳)</t>
    <phoneticPr fontId="3"/>
  </si>
  <si>
    <t>■所有形態別森林資源表(上北地域県民局 地域農林水産部 市町村別内訳)</t>
    <phoneticPr fontId="3"/>
  </si>
  <si>
    <t>■所有形態別森林資源表(三八地域県民局 地域農林水産部 市町村別内訳)</t>
    <phoneticPr fontId="3"/>
  </si>
  <si>
    <t xml:space="preserve"> ■制限林普通林森林資源表 (西北地域県民局 地域農林水産部)</t>
    <phoneticPr fontId="3"/>
  </si>
  <si>
    <t xml:space="preserve"> ■制限林普通林森林資源表 (中南地域県民局 地域農林水産部)</t>
    <phoneticPr fontId="3"/>
  </si>
  <si>
    <t xml:space="preserve"> ■制限林普通林森林資源表 (津軽森林計画区)</t>
    <phoneticPr fontId="3"/>
  </si>
  <si>
    <t xml:space="preserve"> ■制限林普通林森林資源表 (東青森林計画区)</t>
    <phoneticPr fontId="3"/>
  </si>
  <si>
    <t xml:space="preserve"> ■制限林普通林森林資源表 (下北森林計画区)</t>
    <phoneticPr fontId="3"/>
  </si>
  <si>
    <t xml:space="preserve"> ■制限林普通林森林資源表 (上北地域県民局 地域農林水産部)</t>
    <phoneticPr fontId="3"/>
  </si>
  <si>
    <t xml:space="preserve"> ■制限林普通林森林資源表 (三八上北森林計画区)</t>
    <phoneticPr fontId="3"/>
  </si>
  <si>
    <t xml:space="preserve"> ■制限林普通林森林資源表 (県　合　計)</t>
    <phoneticPr fontId="3"/>
  </si>
  <si>
    <t>　　　　 　　　西北地域県民局地域農林水産部の総土地面積総数には板柳町4,188haを加算した。</t>
    <rPh sb="8" eb="9">
      <t>ニシ</t>
    </rPh>
    <rPh sb="10" eb="12">
      <t>チイキ</t>
    </rPh>
    <rPh sb="12" eb="15">
      <t>ケンミンキョク</t>
    </rPh>
    <rPh sb="15" eb="17">
      <t>チイキ</t>
    </rPh>
    <rPh sb="17" eb="19">
      <t>ノウリン</t>
    </rPh>
    <rPh sb="19" eb="22">
      <t>スイサンブ</t>
    </rPh>
    <rPh sb="23" eb="24">
      <t>ソウ</t>
    </rPh>
    <phoneticPr fontId="3"/>
  </si>
  <si>
    <t>　　      　　中南地域県民局地域農林水産部の総土地面積総数には藤崎町3,729ha、田舎館村2,235haを加算した。</t>
    <rPh sb="12" eb="14">
      <t>チイキ</t>
    </rPh>
    <rPh sb="14" eb="16">
      <t>ケンミン</t>
    </rPh>
    <rPh sb="16" eb="17">
      <t>キョク</t>
    </rPh>
    <rPh sb="17" eb="19">
      <t>チイキ</t>
    </rPh>
    <rPh sb="19" eb="21">
      <t>ノウリン</t>
    </rPh>
    <rPh sb="21" eb="23">
      <t>スイサン</t>
    </rPh>
    <rPh sb="23" eb="24">
      <t>ブ</t>
    </rPh>
    <phoneticPr fontId="3"/>
  </si>
  <si>
    <t>Ｒ３</t>
    <phoneticPr fontId="3"/>
  </si>
  <si>
    <t>マツ類</t>
    <rPh sb="2" eb="3">
      <t>ルイ</t>
    </rPh>
    <phoneticPr fontId="3"/>
  </si>
  <si>
    <t>カラマツ</t>
    <phoneticPr fontId="3"/>
  </si>
  <si>
    <t>その他針</t>
    <rPh sb="2" eb="3">
      <t>タ</t>
    </rPh>
    <rPh sb="3" eb="4">
      <t>ハリ</t>
    </rPh>
    <phoneticPr fontId="3"/>
  </si>
  <si>
    <t>広葉樹</t>
    <rPh sb="0" eb="3">
      <t>コウヨウジュ</t>
    </rPh>
    <phoneticPr fontId="3"/>
  </si>
  <si>
    <t>南部</t>
    <rPh sb="0" eb="2">
      <t>ナンブ</t>
    </rPh>
    <phoneticPr fontId="3"/>
  </si>
  <si>
    <t>津軽</t>
    <rPh sb="0" eb="2">
      <t>ツガル</t>
    </rPh>
    <phoneticPr fontId="3"/>
  </si>
  <si>
    <t>育成単層林</t>
    <phoneticPr fontId="3"/>
  </si>
  <si>
    <t>人工林</t>
    <phoneticPr fontId="3"/>
  </si>
  <si>
    <t>天然林</t>
    <phoneticPr fontId="3"/>
  </si>
  <si>
    <t>　</t>
    <phoneticPr fontId="3"/>
  </si>
  <si>
    <t>針葉樹</t>
    <rPh sb="0" eb="3">
      <t>シンヨウジュ</t>
    </rPh>
    <phoneticPr fontId="3"/>
  </si>
  <si>
    <t>県自然環境保全地域特別地区</t>
    <rPh sb="1" eb="3">
      <t>シゼン</t>
    </rPh>
    <rPh sb="3" eb="5">
      <t>カンキョウ</t>
    </rPh>
    <rPh sb="5" eb="7">
      <t>ホゼン</t>
    </rPh>
    <rPh sb="7" eb="9">
      <t>チイキ</t>
    </rPh>
    <rPh sb="9" eb="11">
      <t>トクベツ</t>
    </rPh>
    <rPh sb="11" eb="13">
      <t>チク</t>
    </rPh>
    <phoneticPr fontId="3"/>
  </si>
  <si>
    <t>　　資料　　総土地面積：国土地理院（R5.10.1）</t>
    <phoneticPr fontId="3"/>
  </si>
  <si>
    <t>JO</t>
    <phoneticPr fontId="3"/>
  </si>
  <si>
    <t>JF</t>
    <phoneticPr fontId="3"/>
  </si>
  <si>
    <t>TI</t>
    <phoneticPr fontId="3"/>
  </si>
  <si>
    <t>MM</t>
    <phoneticPr fontId="3"/>
  </si>
  <si>
    <t>A</t>
    <phoneticPr fontId="3"/>
  </si>
  <si>
    <t>TT</t>
    <phoneticPr fontId="3"/>
  </si>
  <si>
    <t>KK</t>
    <phoneticPr fontId="3"/>
  </si>
  <si>
    <t>定数</t>
    <rPh sb="0" eb="2">
      <t>テイスウ</t>
    </rPh>
    <phoneticPr fontId="3"/>
  </si>
  <si>
    <t xml:space="preserve"> ■制限林普通林森林資源表(三八地域県民局 地域農林水産部)</t>
    <phoneticPr fontId="3"/>
  </si>
  <si>
    <t>:</t>
    <phoneticPr fontId="3"/>
  </si>
  <si>
    <t>令和6年4月</t>
    <rPh sb="0" eb="2">
      <t>レイワ</t>
    </rPh>
    <rPh sb="3" eb="4">
      <t>ネン</t>
    </rPh>
    <rPh sb="5" eb="6">
      <t>ガツ</t>
    </rPh>
    <phoneticPr fontId="8"/>
  </si>
  <si>
    <t>Ｒ５</t>
    <phoneticPr fontId="3"/>
  </si>
  <si>
    <t>令和６年４月　１日　から</t>
    <rPh sb="0" eb="2">
      <t>レイワ</t>
    </rPh>
    <rPh sb="3" eb="4">
      <t>ネン</t>
    </rPh>
    <rPh sb="5" eb="6">
      <t>ガツ</t>
    </rPh>
    <rPh sb="8" eb="9">
      <t>ニチ</t>
    </rPh>
    <phoneticPr fontId="8"/>
  </si>
  <si>
    <t>令和７年３月３１日　まで</t>
    <rPh sb="0" eb="2">
      <t>レイワ</t>
    </rPh>
    <rPh sb="3" eb="4">
      <t>ネン</t>
    </rPh>
    <rPh sb="5" eb="6">
      <t>ガツ</t>
    </rPh>
    <rPh sb="8" eb="9">
      <t>ニチ</t>
    </rPh>
    <phoneticPr fontId="8"/>
  </si>
  <si>
    <t>あり、令和６年４月１日現在のものです。</t>
    <rPh sb="3" eb="5">
      <t>レイワ</t>
    </rPh>
    <rPh sb="6" eb="7">
      <t>ネン</t>
    </rPh>
    <rPh sb="8" eb="9">
      <t>ガツ</t>
    </rPh>
    <rPh sb="10" eb="13">
      <t>ニチゲンザイ</t>
    </rPh>
    <phoneticPr fontId="8"/>
  </si>
  <si>
    <t>Ｒ４</t>
    <phoneticPr fontId="3"/>
  </si>
  <si>
    <t>R５</t>
    <phoneticPr fontId="3"/>
  </si>
  <si>
    <t>　青森県の森林は、「民有林」は主として三八上北地方に分布し、「国有林」は主として下北及び津軽半島、秋田県境付近に広く分布しています。その面積は633,579haで、県土面積の65.7％に当たり、そのうち民有林は238,555haで全森林の37.7％、国有林（官行造林含む）は395,024haで62.3％を占めています。その蓄積は129,292千ｍ3で、そのうち民有林は54,098千㎥、国有林（官行造林含む）は75,200千㎥で１ｈａ当たりの蓄積は民有林は227㎥、国有林は190㎥となっております。森林の構成状況は民有林と国有林では全く対照的で、民有林は９～１４齢級の針葉樹人工林が多く、国有林は広葉樹天然林が多くなっています。</t>
    <rPh sb="1" eb="4">
      <t>アオモリケン</t>
    </rPh>
    <rPh sb="5" eb="7">
      <t>シンリン</t>
    </rPh>
    <rPh sb="10" eb="13">
      <t>ミンユウリン</t>
    </rPh>
    <rPh sb="15" eb="16">
      <t>シュ</t>
    </rPh>
    <rPh sb="21" eb="23">
      <t>カミキタ</t>
    </rPh>
    <rPh sb="23" eb="25">
      <t>チホウ</t>
    </rPh>
    <rPh sb="26" eb="28">
      <t>ブンプ</t>
    </rPh>
    <rPh sb="31" eb="34">
      <t>コクユウリン</t>
    </rPh>
    <rPh sb="36" eb="37">
      <t>シュ</t>
    </rPh>
    <rPh sb="40" eb="42">
      <t>シモキタ</t>
    </rPh>
    <rPh sb="42" eb="43">
      <t>オヨ</t>
    </rPh>
    <rPh sb="44" eb="46">
      <t>ツガル</t>
    </rPh>
    <rPh sb="115" eb="116">
      <t>ゼン</t>
    </rPh>
    <rPh sb="251" eb="253">
      <t>シンリン</t>
    </rPh>
    <rPh sb="259" eb="262">
      <t>ミンユウリン</t>
    </rPh>
    <rPh sb="263" eb="266">
      <t>コクユウリン</t>
    </rPh>
    <rPh sb="283" eb="284">
      <t>レイ</t>
    </rPh>
    <rPh sb="284" eb="285">
      <t>キュウ</t>
    </rPh>
    <rPh sb="289" eb="291">
      <t>ジンコウ</t>
    </rPh>
    <phoneticPr fontId="3"/>
  </si>
  <si>
    <t>西目屋村</t>
    <rPh sb="0" eb="4">
      <t>ニシメヤムラ</t>
    </rPh>
    <phoneticPr fontId="3"/>
  </si>
  <si>
    <t>■国有林森林資源表（東青森林計画区）</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</si>
</sst>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1" formatCode="_ * #,##0_ ;_ * \-#,##0_ ;_ * &quot;-&quot;_ ;_ @_ "/>
    <numFmt numFmtId="176" formatCode="0.0"/>
    <numFmt numFmtId="177" formatCode="0.0_ "/>
    <numFmt numFmtId="178" formatCode="\(#,##0\);\(&quot;△ &quot;#,##0\);&quot;-        &quot;"/>
    <numFmt numFmtId="179" formatCode="#,##0;&quot;△ &quot;#,##0;&quot;-        &quot;"/>
    <numFmt numFmtId="180" formatCode="#,##0_);[Red]\(#,##0\)"/>
    <numFmt numFmtId="181" formatCode="#,##0.0;[Red]\-#,##0.0"/>
    <numFmt numFmtId="182" formatCode="0.0_);[Red]\(0.0\)"/>
  </numFmts>
  <fonts count="26" x14ac:knownFonts="1">
    <font>
      <sz val="12"/>
      <name val="ＭＳ Ｐゴシック"/>
      <family val="3"/>
      <charset val="128"/>
    </font>
    <font>
      <sz val="12"/>
      <name val="ＭＳ Ｐゴシック"/>
      <family val="3"/>
      <charset val="128"/>
    </font>
    <font>
      <sz val="12"/>
      <color indexed="64"/>
      <name val="ＭＳ Ｐゴシック"/>
      <family val="3"/>
      <charset val="128"/>
    </font>
    <font>
      <sz val="6"/>
      <name val="ＭＳ Ｐゴシック"/>
      <family val="3"/>
      <charset val="128"/>
    </font>
    <font>
      <sz val="11"/>
      <name val="ＭＳ Ｐゴシック"/>
      <family val="3"/>
      <charset val="128"/>
    </font>
    <font>
      <sz val="16"/>
      <name val="ＭＳ Ｐゴシック"/>
      <family val="3"/>
      <charset val="128"/>
    </font>
    <font>
      <sz val="12"/>
      <name val="ＭＳ Ｐゴシック"/>
      <family val="3"/>
      <charset val="128"/>
    </font>
    <font>
      <sz val="10"/>
      <name val="ＭＳ Ｐゴシック"/>
      <family val="3"/>
      <charset val="128"/>
    </font>
    <font>
      <sz val="8"/>
      <name val="ＭＳ Ｐゴシック"/>
      <family val="3"/>
      <charset val="128"/>
    </font>
    <font>
      <sz val="14"/>
      <color indexed="12"/>
      <name val="ＭＳ Ｐゴシック"/>
      <family val="3"/>
      <charset val="128"/>
    </font>
    <font>
      <sz val="14"/>
      <name val="ＭＳ Ｐゴシック"/>
      <family val="3"/>
      <charset val="128"/>
    </font>
    <font>
      <sz val="10"/>
      <color indexed="64"/>
      <name val="ＭＳ Ｐゴシック"/>
      <family val="3"/>
      <charset val="128"/>
    </font>
    <font>
      <sz val="9"/>
      <name val="ＭＳ Ｐゴシック"/>
      <family val="3"/>
      <charset val="128"/>
    </font>
    <font>
      <sz val="12"/>
      <color indexed="12"/>
      <name val="ＭＳ Ｐゴシック"/>
      <family val="3"/>
      <charset val="128"/>
    </font>
    <font>
      <sz val="16"/>
      <color indexed="12"/>
      <name val="ＭＳ Ｐゴシック"/>
      <family val="3"/>
      <charset val="128"/>
    </font>
    <font>
      <sz val="24"/>
      <name val="ＭＳ Ｐゴシック"/>
      <family val="3"/>
      <charset val="128"/>
    </font>
    <font>
      <sz val="26"/>
      <name val="ＭＳ Ｐゴシック"/>
      <family val="3"/>
      <charset val="128"/>
    </font>
    <font>
      <b/>
      <sz val="12"/>
      <color indexed="12"/>
      <name val="ＭＳ Ｐゴシック"/>
      <family val="3"/>
      <charset val="128"/>
    </font>
    <font>
      <b/>
      <sz val="14"/>
      <color indexed="12"/>
      <name val="ＭＳ Ｐゴシック"/>
      <family val="3"/>
      <charset val="128"/>
    </font>
    <font>
      <sz val="11"/>
      <color theme="1"/>
      <name val="ＭＳ Ｐゴシック"/>
      <family val="3"/>
      <charset val="128"/>
    </font>
    <font>
      <sz val="22"/>
      <name val="ＭＳ Ｐゴシック"/>
      <family val="3"/>
      <charset val="128"/>
    </font>
    <font>
      <b/>
      <sz val="11"/>
      <name val="ＭＳ Ｐゴシック"/>
      <family val="3"/>
      <charset val="128"/>
    </font>
    <font>
      <sz val="9"/>
      <color indexed="64"/>
      <name val="ＭＳ Ｐゴシック"/>
      <family val="3"/>
      <charset val="128"/>
    </font>
    <font>
      <sz val="11"/>
      <color indexed="64"/>
      <name val="ＭＳ Ｐゴシック"/>
      <family val="3"/>
      <charset val="128"/>
    </font>
    <font>
      <sz val="12"/>
      <color theme="1"/>
      <name val="ＭＳ Ｐゴシック"/>
      <family val="3"/>
      <charset val="128"/>
    </font>
    <font>
      <sz val="12"/>
      <color rgb="FFFFFF00"/>
      <name val="ＭＳ Ｐゴシック"/>
      <family val="3"/>
      <charset val="128"/>
    </font>
  </fonts>
  <fills count="3">
    <fill>
      <patternFill patternType="none"/>
    </fill>
    <fill>
      <patternFill patternType="gray125"/>
    </fill>
    <fill>
      <patternFill patternType="solid">
        <fgColor rgb="FFFFFF00"/>
        <bgColor indexed="64"/>
      </patternFill>
    </fill>
  </fills>
  <borders count="123">
    <border>
      <left/>
      <right/>
      <top/>
      <bottom/>
      <diagonal/>
    </border>
    <border>
      <left style="medium">
        <color indexed="8"/>
      </left>
      <right/>
      <top/>
      <bottom/>
      <diagonal/>
    </border>
    <border>
      <left style="thin">
        <color indexed="8"/>
      </left>
      <right/>
      <top style="thin">
        <color indexed="8"/>
      </top>
      <bottom/>
      <diagonal/>
    </border>
    <border>
      <left style="medium">
        <color indexed="8"/>
      </left>
      <right/>
      <top style="medium">
        <color indexed="8"/>
      </top>
      <bottom/>
      <diagonal/>
    </border>
    <border>
      <left/>
      <right/>
      <top style="medium">
        <color indexed="8"/>
      </top>
      <bottom/>
      <diagonal/>
    </border>
    <border>
      <left style="thin">
        <color indexed="8"/>
      </left>
      <right/>
      <top style="medium">
        <color indexed="8"/>
      </top>
      <bottom/>
      <diagonal/>
    </border>
    <border>
      <left style="thin">
        <color indexed="8"/>
      </left>
      <right/>
      <top/>
      <bottom/>
      <diagonal/>
    </border>
    <border>
      <left/>
      <right/>
      <top style="thin">
        <color indexed="8"/>
      </top>
      <bottom/>
      <diagonal/>
    </border>
    <border>
      <left style="medium">
        <color indexed="8"/>
      </left>
      <right/>
      <top style="thin">
        <color indexed="8"/>
      </top>
      <bottom/>
      <diagonal/>
    </border>
    <border>
      <left style="thin">
        <color indexed="8"/>
      </left>
      <right/>
      <top style="medium">
        <color indexed="64"/>
      </top>
      <bottom/>
      <diagonal/>
    </border>
    <border>
      <left/>
      <right/>
      <top style="medium">
        <color indexed="64"/>
      </top>
      <bottom/>
      <diagonal/>
    </border>
    <border>
      <left style="thin">
        <color indexed="8"/>
      </left>
      <right style="medium">
        <color indexed="64"/>
      </right>
      <top style="thin">
        <color indexed="8"/>
      </top>
      <bottom/>
      <diagonal/>
    </border>
    <border>
      <left style="thin">
        <color indexed="8"/>
      </left>
      <right/>
      <top style="thin">
        <color indexed="8"/>
      </top>
      <bottom style="medium">
        <color indexed="64"/>
      </bottom>
      <diagonal/>
    </border>
    <border>
      <left style="thin">
        <color indexed="64"/>
      </left>
      <right style="thin">
        <color indexed="8"/>
      </right>
      <top style="medium">
        <color indexed="64"/>
      </top>
      <bottom/>
      <diagonal/>
    </border>
    <border>
      <left style="thin">
        <color indexed="64"/>
      </left>
      <right style="medium">
        <color indexed="64"/>
      </right>
      <top style="medium">
        <color indexed="64"/>
      </top>
      <bottom/>
      <diagonal/>
    </border>
    <border>
      <left style="thin">
        <color indexed="8"/>
      </left>
      <right style="medium">
        <color indexed="64"/>
      </right>
      <top/>
      <bottom/>
      <diagonal/>
    </border>
    <border>
      <left style="thin">
        <color indexed="8"/>
      </left>
      <right style="medium">
        <color indexed="64"/>
      </right>
      <top style="medium">
        <color indexed="64"/>
      </top>
      <bottom/>
      <diagonal/>
    </border>
    <border>
      <left style="thin">
        <color indexed="8"/>
      </left>
      <right style="thin">
        <color indexed="64"/>
      </right>
      <top style="thin">
        <color indexed="8"/>
      </top>
      <bottom/>
      <diagonal/>
    </border>
    <border>
      <left style="thin">
        <color indexed="64"/>
      </left>
      <right style="thin">
        <color indexed="8"/>
      </right>
      <top style="thin">
        <color indexed="8"/>
      </top>
      <bottom/>
      <diagonal/>
    </border>
    <border>
      <left style="thin">
        <color indexed="64"/>
      </left>
      <right style="thin">
        <color indexed="8"/>
      </right>
      <top style="thin">
        <color indexed="8"/>
      </top>
      <bottom style="medium">
        <color indexed="8"/>
      </bottom>
      <diagonal/>
    </border>
    <border>
      <left style="medium">
        <color indexed="64"/>
      </left>
      <right/>
      <top/>
      <bottom/>
      <diagonal/>
    </border>
    <border>
      <left style="medium">
        <color indexed="8"/>
      </left>
      <right/>
      <top/>
      <bottom style="medium">
        <color indexed="64"/>
      </bottom>
      <diagonal/>
    </border>
    <border>
      <left style="medium">
        <color indexed="64"/>
      </left>
      <right/>
      <top style="thin">
        <color indexed="8"/>
      </top>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
      <left/>
      <right style="medium">
        <color indexed="64"/>
      </right>
      <top/>
      <bottom style="medium">
        <color indexed="64"/>
      </bottom>
      <diagonal/>
    </border>
    <border>
      <left style="thin">
        <color indexed="8"/>
      </left>
      <right style="medium">
        <color indexed="64"/>
      </right>
      <top style="thin">
        <color indexed="8"/>
      </top>
      <bottom style="medium">
        <color indexed="64"/>
      </bottom>
      <diagonal/>
    </border>
    <border>
      <left style="thin">
        <color indexed="8"/>
      </left>
      <right style="thin">
        <color indexed="64"/>
      </right>
      <top style="thin">
        <color indexed="8"/>
      </top>
      <bottom style="medium">
        <color indexed="64"/>
      </bottom>
      <diagonal/>
    </border>
    <border>
      <left style="thin">
        <color indexed="8"/>
      </left>
      <right style="medium">
        <color indexed="8"/>
      </right>
      <top style="thin">
        <color indexed="8"/>
      </top>
      <bottom/>
      <diagonal/>
    </border>
    <border>
      <left style="thin">
        <color indexed="64"/>
      </left>
      <right style="thin">
        <color indexed="64"/>
      </right>
      <top/>
      <bottom style="thin">
        <color indexed="64"/>
      </bottom>
      <diagonal/>
    </border>
    <border>
      <left style="thin">
        <color indexed="8"/>
      </left>
      <right style="medium">
        <color indexed="8"/>
      </right>
      <top/>
      <bottom/>
      <diagonal/>
    </border>
    <border>
      <left style="thin">
        <color indexed="8"/>
      </left>
      <right style="medium">
        <color indexed="8"/>
      </right>
      <top style="thin">
        <color indexed="8"/>
      </top>
      <bottom style="medium">
        <color indexed="8"/>
      </bottom>
      <diagonal/>
    </border>
    <border>
      <left style="thin">
        <color indexed="8"/>
      </left>
      <right style="medium">
        <color indexed="8"/>
      </right>
      <top style="thin">
        <color indexed="8"/>
      </top>
      <bottom style="thin">
        <color indexed="8"/>
      </bottom>
      <diagonal/>
    </border>
    <border>
      <left style="thin">
        <color indexed="64"/>
      </left>
      <right style="thin">
        <color indexed="8"/>
      </right>
      <top style="thin">
        <color indexed="8"/>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8"/>
      </left>
      <right style="medium">
        <color indexed="8"/>
      </right>
      <top style="thin">
        <color indexed="8"/>
      </top>
      <bottom style="medium">
        <color indexed="64"/>
      </bottom>
      <diagonal/>
    </border>
    <border>
      <left style="medium">
        <color indexed="64"/>
      </left>
      <right/>
      <top style="medium">
        <color indexed="64"/>
      </top>
      <bottom/>
      <diagonal/>
    </border>
    <border>
      <left style="thin">
        <color indexed="8"/>
      </left>
      <right style="thin">
        <color indexed="64"/>
      </right>
      <top style="medium">
        <color indexed="64"/>
      </top>
      <bottom/>
      <diagonal/>
    </border>
    <border>
      <left style="thin">
        <color indexed="8"/>
      </left>
      <right style="medium">
        <color indexed="8"/>
      </right>
      <top style="medium">
        <color indexed="64"/>
      </top>
      <bottom/>
      <diagonal/>
    </border>
    <border>
      <left style="thin">
        <color indexed="8"/>
      </left>
      <right style="thin">
        <color indexed="64"/>
      </right>
      <top/>
      <bottom/>
      <diagonal/>
    </border>
    <border>
      <left style="medium">
        <color indexed="64"/>
      </left>
      <right/>
      <top/>
      <bottom style="thin">
        <color indexed="64"/>
      </bottom>
      <diagonal/>
    </border>
    <border>
      <left style="thin">
        <color indexed="8"/>
      </left>
      <right/>
      <top/>
      <bottom style="thin">
        <color indexed="64"/>
      </bottom>
      <diagonal/>
    </border>
    <border>
      <left/>
      <right/>
      <top/>
      <bottom style="thin">
        <color indexed="64"/>
      </bottom>
      <diagonal/>
    </border>
    <border>
      <left style="thin">
        <color indexed="8"/>
      </left>
      <right/>
      <top style="thin">
        <color indexed="8"/>
      </top>
      <bottom style="thin">
        <color indexed="64"/>
      </bottom>
      <diagonal/>
    </border>
    <border>
      <left style="thin">
        <color indexed="8"/>
      </left>
      <right style="thin">
        <color indexed="8"/>
      </right>
      <top style="thin">
        <color indexed="8"/>
      </top>
      <bottom style="medium">
        <color indexed="8"/>
      </bottom>
      <diagonal/>
    </border>
    <border>
      <left/>
      <right/>
      <top style="thin">
        <color indexed="8"/>
      </top>
      <bottom style="medium">
        <color indexed="64"/>
      </bottom>
      <diagonal/>
    </border>
    <border>
      <left/>
      <right style="thin">
        <color indexed="8"/>
      </right>
      <top/>
      <bottom style="thin">
        <color indexed="64"/>
      </bottom>
      <diagonal/>
    </border>
    <border>
      <left style="thin">
        <color indexed="64"/>
      </left>
      <right style="thin">
        <color indexed="64"/>
      </right>
      <top style="thin">
        <color indexed="8"/>
      </top>
      <bottom/>
      <diagonal/>
    </border>
    <border>
      <left style="thin">
        <color indexed="8"/>
      </left>
      <right style="thin">
        <color indexed="8"/>
      </right>
      <top style="thin">
        <color indexed="8"/>
      </top>
      <bottom/>
      <diagonal/>
    </border>
    <border>
      <left style="thin">
        <color indexed="8"/>
      </left>
      <right style="thin">
        <color indexed="64"/>
      </right>
      <top style="thin">
        <color indexed="64"/>
      </top>
      <bottom style="medium">
        <color indexed="8"/>
      </bottom>
      <diagonal/>
    </border>
    <border>
      <left style="thin">
        <color indexed="8"/>
      </left>
      <right/>
      <top style="thin">
        <color indexed="64"/>
      </top>
      <bottom/>
      <diagonal/>
    </border>
    <border>
      <left/>
      <right style="medium">
        <color indexed="64"/>
      </right>
      <top style="medium">
        <color indexed="64"/>
      </top>
      <bottom/>
      <diagonal/>
    </border>
    <border>
      <left style="medium">
        <color indexed="64"/>
      </left>
      <right/>
      <top style="thin">
        <color indexed="64"/>
      </top>
      <bottom/>
      <diagonal/>
    </border>
    <border>
      <left style="thin">
        <color indexed="8"/>
      </left>
      <right/>
      <top/>
      <bottom style="medium">
        <color indexed="64"/>
      </bottom>
      <diagonal/>
    </border>
    <border>
      <left style="thin">
        <color indexed="8"/>
      </left>
      <right style="medium">
        <color indexed="64"/>
      </right>
      <top/>
      <bottom style="medium">
        <color indexed="64"/>
      </bottom>
      <diagonal/>
    </border>
    <border>
      <left style="medium">
        <color indexed="8"/>
      </left>
      <right style="thin">
        <color indexed="64"/>
      </right>
      <top style="thin">
        <color indexed="64"/>
      </top>
      <bottom/>
      <diagonal/>
    </border>
    <border>
      <left style="medium">
        <color indexed="8"/>
      </left>
      <right style="thin">
        <color indexed="64"/>
      </right>
      <top/>
      <bottom style="thin">
        <color indexed="64"/>
      </bottom>
      <diagonal/>
    </border>
    <border>
      <left style="medium">
        <color indexed="8"/>
      </left>
      <right style="thin">
        <color indexed="64"/>
      </right>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8"/>
      </left>
      <right style="medium">
        <color indexed="64"/>
      </right>
      <top style="thin">
        <color indexed="64"/>
      </top>
      <bottom/>
      <diagonal/>
    </border>
    <border>
      <left style="thin">
        <color indexed="64"/>
      </left>
      <right/>
      <top style="medium">
        <color indexed="64"/>
      </top>
      <bottom/>
      <diagonal/>
    </border>
    <border>
      <left style="thin">
        <color indexed="64"/>
      </left>
      <right/>
      <top/>
      <bottom/>
      <diagonal/>
    </border>
    <border>
      <left style="thin">
        <color indexed="64"/>
      </left>
      <right/>
      <top style="thin">
        <color indexed="8"/>
      </top>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style="thin">
        <color indexed="64"/>
      </top>
      <bottom/>
      <diagonal/>
    </border>
    <border>
      <left style="thin">
        <color indexed="8"/>
      </left>
      <right style="thin">
        <color indexed="64"/>
      </right>
      <top/>
      <bottom style="thin">
        <color indexed="8"/>
      </bottom>
      <diagonal/>
    </border>
    <border>
      <left/>
      <right style="thin">
        <color indexed="64"/>
      </right>
      <top style="thin">
        <color indexed="64"/>
      </top>
      <bottom style="thin">
        <color indexed="64"/>
      </bottom>
      <diagonal/>
    </border>
    <border>
      <left style="thin">
        <color indexed="8"/>
      </left>
      <right/>
      <top style="thin">
        <color indexed="8"/>
      </top>
      <bottom style="thin">
        <color indexed="8"/>
      </bottom>
      <diagonal/>
    </border>
    <border>
      <left style="thin">
        <color indexed="8"/>
      </left>
      <right/>
      <top/>
      <bottom style="thin">
        <color indexed="8"/>
      </bottom>
      <diagonal/>
    </border>
    <border>
      <left style="thin">
        <color indexed="8"/>
      </left>
      <right style="thin">
        <color indexed="8"/>
      </right>
      <top/>
      <bottom style="thin">
        <color indexed="8"/>
      </bottom>
      <diagonal/>
    </border>
    <border>
      <left style="thin">
        <color indexed="8"/>
      </left>
      <right style="thin">
        <color indexed="8"/>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medium">
        <color indexed="64"/>
      </left>
      <right/>
      <top style="thin">
        <color indexed="64"/>
      </top>
      <bottom style="thin">
        <color indexed="64"/>
      </bottom>
      <diagonal/>
    </border>
    <border>
      <left/>
      <right style="thin">
        <color indexed="8"/>
      </right>
      <top style="thin">
        <color indexed="64"/>
      </top>
      <bottom style="thin">
        <color indexed="64"/>
      </bottom>
      <diagonal/>
    </border>
    <border>
      <left/>
      <right style="thin">
        <color indexed="8"/>
      </right>
      <top/>
      <bottom style="medium">
        <color indexed="64"/>
      </bottom>
      <diagonal/>
    </border>
    <border>
      <left/>
      <right style="thin">
        <color indexed="8"/>
      </right>
      <top style="thin">
        <color indexed="64"/>
      </top>
      <bottom/>
      <diagonal/>
    </border>
    <border>
      <left/>
      <right style="thin">
        <color indexed="8"/>
      </right>
      <top style="medium">
        <color indexed="64"/>
      </top>
      <bottom/>
      <diagonal/>
    </border>
    <border>
      <left/>
      <right/>
      <top/>
      <bottom style="medium">
        <color indexed="8"/>
      </bottom>
      <diagonal/>
    </border>
    <border>
      <left style="thin">
        <color indexed="8"/>
      </left>
      <right style="thin">
        <color indexed="8"/>
      </right>
      <top style="medium">
        <color indexed="8"/>
      </top>
      <bottom/>
      <diagonal/>
    </border>
    <border>
      <left style="medium">
        <color indexed="64"/>
      </left>
      <right/>
      <top style="thin">
        <color indexed="8"/>
      </top>
      <bottom style="medium">
        <color indexed="64"/>
      </bottom>
      <diagonal/>
    </border>
    <border>
      <left/>
      <right style="thin">
        <color indexed="8"/>
      </right>
      <top style="thin">
        <color indexed="8"/>
      </top>
      <bottom style="medium">
        <color indexed="64"/>
      </bottom>
      <diagonal/>
    </border>
    <border>
      <left style="medium">
        <color indexed="64"/>
      </left>
      <right style="thin">
        <color indexed="8"/>
      </right>
      <top/>
      <bottom/>
      <diagonal/>
    </border>
    <border>
      <left style="medium">
        <color indexed="64"/>
      </left>
      <right style="thin">
        <color indexed="8"/>
      </right>
      <top/>
      <bottom style="thin">
        <color indexed="8"/>
      </bottom>
      <diagonal/>
    </border>
    <border>
      <left/>
      <right/>
      <top/>
      <bottom style="thin">
        <color indexed="8"/>
      </bottom>
      <diagonal/>
    </border>
    <border>
      <left/>
      <right style="thin">
        <color indexed="8"/>
      </right>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medium">
        <color indexed="64"/>
      </left>
      <right/>
      <top/>
      <bottom style="thin">
        <color indexed="8"/>
      </bottom>
      <diagonal/>
    </border>
    <border>
      <left style="thin">
        <color indexed="8"/>
      </left>
      <right style="thin">
        <color indexed="8"/>
      </right>
      <top style="medium">
        <color indexed="64"/>
      </top>
      <bottom/>
      <diagonal/>
    </border>
    <border>
      <left style="thin">
        <color indexed="8"/>
      </left>
      <right/>
      <top style="medium">
        <color indexed="8"/>
      </top>
      <bottom style="thin">
        <color indexed="8"/>
      </bottom>
      <diagonal/>
    </border>
    <border>
      <left/>
      <right/>
      <top style="medium">
        <color indexed="8"/>
      </top>
      <bottom style="thin">
        <color indexed="8"/>
      </bottom>
      <diagonal/>
    </border>
    <border>
      <left style="thin">
        <color indexed="64"/>
      </left>
      <right style="medium">
        <color indexed="8"/>
      </right>
      <top style="medium">
        <color indexed="8"/>
      </top>
      <bottom/>
      <diagonal/>
    </border>
    <border>
      <left style="thin">
        <color indexed="64"/>
      </left>
      <right style="medium">
        <color indexed="8"/>
      </right>
      <top/>
      <bottom/>
      <diagonal/>
    </border>
    <border>
      <left style="thin">
        <color indexed="8"/>
      </left>
      <right style="medium">
        <color indexed="8"/>
      </right>
      <top/>
      <bottom style="thin">
        <color indexed="64"/>
      </bottom>
      <diagonal/>
    </border>
    <border>
      <left style="thin">
        <color indexed="64"/>
      </left>
      <right/>
      <top style="thin">
        <color indexed="8"/>
      </top>
      <bottom style="thin">
        <color indexed="8"/>
      </bottom>
      <diagonal/>
    </border>
    <border>
      <left style="medium">
        <color indexed="64"/>
      </left>
      <right style="thin">
        <color indexed="8"/>
      </right>
      <top style="medium">
        <color indexed="64"/>
      </top>
      <bottom/>
      <diagonal/>
    </border>
    <border>
      <left style="thin">
        <color indexed="64"/>
      </left>
      <right style="thin">
        <color indexed="8"/>
      </right>
      <top/>
      <bottom/>
      <diagonal/>
    </border>
    <border>
      <left style="thin">
        <color indexed="64"/>
      </left>
      <right style="thin">
        <color indexed="8"/>
      </right>
      <top/>
      <bottom style="thin">
        <color indexed="8"/>
      </bottom>
      <diagonal/>
    </border>
    <border>
      <left style="thin">
        <color indexed="8"/>
      </left>
      <right style="medium">
        <color indexed="64"/>
      </right>
      <top/>
      <bottom style="thin">
        <color indexed="8"/>
      </bottom>
      <diagonal/>
    </border>
    <border>
      <left style="medium">
        <color indexed="8"/>
      </left>
      <right style="thin">
        <color indexed="8"/>
      </right>
      <top/>
      <bottom style="thin">
        <color indexed="64"/>
      </bottom>
      <diagonal/>
    </border>
    <border>
      <left style="thin">
        <color indexed="8"/>
      </left>
      <right style="thin">
        <color indexed="8"/>
      </right>
      <top style="thin">
        <color indexed="64"/>
      </top>
      <bottom style="medium">
        <color indexed="64"/>
      </bottom>
      <diagonal/>
    </border>
    <border>
      <left style="thin">
        <color indexed="8"/>
      </left>
      <right style="thin">
        <color indexed="8"/>
      </right>
      <top style="thin">
        <color indexed="8"/>
      </top>
      <bottom style="medium">
        <color indexed="64"/>
      </bottom>
      <diagonal/>
    </border>
    <border>
      <left style="thin">
        <color indexed="8"/>
      </left>
      <right style="thin">
        <color indexed="8"/>
      </right>
      <top/>
      <bottom style="medium">
        <color indexed="64"/>
      </bottom>
      <diagonal/>
    </border>
    <border>
      <left style="thin">
        <color indexed="8"/>
      </left>
      <right style="medium">
        <color indexed="64"/>
      </right>
      <top style="thin">
        <color indexed="8"/>
      </top>
      <bottom style="thin">
        <color indexed="8"/>
      </bottom>
      <diagonal/>
    </border>
    <border>
      <left style="thin">
        <color indexed="8"/>
      </left>
      <right style="medium">
        <color indexed="8"/>
      </right>
      <top style="medium">
        <color indexed="8"/>
      </top>
      <bottom/>
      <diagonal/>
    </border>
    <border>
      <left style="medium">
        <color indexed="8"/>
      </left>
      <right/>
      <top/>
      <bottom style="medium">
        <color indexed="8"/>
      </bottom>
      <diagonal/>
    </border>
    <border>
      <left style="thin">
        <color indexed="8"/>
      </left>
      <right/>
      <top style="thin">
        <color indexed="8"/>
      </top>
      <bottom style="medium">
        <color indexed="8"/>
      </bottom>
      <diagonal/>
    </border>
    <border>
      <left style="medium">
        <color indexed="64"/>
      </left>
      <right style="thin">
        <color indexed="8"/>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8"/>
      </right>
      <top/>
      <bottom style="medium">
        <color indexed="64"/>
      </bottom>
      <diagonal/>
    </border>
  </borders>
  <cellStyleXfs count="3">
    <xf numFmtId="0" fontId="0" fillId="0" borderId="0"/>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398">
    <xf numFmtId="0" fontId="0" fillId="0" borderId="0" xfId="0"/>
    <xf numFmtId="0" fontId="4" fillId="0" borderId="0" xfId="0" applyFont="1"/>
    <xf numFmtId="0" fontId="7" fillId="0" borderId="0" xfId="0" applyFont="1" applyAlignment="1">
      <alignment vertical="center"/>
    </xf>
    <xf numFmtId="0" fontId="9" fillId="0" borderId="0" xfId="0" applyFont="1" applyAlignment="1">
      <alignment vertical="center"/>
    </xf>
    <xf numFmtId="0" fontId="12" fillId="0" borderId="0" xfId="0" applyFont="1" applyAlignment="1">
      <alignment horizontal="left" indent="1"/>
    </xf>
    <xf numFmtId="0" fontId="4" fillId="0" borderId="0" xfId="0" applyFont="1" applyAlignment="1">
      <alignment vertical="center"/>
    </xf>
    <xf numFmtId="0" fontId="5" fillId="0" borderId="0" xfId="0" applyFont="1" applyAlignment="1">
      <alignment horizontal="center" vertical="center"/>
    </xf>
    <xf numFmtId="0" fontId="4" fillId="0" borderId="24" xfId="0" applyFont="1" applyBorder="1" applyAlignment="1">
      <alignment horizontal="center" vertical="center"/>
    </xf>
    <xf numFmtId="0" fontId="7" fillId="0" borderId="0" xfId="0" applyFont="1" applyAlignment="1">
      <alignment horizontal="center" vertical="center"/>
    </xf>
    <xf numFmtId="0" fontId="4" fillId="0" borderId="0" xfId="0" applyFont="1" applyAlignment="1">
      <alignment horizontal="center" vertical="center"/>
    </xf>
    <xf numFmtId="0" fontId="14" fillId="0" borderId="0" xfId="0" applyFont="1" applyAlignment="1">
      <alignment vertical="center"/>
    </xf>
    <xf numFmtId="0" fontId="5" fillId="0" borderId="0" xfId="0" applyFont="1" applyAlignment="1">
      <alignment vertical="center"/>
    </xf>
    <xf numFmtId="0" fontId="13" fillId="0" borderId="0" xfId="0" applyFont="1" applyAlignment="1">
      <alignment vertical="center"/>
    </xf>
    <xf numFmtId="0" fontId="7" fillId="0" borderId="25" xfId="0" applyFont="1" applyBorder="1" applyAlignment="1">
      <alignment horizontal="distributed" vertical="center"/>
    </xf>
    <xf numFmtId="0" fontId="7" fillId="0" borderId="26" xfId="0" applyFont="1" applyBorder="1" applyAlignment="1">
      <alignment horizontal="distributed" vertical="center"/>
    </xf>
    <xf numFmtId="0" fontId="7" fillId="0" borderId="28" xfId="0" applyFont="1" applyBorder="1" applyAlignment="1">
      <alignment vertical="center"/>
    </xf>
    <xf numFmtId="0" fontId="7" fillId="0" borderId="28" xfId="0" applyFont="1" applyBorder="1" applyAlignment="1">
      <alignment horizontal="distributed" vertical="center"/>
    </xf>
    <xf numFmtId="0" fontId="7" fillId="0" borderId="29" xfId="0" applyFont="1" applyBorder="1" applyAlignment="1">
      <alignment vertical="center"/>
    </xf>
    <xf numFmtId="0" fontId="7" fillId="0" borderId="30" xfId="0" applyFont="1" applyBorder="1" applyAlignment="1">
      <alignment horizontal="distributed" vertical="center"/>
    </xf>
    <xf numFmtId="176" fontId="4" fillId="0" borderId="0" xfId="0" applyNumberFormat="1" applyFont="1" applyAlignment="1">
      <alignment vertical="center"/>
    </xf>
    <xf numFmtId="0" fontId="7" fillId="0" borderId="31" xfId="0" applyFont="1" applyBorder="1" applyAlignment="1">
      <alignment vertical="center"/>
    </xf>
    <xf numFmtId="0" fontId="7" fillId="0" borderId="29" xfId="0" applyFont="1" applyBorder="1" applyAlignment="1">
      <alignment horizontal="distributed" vertical="center"/>
    </xf>
    <xf numFmtId="0" fontId="7" fillId="0" borderId="28" xfId="0" applyFont="1" applyBorder="1" applyAlignment="1">
      <alignment horizontal="center" vertical="center"/>
    </xf>
    <xf numFmtId="0" fontId="8" fillId="0" borderId="29" xfId="0" applyFont="1" applyBorder="1" applyAlignment="1">
      <alignment horizontal="distributed" vertical="center"/>
    </xf>
    <xf numFmtId="0" fontId="7" fillId="0" borderId="0" xfId="0" applyFont="1" applyAlignment="1">
      <alignment horizontal="distributed" vertical="center"/>
    </xf>
    <xf numFmtId="0" fontId="7" fillId="0" borderId="31" xfId="0" applyFont="1" applyBorder="1" applyAlignment="1">
      <alignment horizontal="distributed" vertical="center"/>
    </xf>
    <xf numFmtId="0" fontId="1" fillId="0" borderId="0" xfId="0" applyFont="1" applyAlignment="1">
      <alignment vertical="center"/>
    </xf>
    <xf numFmtId="0" fontId="0" fillId="0" borderId="0" xfId="0" applyAlignment="1">
      <alignment vertical="center"/>
    </xf>
    <xf numFmtId="0" fontId="7" fillId="0" borderId="0" xfId="0" applyFont="1" applyAlignment="1">
      <alignment horizontal="left" vertical="center" indent="1"/>
    </xf>
    <xf numFmtId="0" fontId="17" fillId="0" borderId="0" xfId="0" applyFont="1" applyAlignment="1">
      <alignment vertical="center"/>
    </xf>
    <xf numFmtId="0" fontId="18" fillId="0" borderId="0" xfId="0" applyFont="1" applyAlignment="1">
      <alignment vertical="center"/>
    </xf>
    <xf numFmtId="0" fontId="2" fillId="0" borderId="1" xfId="0" applyFont="1" applyBorder="1" applyAlignment="1" applyProtection="1">
      <alignment vertical="center"/>
      <protection locked="0"/>
    </xf>
    <xf numFmtId="0" fontId="19" fillId="0" borderId="0" xfId="0" applyFont="1"/>
    <xf numFmtId="0" fontId="4" fillId="0" borderId="0" xfId="0" applyFont="1" applyAlignment="1">
      <alignment horizontal="left" indent="1"/>
    </xf>
    <xf numFmtId="0" fontId="4" fillId="0" borderId="0" xfId="0" applyFont="1" applyAlignment="1">
      <alignment horizontal="left" indent="2"/>
    </xf>
    <xf numFmtId="0" fontId="7" fillId="0" borderId="24" xfId="0" applyFont="1" applyBorder="1" applyAlignment="1">
      <alignment horizontal="center" vertical="center"/>
    </xf>
    <xf numFmtId="0" fontId="7" fillId="0" borderId="24" xfId="0" applyFont="1" applyBorder="1" applyAlignment="1">
      <alignment vertical="center"/>
    </xf>
    <xf numFmtId="0" fontId="7" fillId="0" borderId="41" xfId="0" applyFont="1" applyBorder="1" applyAlignment="1">
      <alignment vertical="center"/>
    </xf>
    <xf numFmtId="0" fontId="7" fillId="0" borderId="36" xfId="0" applyFont="1" applyBorder="1" applyAlignment="1">
      <alignment vertical="center"/>
    </xf>
    <xf numFmtId="0" fontId="7" fillId="0" borderId="42" xfId="0" applyFont="1" applyBorder="1" applyAlignment="1">
      <alignment vertical="center"/>
    </xf>
    <xf numFmtId="0" fontId="7" fillId="0" borderId="36" xfId="0" applyFont="1" applyBorder="1" applyAlignment="1">
      <alignment horizontal="center" vertical="center"/>
    </xf>
    <xf numFmtId="0" fontId="7" fillId="0" borderId="41" xfId="0" applyFont="1" applyBorder="1" applyAlignment="1">
      <alignment horizontal="center" vertical="center"/>
    </xf>
    <xf numFmtId="0" fontId="10" fillId="0" borderId="0" xfId="0" applyFont="1" applyAlignment="1">
      <alignment vertical="center"/>
    </xf>
    <xf numFmtId="3" fontId="21" fillId="0" borderId="0" xfId="0" applyNumberFormat="1" applyFont="1" applyAlignment="1">
      <alignment vertical="center"/>
    </xf>
    <xf numFmtId="177" fontId="21" fillId="0" borderId="0" xfId="0" applyNumberFormat="1" applyFont="1" applyAlignment="1">
      <alignment vertical="center"/>
    </xf>
    <xf numFmtId="0" fontId="21" fillId="0" borderId="0" xfId="0" applyFont="1" applyAlignment="1">
      <alignment vertical="center"/>
    </xf>
    <xf numFmtId="180" fontId="4" fillId="0" borderId="0" xfId="0" applyNumberFormat="1" applyFont="1" applyAlignment="1">
      <alignment vertical="center" shrinkToFit="1"/>
    </xf>
    <xf numFmtId="180" fontId="7" fillId="0" borderId="26" xfId="0" applyNumberFormat="1" applyFont="1" applyBorder="1" applyAlignment="1">
      <alignment horizontal="distributed" vertical="center" shrinkToFit="1"/>
    </xf>
    <xf numFmtId="180" fontId="4" fillId="0" borderId="26" xfId="0" applyNumberFormat="1" applyFont="1" applyBorder="1" applyAlignment="1">
      <alignment vertical="center" shrinkToFit="1"/>
    </xf>
    <xf numFmtId="180" fontId="4" fillId="0" borderId="29" xfId="0" applyNumberFormat="1" applyFont="1" applyBorder="1" applyAlignment="1">
      <alignment vertical="center" shrinkToFit="1"/>
    </xf>
    <xf numFmtId="181" fontId="2" fillId="0" borderId="2" xfId="1" applyNumberFormat="1" applyFont="1" applyFill="1" applyBorder="1" applyAlignment="1">
      <alignment vertical="center"/>
    </xf>
    <xf numFmtId="176" fontId="4" fillId="0" borderId="0" xfId="2" applyNumberFormat="1" applyFont="1" applyAlignment="1">
      <alignment vertical="center"/>
    </xf>
    <xf numFmtId="182" fontId="4" fillId="0" borderId="26" xfId="0" applyNumberFormat="1" applyFont="1" applyBorder="1" applyAlignment="1">
      <alignment vertical="center"/>
    </xf>
    <xf numFmtId="38" fontId="4" fillId="0" borderId="26" xfId="1" applyFont="1" applyBorder="1" applyAlignment="1">
      <alignment vertical="center"/>
    </xf>
    <xf numFmtId="38" fontId="4" fillId="0" borderId="26" xfId="0" applyNumberFormat="1" applyFont="1" applyBorder="1" applyAlignment="1">
      <alignment vertical="center" shrinkToFit="1"/>
    </xf>
    <xf numFmtId="180" fontId="2" fillId="0" borderId="2" xfId="0" applyNumberFormat="1" applyFont="1" applyBorder="1" applyAlignment="1">
      <alignment vertical="center" shrinkToFit="1"/>
    </xf>
    <xf numFmtId="180" fontId="4" fillId="0" borderId="32" xfId="0" applyNumberFormat="1" applyFont="1" applyBorder="1" applyAlignment="1">
      <alignment vertical="center" shrinkToFit="1"/>
    </xf>
    <xf numFmtId="180" fontId="4" fillId="0" borderId="27" xfId="0" applyNumberFormat="1" applyFont="1" applyBorder="1" applyAlignment="1">
      <alignment vertical="center" shrinkToFit="1"/>
    </xf>
    <xf numFmtId="1" fontId="1" fillId="0" borderId="0" xfId="0" applyNumberFormat="1" applyFont="1" applyAlignment="1">
      <alignment vertical="center"/>
    </xf>
    <xf numFmtId="0" fontId="8" fillId="0" borderId="0" xfId="0" applyFont="1" applyAlignment="1">
      <alignment vertical="center"/>
    </xf>
    <xf numFmtId="182" fontId="4" fillId="0" borderId="27" xfId="0" applyNumberFormat="1" applyFont="1" applyBorder="1" applyAlignment="1">
      <alignment vertical="center"/>
    </xf>
    <xf numFmtId="182" fontId="4" fillId="0" borderId="29" xfId="0" applyNumberFormat="1" applyFont="1" applyBorder="1" applyAlignment="1">
      <alignment vertical="center"/>
    </xf>
    <xf numFmtId="182" fontId="4" fillId="0" borderId="32" xfId="0" applyNumberFormat="1" applyFont="1" applyBorder="1" applyAlignment="1">
      <alignment vertical="center"/>
    </xf>
    <xf numFmtId="0" fontId="2" fillId="0" borderId="3" xfId="0" applyFont="1" applyBorder="1" applyAlignment="1">
      <alignment vertical="center"/>
    </xf>
    <xf numFmtId="0" fontId="2" fillId="0" borderId="4" xfId="0" applyFont="1" applyBorder="1" applyAlignment="1">
      <alignment vertical="center"/>
    </xf>
    <xf numFmtId="0" fontId="2" fillId="0" borderId="5" xfId="0" applyFont="1" applyBorder="1" applyAlignment="1">
      <alignment vertical="center"/>
    </xf>
    <xf numFmtId="0" fontId="2" fillId="0" borderId="5" xfId="0" applyFont="1" applyBorder="1" applyAlignment="1">
      <alignment horizontal="centerContinuous" vertical="center"/>
    </xf>
    <xf numFmtId="0" fontId="2" fillId="0" borderId="4" xfId="0" applyFont="1" applyBorder="1" applyAlignment="1">
      <alignment horizontal="centerContinuous" vertical="center"/>
    </xf>
    <xf numFmtId="0" fontId="2" fillId="0" borderId="5" xfId="0" applyFont="1" applyBorder="1" applyAlignment="1">
      <alignment horizontal="left" vertical="center"/>
    </xf>
    <xf numFmtId="0" fontId="2" fillId="0" borderId="1" xfId="0" applyFont="1" applyBorder="1" applyAlignment="1">
      <alignment vertical="center"/>
    </xf>
    <xf numFmtId="0" fontId="25" fillId="0" borderId="0" xfId="0" applyFont="1" applyAlignment="1">
      <alignment vertical="center"/>
    </xf>
    <xf numFmtId="0" fontId="2" fillId="0" borderId="1" xfId="0" applyFont="1" applyBorder="1" applyAlignment="1">
      <alignment horizontal="centerContinuous" vertical="center"/>
    </xf>
    <xf numFmtId="0" fontId="2" fillId="0" borderId="0" xfId="0" applyFont="1" applyAlignment="1">
      <alignment horizontal="centerContinuous" vertical="center"/>
    </xf>
    <xf numFmtId="0" fontId="2" fillId="0" borderId="6" xfId="0" applyFont="1" applyBorder="1" applyAlignment="1">
      <alignment horizontal="center" vertical="center"/>
    </xf>
    <xf numFmtId="0" fontId="2" fillId="0" borderId="2" xfId="0" applyFont="1" applyBorder="1" applyAlignment="1">
      <alignment horizontal="centerContinuous" vertical="center"/>
    </xf>
    <xf numFmtId="0" fontId="2" fillId="0" borderId="7" xfId="0" applyFont="1" applyBorder="1" applyAlignment="1">
      <alignment horizontal="centerContinuous" vertical="center"/>
    </xf>
    <xf numFmtId="0" fontId="2" fillId="0" borderId="6" xfId="0" applyFont="1" applyBorder="1" applyAlignment="1">
      <alignment vertical="center"/>
    </xf>
    <xf numFmtId="0" fontId="2" fillId="0" borderId="2" xfId="0" applyFont="1" applyBorder="1" applyAlignment="1">
      <alignment horizontal="center" vertical="center"/>
    </xf>
    <xf numFmtId="0" fontId="2" fillId="0" borderId="8" xfId="0" applyFont="1" applyBorder="1" applyAlignment="1">
      <alignment horizontal="distributed" vertical="center"/>
    </xf>
    <xf numFmtId="179" fontId="2" fillId="0" borderId="2" xfId="0" applyNumberFormat="1" applyFont="1" applyBorder="1" applyAlignment="1">
      <alignment vertical="center"/>
    </xf>
    <xf numFmtId="0" fontId="2" fillId="0" borderId="1" xfId="0" applyFont="1" applyBorder="1" applyAlignment="1">
      <alignment horizontal="distributed" vertical="center"/>
    </xf>
    <xf numFmtId="179" fontId="2" fillId="0" borderId="2" xfId="0" quotePrefix="1" applyNumberFormat="1" applyFont="1" applyBorder="1" applyAlignment="1">
      <alignment vertical="center"/>
    </xf>
    <xf numFmtId="0" fontId="1" fillId="0" borderId="8" xfId="0" applyFont="1" applyBorder="1" applyAlignment="1">
      <alignment horizontal="distributed" vertical="center"/>
    </xf>
    <xf numFmtId="0" fontId="1" fillId="0" borderId="2" xfId="0" applyFont="1" applyBorder="1" applyAlignment="1">
      <alignment horizontal="center" vertical="center"/>
    </xf>
    <xf numFmtId="179" fontId="1" fillId="0" borderId="2" xfId="0" applyNumberFormat="1" applyFont="1" applyBorder="1" applyAlignment="1">
      <alignment vertical="center"/>
    </xf>
    <xf numFmtId="0" fontId="1" fillId="0" borderId="1" xfId="0" applyFont="1" applyBorder="1" applyAlignment="1">
      <alignment vertical="center"/>
    </xf>
    <xf numFmtId="0" fontId="1" fillId="0" borderId="1" xfId="0" applyFont="1" applyBorder="1" applyAlignment="1">
      <alignment horizontal="distributed" vertical="center"/>
    </xf>
    <xf numFmtId="0" fontId="7" fillId="0" borderId="4" xfId="0" applyFont="1" applyBorder="1" applyAlignment="1">
      <alignment vertical="center"/>
    </xf>
    <xf numFmtId="3" fontId="2" fillId="0" borderId="4" xfId="0" applyNumberFormat="1" applyFont="1" applyBorder="1" applyAlignment="1">
      <alignment vertical="center"/>
    </xf>
    <xf numFmtId="0" fontId="2" fillId="0" borderId="9" xfId="0" applyFont="1" applyBorder="1" applyAlignment="1">
      <alignment horizontal="center" vertical="center"/>
    </xf>
    <xf numFmtId="0" fontId="2" fillId="0" borderId="9" xfId="0" applyFont="1" applyBorder="1" applyAlignment="1">
      <alignment horizontal="centerContinuous" vertical="center"/>
    </xf>
    <xf numFmtId="0" fontId="2" fillId="0" borderId="10" xfId="0" applyFont="1" applyBorder="1" applyAlignment="1">
      <alignment horizontal="centerContinuous" vertical="center"/>
    </xf>
    <xf numFmtId="0" fontId="8" fillId="0" borderId="13" xfId="0" applyFont="1" applyBorder="1" applyAlignment="1">
      <alignment horizontal="left" vertical="center"/>
    </xf>
    <xf numFmtId="0" fontId="8" fillId="0" borderId="16" xfId="0" applyFont="1" applyBorder="1" applyAlignment="1">
      <alignment vertical="center"/>
    </xf>
    <xf numFmtId="0" fontId="2" fillId="0" borderId="48" xfId="0" applyFont="1" applyBorder="1" applyAlignment="1">
      <alignment horizontal="center" vertical="center"/>
    </xf>
    <xf numFmtId="0" fontId="2" fillId="0" borderId="2" xfId="0" applyFont="1" applyBorder="1" applyAlignment="1">
      <alignment horizontal="center" vertical="center" shrinkToFit="1"/>
    </xf>
    <xf numFmtId="0" fontId="8" fillId="0" borderId="6" xfId="0" applyFont="1" applyBorder="1" applyAlignment="1">
      <alignment horizontal="left" vertical="center"/>
    </xf>
    <xf numFmtId="0" fontId="8" fillId="0" borderId="15" xfId="0" applyFont="1" applyBorder="1" applyAlignment="1">
      <alignment vertical="center"/>
    </xf>
    <xf numFmtId="179" fontId="0" fillId="0" borderId="11" xfId="0" applyNumberFormat="1" applyBorder="1" applyAlignment="1">
      <alignment vertical="center"/>
    </xf>
    <xf numFmtId="0" fontId="2" fillId="0" borderId="60" xfId="0" applyFont="1" applyBorder="1" applyAlignment="1">
      <alignment horizontal="distributed" vertical="center"/>
    </xf>
    <xf numFmtId="1" fontId="0" fillId="0" borderId="0" xfId="0" applyNumberFormat="1" applyAlignment="1">
      <alignment vertical="center"/>
    </xf>
    <xf numFmtId="0" fontId="1" fillId="0" borderId="23" xfId="0" applyFont="1" applyBorder="1" applyAlignment="1">
      <alignment horizontal="distributed" vertical="center"/>
    </xf>
    <xf numFmtId="179" fontId="2" fillId="0" borderId="52" xfId="0" applyNumberFormat="1" applyFont="1" applyBorder="1" applyAlignment="1">
      <alignment vertical="center"/>
    </xf>
    <xf numFmtId="179" fontId="2" fillId="0" borderId="114" xfId="0" applyNumberFormat="1" applyFont="1" applyBorder="1" applyAlignment="1">
      <alignment vertical="center"/>
    </xf>
    <xf numFmtId="179" fontId="1" fillId="0" borderId="12" xfId="0" applyNumberFormat="1" applyFont="1" applyBorder="1" applyAlignment="1">
      <alignment vertical="center"/>
    </xf>
    <xf numFmtId="179" fontId="0" fillId="0" borderId="33" xfId="0" applyNumberFormat="1" applyBorder="1" applyAlignment="1">
      <alignment vertical="center"/>
    </xf>
    <xf numFmtId="38" fontId="1" fillId="0" borderId="0" xfId="1" applyFont="1" applyFill="1" applyAlignment="1">
      <alignment vertical="center"/>
    </xf>
    <xf numFmtId="0" fontId="2" fillId="0" borderId="0" xfId="0" applyFont="1" applyAlignment="1">
      <alignment vertical="center"/>
    </xf>
    <xf numFmtId="0" fontId="8" fillId="0" borderId="14" xfId="0" applyFont="1" applyBorder="1" applyAlignment="1">
      <alignment horizontal="left" vertical="center"/>
    </xf>
    <xf numFmtId="0" fontId="2" fillId="0" borderId="6" xfId="0" applyFont="1" applyBorder="1" applyAlignment="1" applyProtection="1">
      <alignment horizontal="center" vertical="center"/>
      <protection locked="0"/>
    </xf>
    <xf numFmtId="0" fontId="8" fillId="0" borderId="15" xfId="0" applyFont="1" applyBorder="1" applyAlignment="1">
      <alignment horizontal="left" vertical="center"/>
    </xf>
    <xf numFmtId="179" fontId="2" fillId="0" borderId="11" xfId="0" applyNumberFormat="1" applyFont="1" applyBorder="1" applyAlignment="1">
      <alignment vertical="center"/>
    </xf>
    <xf numFmtId="179" fontId="0" fillId="0" borderId="2" xfId="0" applyNumberFormat="1" applyBorder="1" applyAlignment="1">
      <alignment vertical="center"/>
    </xf>
    <xf numFmtId="179" fontId="1" fillId="0" borderId="11" xfId="0" applyNumberFormat="1" applyFont="1" applyBorder="1" applyAlignment="1">
      <alignment vertical="center"/>
    </xf>
    <xf numFmtId="3" fontId="1" fillId="0" borderId="0" xfId="0" applyNumberFormat="1" applyFont="1" applyAlignment="1">
      <alignment vertical="center"/>
    </xf>
    <xf numFmtId="179" fontId="1" fillId="0" borderId="33" xfId="0" applyNumberFormat="1" applyFont="1" applyBorder="1" applyAlignment="1">
      <alignment vertical="center"/>
    </xf>
    <xf numFmtId="0" fontId="2" fillId="0" borderId="0" xfId="0" applyFont="1" applyAlignment="1" applyProtection="1">
      <alignment vertical="center"/>
      <protection locked="0"/>
    </xf>
    <xf numFmtId="0" fontId="2" fillId="0" borderId="3" xfId="0" applyFont="1" applyBorder="1" applyAlignment="1" applyProtection="1">
      <alignment vertical="center"/>
      <protection locked="0"/>
    </xf>
    <xf numFmtId="0" fontId="2" fillId="0" borderId="4" xfId="0" applyFont="1" applyBorder="1" applyAlignment="1" applyProtection="1">
      <alignment vertical="center"/>
      <protection locked="0"/>
    </xf>
    <xf numFmtId="0" fontId="1" fillId="0" borderId="5" xfId="0" applyFont="1" applyBorder="1" applyAlignment="1">
      <alignment horizontal="centerContinuous" vertical="center"/>
    </xf>
    <xf numFmtId="0" fontId="1" fillId="0" borderId="4" xfId="0" applyFont="1" applyBorder="1" applyAlignment="1">
      <alignment horizontal="centerContinuous" vertical="center"/>
    </xf>
    <xf numFmtId="0" fontId="2" fillId="0" borderId="2" xfId="0" applyFont="1" applyBorder="1" applyAlignment="1">
      <alignment horizontal="distributed" vertical="center"/>
    </xf>
    <xf numFmtId="0" fontId="1" fillId="0" borderId="2" xfId="0" applyFont="1" applyBorder="1" applyAlignment="1">
      <alignment horizontal="distributed" vertical="center"/>
    </xf>
    <xf numFmtId="0" fontId="2" fillId="0" borderId="6" xfId="0" applyFont="1" applyBorder="1" applyAlignment="1">
      <alignment horizontal="distributed" vertical="center"/>
    </xf>
    <xf numFmtId="0" fontId="1" fillId="0" borderId="6" xfId="0" applyFont="1" applyBorder="1" applyAlignment="1">
      <alignment horizontal="center" vertical="center"/>
    </xf>
    <xf numFmtId="0" fontId="1" fillId="0" borderId="6" xfId="0" applyFont="1" applyBorder="1" applyAlignment="1">
      <alignment horizontal="distributed" vertical="center"/>
    </xf>
    <xf numFmtId="0" fontId="2" fillId="0" borderId="6" xfId="0" applyFont="1" applyBorder="1" applyAlignment="1">
      <alignment horizontal="center" vertical="center" shrinkToFit="1"/>
    </xf>
    <xf numFmtId="0" fontId="1" fillId="0" borderId="6" xfId="0" applyFont="1" applyBorder="1" applyAlignment="1" applyProtection="1">
      <alignment horizontal="center" vertical="center"/>
      <protection locked="0"/>
    </xf>
    <xf numFmtId="179" fontId="24" fillId="0" borderId="2" xfId="0" applyNumberFormat="1" applyFont="1" applyBorder="1" applyAlignment="1">
      <alignment vertical="center"/>
    </xf>
    <xf numFmtId="0" fontId="11" fillId="0" borderId="112" xfId="0" applyFont="1" applyBorder="1" applyAlignment="1" applyProtection="1">
      <alignment horizontal="distributed" vertical="center"/>
      <protection locked="0"/>
    </xf>
    <xf numFmtId="0" fontId="11" fillId="0" borderId="1" xfId="0" applyFont="1" applyBorder="1" applyAlignment="1" applyProtection="1">
      <alignment horizontal="distributed" vertical="center"/>
      <protection locked="0"/>
    </xf>
    <xf numFmtId="0" fontId="1" fillId="0" borderId="4" xfId="0" applyFont="1" applyBorder="1" applyAlignment="1" applyProtection="1">
      <alignment vertical="center"/>
      <protection locked="0"/>
    </xf>
    <xf numFmtId="0" fontId="1" fillId="0" borderId="0" xfId="0" applyFont="1" applyAlignment="1" applyProtection="1">
      <alignment vertical="center"/>
      <protection locked="0"/>
    </xf>
    <xf numFmtId="0" fontId="2" fillId="0" borderId="0" xfId="0" applyFont="1" applyAlignment="1">
      <alignment horizontal="right" vertical="center"/>
    </xf>
    <xf numFmtId="0" fontId="2" fillId="0" borderId="44" xfId="0" applyFont="1" applyBorder="1" applyAlignment="1">
      <alignment vertical="center"/>
    </xf>
    <xf numFmtId="0" fontId="2" fillId="0" borderId="10" xfId="0" applyFont="1" applyBorder="1" applyAlignment="1">
      <alignment vertical="center"/>
    </xf>
    <xf numFmtId="0" fontId="1" fillId="0" borderId="9" xfId="0" applyFont="1" applyBorder="1" applyAlignment="1">
      <alignment vertical="center"/>
    </xf>
    <xf numFmtId="0" fontId="1" fillId="0" borderId="9" xfId="0" applyFont="1" applyBorder="1" applyAlignment="1">
      <alignment horizontal="centerContinuous" vertical="center"/>
    </xf>
    <xf numFmtId="0" fontId="1" fillId="0" borderId="10" xfId="0" applyFont="1" applyBorder="1" applyAlignment="1">
      <alignment horizontal="centerContinuous" vertical="center"/>
    </xf>
    <xf numFmtId="0" fontId="1" fillId="0" borderId="16" xfId="0" applyFont="1" applyBorder="1" applyAlignment="1">
      <alignment vertical="center"/>
    </xf>
    <xf numFmtId="0" fontId="2" fillId="0" borderId="20" xfId="0" applyFont="1" applyBorder="1" applyAlignment="1">
      <alignment horizontal="centerContinuous" vertical="center"/>
    </xf>
    <xf numFmtId="0" fontId="1" fillId="0" borderId="2" xfId="0" applyFont="1" applyBorder="1" applyAlignment="1">
      <alignment horizontal="centerContinuous" vertical="center"/>
    </xf>
    <xf numFmtId="0" fontId="1" fillId="0" borderId="7" xfId="0" applyFont="1" applyBorder="1" applyAlignment="1">
      <alignment horizontal="centerContinuous" vertical="center"/>
    </xf>
    <xf numFmtId="0" fontId="1" fillId="0" borderId="15" xfId="0" applyFont="1" applyBorder="1" applyAlignment="1">
      <alignment horizontal="center" vertical="center"/>
    </xf>
    <xf numFmtId="0" fontId="2" fillId="0" borderId="20" xfId="0" applyFont="1" applyBorder="1" applyAlignment="1">
      <alignment vertical="center"/>
    </xf>
    <xf numFmtId="0" fontId="1" fillId="0" borderId="6" xfId="0" applyFont="1" applyBorder="1" applyAlignment="1">
      <alignment vertical="center"/>
    </xf>
    <xf numFmtId="0" fontId="1" fillId="0" borderId="17" xfId="0" applyFont="1" applyBorder="1" applyAlignment="1">
      <alignment horizontal="center" vertical="center"/>
    </xf>
    <xf numFmtId="0" fontId="1" fillId="0" borderId="18" xfId="0" applyFont="1" applyBorder="1" applyAlignment="1">
      <alignment horizontal="center" vertical="center"/>
    </xf>
    <xf numFmtId="0" fontId="1" fillId="0" borderId="15" xfId="0" applyFont="1" applyBorder="1" applyAlignment="1">
      <alignment vertical="center"/>
    </xf>
    <xf numFmtId="0" fontId="1" fillId="0" borderId="22" xfId="0" applyFont="1" applyBorder="1" applyAlignment="1">
      <alignment horizontal="distributed" vertical="center"/>
    </xf>
    <xf numFmtId="179" fontId="1" fillId="0" borderId="56" xfId="0" applyNumberFormat="1" applyFont="1" applyBorder="1" applyAlignment="1">
      <alignment vertical="center"/>
    </xf>
    <xf numFmtId="0" fontId="1" fillId="0" borderId="20" xfId="0" applyFont="1" applyBorder="1" applyAlignment="1">
      <alignment horizontal="distributed" vertical="center"/>
    </xf>
    <xf numFmtId="0" fontId="1" fillId="0" borderId="22" xfId="0" applyFont="1" applyBorder="1" applyAlignment="1">
      <alignment vertical="center" shrinkToFit="1"/>
    </xf>
    <xf numFmtId="0" fontId="1" fillId="0" borderId="12" xfId="0" applyFont="1" applyBorder="1" applyAlignment="1">
      <alignment horizontal="center" vertical="center"/>
    </xf>
    <xf numFmtId="179" fontId="1" fillId="0" borderId="114" xfId="0" applyNumberFormat="1" applyFont="1" applyBorder="1" applyAlignment="1">
      <alignment vertical="center"/>
    </xf>
    <xf numFmtId="0" fontId="2" fillId="0" borderId="0" xfId="0" applyFont="1" applyAlignment="1">
      <alignment horizontal="distributed" vertical="center"/>
    </xf>
    <xf numFmtId="0" fontId="2" fillId="0" borderId="0" xfId="0" applyFont="1" applyAlignment="1">
      <alignment horizontal="center" vertical="center"/>
    </xf>
    <xf numFmtId="0" fontId="0" fillId="0" borderId="2" xfId="0" applyBorder="1" applyAlignment="1">
      <alignment horizontal="centerContinuous" vertical="center"/>
    </xf>
    <xf numFmtId="0" fontId="0" fillId="0" borderId="15" xfId="0" applyBorder="1" applyAlignment="1">
      <alignment horizontal="center" vertical="center"/>
    </xf>
    <xf numFmtId="0" fontId="0" fillId="0" borderId="6" xfId="0" applyBorder="1" applyAlignment="1">
      <alignment horizontal="center" vertical="center"/>
    </xf>
    <xf numFmtId="0" fontId="0" fillId="0" borderId="2" xfId="0" applyBorder="1" applyAlignment="1">
      <alignment horizontal="center" vertical="center"/>
    </xf>
    <xf numFmtId="179" fontId="1" fillId="0" borderId="17" xfId="0" applyNumberFormat="1" applyFont="1" applyBorder="1" applyAlignment="1">
      <alignment vertical="center"/>
    </xf>
    <xf numFmtId="179" fontId="1" fillId="0" borderId="18" xfId="0" applyNumberFormat="1" applyFont="1" applyBorder="1" applyAlignment="1">
      <alignment vertical="center"/>
    </xf>
    <xf numFmtId="179" fontId="1" fillId="0" borderId="34" xfId="0" applyNumberFormat="1" applyFont="1" applyBorder="1" applyAlignment="1">
      <alignment vertical="center"/>
    </xf>
    <xf numFmtId="179" fontId="1" fillId="0" borderId="40" xfId="0" applyNumberFormat="1" applyFont="1" applyBorder="1" applyAlignment="1">
      <alignment vertical="center"/>
    </xf>
    <xf numFmtId="41" fontId="2" fillId="0" borderId="2" xfId="0" applyNumberFormat="1" applyFont="1" applyBorder="1" applyAlignment="1">
      <alignment vertical="center"/>
    </xf>
    <xf numFmtId="0" fontId="2" fillId="0" borderId="21" xfId="0" applyFont="1" applyBorder="1" applyAlignment="1">
      <alignment horizontal="distributed" vertical="center"/>
    </xf>
    <xf numFmtId="0" fontId="2" fillId="0" borderId="12" xfId="0" applyFont="1" applyBorder="1" applyAlignment="1">
      <alignment horizontal="center" vertical="center"/>
    </xf>
    <xf numFmtId="41" fontId="2" fillId="0" borderId="12" xfId="0" applyNumberFormat="1" applyFont="1" applyBorder="1" applyAlignment="1">
      <alignment vertical="center"/>
    </xf>
    <xf numFmtId="41" fontId="2" fillId="0" borderId="43" xfId="0" applyNumberFormat="1" applyFont="1" applyBorder="1" applyAlignment="1">
      <alignment vertical="center"/>
    </xf>
    <xf numFmtId="0" fontId="2" fillId="0" borderId="117" xfId="0" applyFont="1" applyBorder="1" applyAlignment="1">
      <alignment vertical="center"/>
    </xf>
    <xf numFmtId="0" fontId="2" fillId="0" borderId="37" xfId="0" applyFont="1" applyBorder="1" applyAlignment="1">
      <alignment horizontal="center" vertical="center"/>
    </xf>
    <xf numFmtId="0" fontId="2" fillId="0" borderId="37" xfId="0" applyFont="1" applyBorder="1" applyAlignment="1">
      <alignment vertical="center"/>
    </xf>
    <xf numFmtId="41" fontId="2" fillId="0" borderId="56" xfId="0" applyNumberFormat="1" applyFont="1" applyBorder="1" applyAlignment="1">
      <alignment vertical="center"/>
    </xf>
    <xf numFmtId="41" fontId="2" fillId="0" borderId="35" xfId="0" applyNumberFormat="1" applyFont="1" applyBorder="1" applyAlignment="1">
      <alignment vertical="center"/>
    </xf>
    <xf numFmtId="0" fontId="2" fillId="0" borderId="63" xfId="0" applyFont="1" applyBorder="1" applyAlignment="1">
      <alignment horizontal="distributed" vertical="center"/>
    </xf>
    <xf numFmtId="0" fontId="2" fillId="0" borderId="7" xfId="0" applyFont="1" applyBorder="1" applyAlignment="1">
      <alignment horizontal="center" vertical="center"/>
    </xf>
    <xf numFmtId="0" fontId="2" fillId="0" borderId="64" xfId="0" applyFont="1" applyBorder="1" applyAlignment="1">
      <alignment horizontal="distributed" vertical="center"/>
    </xf>
    <xf numFmtId="0" fontId="2" fillId="0" borderId="65" xfId="0" applyFont="1" applyBorder="1" applyAlignment="1">
      <alignment horizontal="distributed" vertical="center"/>
    </xf>
    <xf numFmtId="0" fontId="2" fillId="0" borderId="118" xfId="0" applyFont="1" applyBorder="1" applyAlignment="1">
      <alignment vertical="center"/>
    </xf>
    <xf numFmtId="0" fontId="2" fillId="0" borderId="119" xfId="0" applyFont="1" applyBorder="1" applyAlignment="1">
      <alignment horizontal="center" vertical="center"/>
    </xf>
    <xf numFmtId="41" fontId="2" fillId="0" borderId="52" xfId="0" applyNumberFormat="1" applyFont="1" applyBorder="1" applyAlignment="1">
      <alignment vertical="center"/>
    </xf>
    <xf numFmtId="41" fontId="2" fillId="0" borderId="119" xfId="0" applyNumberFormat="1" applyFont="1" applyBorder="1" applyAlignment="1">
      <alignment vertical="center"/>
    </xf>
    <xf numFmtId="41" fontId="2" fillId="0" borderId="38" xfId="0" applyNumberFormat="1" applyFont="1" applyBorder="1" applyAlignment="1">
      <alignment vertical="center"/>
    </xf>
    <xf numFmtId="0" fontId="2" fillId="0" borderId="9" xfId="0" applyFont="1" applyBorder="1" applyAlignment="1">
      <alignment vertical="center"/>
    </xf>
    <xf numFmtId="0" fontId="2" fillId="0" borderId="16" xfId="0" applyFont="1" applyBorder="1" applyAlignment="1">
      <alignment vertical="center"/>
    </xf>
    <xf numFmtId="0" fontId="2" fillId="0" borderId="15" xfId="0" applyFont="1" applyBorder="1" applyAlignment="1">
      <alignment horizontal="center" vertical="center"/>
    </xf>
    <xf numFmtId="0" fontId="2" fillId="0" borderId="15" xfId="0" applyFont="1" applyBorder="1" applyAlignment="1">
      <alignment vertical="center"/>
    </xf>
    <xf numFmtId="0" fontId="2" fillId="0" borderId="22" xfId="0" applyFont="1" applyBorder="1" applyAlignment="1">
      <alignment horizontal="distributed" vertical="center"/>
    </xf>
    <xf numFmtId="41" fontId="2" fillId="0" borderId="11" xfId="0" applyNumberFormat="1" applyFont="1" applyBorder="1" applyAlignment="1">
      <alignment vertical="center"/>
    </xf>
    <xf numFmtId="0" fontId="2" fillId="0" borderId="20" xfId="0" applyFont="1" applyBorder="1" applyAlignment="1">
      <alignment horizontal="distributed" vertical="center"/>
    </xf>
    <xf numFmtId="0" fontId="2" fillId="0" borderId="23" xfId="0" applyFont="1" applyBorder="1" applyAlignment="1">
      <alignment horizontal="distributed" vertical="center"/>
    </xf>
    <xf numFmtId="0" fontId="6" fillId="0" borderId="0" xfId="0" applyFont="1" applyAlignment="1">
      <alignment vertical="center"/>
    </xf>
    <xf numFmtId="41" fontId="0" fillId="0" borderId="24" xfId="0" applyNumberFormat="1" applyBorder="1" applyAlignment="1">
      <alignment vertical="center"/>
    </xf>
    <xf numFmtId="41" fontId="0" fillId="0" borderId="7" xfId="0" applyNumberFormat="1" applyBorder="1" applyAlignment="1">
      <alignment vertical="center"/>
    </xf>
    <xf numFmtId="41" fontId="0" fillId="0" borderId="2" xfId="0" applyNumberFormat="1" applyBorder="1" applyAlignment="1">
      <alignment vertical="center"/>
    </xf>
    <xf numFmtId="41" fontId="0" fillId="0" borderId="11" xfId="0" applyNumberFormat="1" applyBorder="1" applyAlignment="1">
      <alignment vertical="center"/>
    </xf>
    <xf numFmtId="3" fontId="2" fillId="0" borderId="0" xfId="0" applyNumberFormat="1" applyFont="1" applyAlignment="1">
      <alignment vertical="center"/>
    </xf>
    <xf numFmtId="41" fontId="0" fillId="0" borderId="66" xfId="0" applyNumberFormat="1" applyBorder="1" applyAlignment="1">
      <alignment vertical="center"/>
    </xf>
    <xf numFmtId="41" fontId="0" fillId="0" borderId="53" xfId="0" applyNumberFormat="1" applyBorder="1" applyAlignment="1">
      <alignment vertical="center"/>
    </xf>
    <xf numFmtId="41" fontId="0" fillId="0" borderId="12" xfId="0" applyNumberFormat="1" applyBorder="1" applyAlignment="1">
      <alignment vertical="center"/>
    </xf>
    <xf numFmtId="0" fontId="2" fillId="0" borderId="67" xfId="0" applyFont="1" applyBorder="1" applyAlignment="1">
      <alignment horizontal="distributed" vertical="center"/>
    </xf>
    <xf numFmtId="0" fontId="2" fillId="0" borderId="68" xfId="0" applyFont="1" applyBorder="1" applyAlignment="1">
      <alignment horizontal="distributed" vertical="center"/>
    </xf>
    <xf numFmtId="41" fontId="2" fillId="0" borderId="2" xfId="0" quotePrefix="1" applyNumberFormat="1" applyFont="1" applyBorder="1" applyAlignment="1">
      <alignment vertical="center"/>
    </xf>
    <xf numFmtId="0" fontId="2" fillId="0" borderId="58" xfId="0" applyFont="1" applyBorder="1" applyAlignment="1">
      <alignment horizontal="center" vertical="center"/>
    </xf>
    <xf numFmtId="41" fontId="2" fillId="0" borderId="58" xfId="0" applyNumberFormat="1" applyFont="1" applyBorder="1" applyAlignment="1">
      <alignment vertical="center"/>
    </xf>
    <xf numFmtId="41" fontId="2" fillId="0" borderId="69" xfId="0" applyNumberFormat="1" applyFont="1" applyBorder="1" applyAlignment="1">
      <alignment vertical="center"/>
    </xf>
    <xf numFmtId="49" fontId="9" fillId="0" borderId="0" xfId="0" applyNumberFormat="1" applyFont="1" applyAlignment="1">
      <alignment vertical="center"/>
    </xf>
    <xf numFmtId="0" fontId="2" fillId="0" borderId="44" xfId="0" applyFont="1" applyBorder="1" applyAlignment="1">
      <alignment horizontal="centerContinuous" vertical="center"/>
    </xf>
    <xf numFmtId="0" fontId="2" fillId="0" borderId="45" xfId="0" applyFont="1" applyBorder="1" applyAlignment="1">
      <alignment vertical="center"/>
    </xf>
    <xf numFmtId="0" fontId="2" fillId="0" borderId="16" xfId="0" applyFont="1" applyBorder="1" applyAlignment="1">
      <alignment horizontal="center" vertical="center"/>
    </xf>
    <xf numFmtId="0" fontId="2" fillId="0" borderId="22" xfId="0" applyFont="1" applyBorder="1" applyAlignment="1">
      <alignment horizontal="centerContinuous" vertical="center"/>
    </xf>
    <xf numFmtId="3" fontId="2" fillId="0" borderId="6" xfId="0" applyNumberFormat="1" applyFont="1" applyBorder="1" applyAlignment="1">
      <alignment horizontal="center" vertical="center"/>
    </xf>
    <xf numFmtId="3" fontId="2" fillId="0" borderId="47" xfId="0" applyNumberFormat="1" applyFont="1" applyBorder="1" applyAlignment="1">
      <alignment horizontal="center" vertical="center"/>
    </xf>
    <xf numFmtId="3" fontId="2" fillId="0" borderId="0" xfId="0" applyNumberFormat="1" applyFont="1" applyAlignment="1">
      <alignment horizontal="center" vertical="center"/>
    </xf>
    <xf numFmtId="3" fontId="2" fillId="0" borderId="15" xfId="0" applyNumberFormat="1" applyFont="1" applyBorder="1" applyAlignment="1">
      <alignment horizontal="center" vertical="center"/>
    </xf>
    <xf numFmtId="3" fontId="2" fillId="0" borderId="6" xfId="0" applyNumberFormat="1" applyFont="1" applyBorder="1" applyAlignment="1">
      <alignment vertical="center"/>
    </xf>
    <xf numFmtId="3" fontId="2" fillId="0" borderId="47" xfId="0" applyNumberFormat="1" applyFont="1" applyBorder="1" applyAlignment="1">
      <alignment vertical="center"/>
    </xf>
    <xf numFmtId="0" fontId="2" fillId="0" borderId="22" xfId="0" applyFont="1" applyBorder="1" applyAlignment="1">
      <alignment horizontal="center" vertical="center"/>
    </xf>
    <xf numFmtId="0" fontId="2" fillId="0" borderId="20" xfId="0" applyFont="1" applyBorder="1" applyAlignment="1">
      <alignment horizontal="center" vertical="center"/>
    </xf>
    <xf numFmtId="0" fontId="2" fillId="0" borderId="6" xfId="0" applyFont="1" applyBorder="1" applyAlignment="1">
      <alignment horizontal="left" vertical="center"/>
    </xf>
    <xf numFmtId="0" fontId="2" fillId="0" borderId="2" xfId="0" applyFont="1" applyBorder="1" applyAlignment="1">
      <alignment vertical="center"/>
    </xf>
    <xf numFmtId="0" fontId="2" fillId="0" borderId="49" xfId="0" applyFont="1" applyBorder="1" applyAlignment="1">
      <alignment vertical="center"/>
    </xf>
    <xf numFmtId="0" fontId="1" fillId="0" borderId="50" xfId="0" applyFont="1" applyBorder="1" applyAlignment="1">
      <alignment vertical="center"/>
    </xf>
    <xf numFmtId="0" fontId="2" fillId="0" borderId="51" xfId="0" applyFont="1" applyBorder="1" applyAlignment="1">
      <alignment horizontal="center" vertical="center"/>
    </xf>
    <xf numFmtId="179" fontId="2" fillId="0" borderId="12" xfId="0" applyNumberFormat="1" applyFont="1" applyBorder="1" applyAlignment="1">
      <alignment vertical="center"/>
    </xf>
    <xf numFmtId="179" fontId="2" fillId="0" borderId="33" xfId="0" applyNumberFormat="1" applyFont="1" applyBorder="1" applyAlignment="1">
      <alignment vertical="center"/>
    </xf>
    <xf numFmtId="179" fontId="2" fillId="0" borderId="35" xfId="0" applyNumberFormat="1" applyFont="1" applyBorder="1" applyAlignment="1">
      <alignment vertical="center"/>
    </xf>
    <xf numFmtId="179" fontId="2" fillId="0" borderId="43" xfId="0" applyNumberFormat="1" applyFont="1" applyBorder="1" applyAlignment="1">
      <alignment vertical="center"/>
    </xf>
    <xf numFmtId="0" fontId="1" fillId="0" borderId="24" xfId="0" applyFont="1" applyBorder="1" applyAlignment="1">
      <alignment vertical="center"/>
    </xf>
    <xf numFmtId="0" fontId="2" fillId="0" borderId="24" xfId="0" applyFont="1" applyBorder="1" applyAlignment="1">
      <alignment horizontal="center" vertical="center"/>
    </xf>
    <xf numFmtId="179" fontId="1" fillId="0" borderId="24" xfId="0" applyNumberFormat="1" applyFont="1" applyBorder="1" applyAlignment="1">
      <alignment vertical="center"/>
    </xf>
    <xf numFmtId="0" fontId="0" fillId="0" borderId="24" xfId="0" applyBorder="1" applyAlignment="1">
      <alignment vertical="center"/>
    </xf>
    <xf numFmtId="179" fontId="2" fillId="0" borderId="38" xfId="0" applyNumberFormat="1" applyFont="1" applyBorder="1" applyAlignment="1">
      <alignment vertical="center"/>
    </xf>
    <xf numFmtId="0" fontId="2" fillId="0" borderId="46" xfId="0" applyFont="1" applyBorder="1" applyAlignment="1">
      <alignment horizontal="center" vertical="center"/>
    </xf>
    <xf numFmtId="3" fontId="2" fillId="0" borderId="37" xfId="0" applyNumberFormat="1" applyFont="1" applyBorder="1" applyAlignment="1">
      <alignment horizontal="center" vertical="center"/>
    </xf>
    <xf numFmtId="179" fontId="2" fillId="0" borderId="116" xfId="0" applyNumberFormat="1" applyFont="1" applyBorder="1" applyAlignment="1">
      <alignment vertical="center"/>
    </xf>
    <xf numFmtId="179" fontId="2" fillId="0" borderId="39" xfId="0" applyNumberFormat="1" applyFont="1" applyBorder="1" applyAlignment="1">
      <alignment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8" xfId="0" applyFont="1" applyBorder="1" applyAlignment="1">
      <alignment horizontal="centerContinuous" vertical="center"/>
    </xf>
    <xf numFmtId="0" fontId="2" fillId="0" borderId="59" xfId="0" applyFont="1" applyBorder="1" applyAlignment="1">
      <alignment horizontal="centerContinuous" vertical="center"/>
    </xf>
    <xf numFmtId="0" fontId="7" fillId="0" borderId="2" xfId="0" applyFont="1" applyBorder="1" applyAlignment="1">
      <alignment horizontal="distributed" vertical="center"/>
    </xf>
    <xf numFmtId="0" fontId="8" fillId="0" borderId="2" xfId="0" applyFont="1" applyBorder="1" applyAlignment="1">
      <alignment horizontal="distributed" vertical="center"/>
    </xf>
    <xf numFmtId="0" fontId="7" fillId="0" borderId="11" xfId="0" applyFont="1" applyBorder="1" applyAlignment="1">
      <alignment horizontal="distributed" vertical="center"/>
    </xf>
    <xf numFmtId="0" fontId="4" fillId="0" borderId="22" xfId="0" applyFont="1" applyBorder="1" applyAlignment="1">
      <alignment horizontal="distributed" vertical="center"/>
    </xf>
    <xf numFmtId="179" fontId="2" fillId="0" borderId="56" xfId="0" applyNumberFormat="1" applyFont="1" applyBorder="1" applyAlignment="1">
      <alignment vertical="center"/>
    </xf>
    <xf numFmtId="0" fontId="12" fillId="0" borderId="20" xfId="0" applyFont="1" applyBorder="1" applyAlignment="1">
      <alignment horizontal="distributed" vertical="center"/>
    </xf>
    <xf numFmtId="0" fontId="23" fillId="0" borderId="22" xfId="0" applyFont="1" applyBorder="1" applyAlignment="1">
      <alignment horizontal="distributed" vertical="center"/>
    </xf>
    <xf numFmtId="179" fontId="2" fillId="0" borderId="113" xfId="0" applyNumberFormat="1" applyFont="1" applyBorder="1" applyAlignment="1">
      <alignment vertical="center"/>
    </xf>
    <xf numFmtId="179" fontId="2" fillId="0" borderId="17" xfId="0" applyNumberFormat="1" applyFont="1" applyBorder="1" applyAlignment="1">
      <alignment vertical="center"/>
    </xf>
    <xf numFmtId="179" fontId="2" fillId="0" borderId="18" xfId="0" applyNumberFormat="1" applyFont="1" applyBorder="1" applyAlignment="1">
      <alignment vertical="center"/>
    </xf>
    <xf numFmtId="179" fontId="2" fillId="0" borderId="24" xfId="0" applyNumberFormat="1" applyFont="1" applyBorder="1" applyAlignment="1">
      <alignment vertical="center"/>
    </xf>
    <xf numFmtId="179" fontId="2" fillId="0" borderId="57" xfId="0" applyNumberFormat="1" applyFont="1" applyBorder="1" applyAlignment="1">
      <alignment vertical="center"/>
    </xf>
    <xf numFmtId="179" fontId="2" fillId="0" borderId="19" xfId="0" applyNumberFormat="1" applyFont="1" applyBorder="1" applyAlignment="1">
      <alignment vertical="center"/>
    </xf>
    <xf numFmtId="0" fontId="2" fillId="0" borderId="70" xfId="0" applyFont="1" applyBorder="1" applyAlignment="1">
      <alignment horizontal="centerContinuous" vertical="center"/>
    </xf>
    <xf numFmtId="178" fontId="2" fillId="0" borderId="2" xfId="0" applyNumberFormat="1" applyFont="1" applyBorder="1" applyAlignment="1">
      <alignment vertical="center"/>
    </xf>
    <xf numFmtId="178" fontId="2" fillId="0" borderId="72" xfId="0" applyNumberFormat="1" applyFont="1" applyBorder="1" applyAlignment="1">
      <alignment vertical="center"/>
    </xf>
    <xf numFmtId="178" fontId="2" fillId="0" borderId="11" xfId="0" applyNumberFormat="1" applyFont="1" applyBorder="1" applyAlignment="1">
      <alignment vertical="center"/>
    </xf>
    <xf numFmtId="0" fontId="22" fillId="0" borderId="20" xfId="0" applyFont="1" applyBorder="1" applyAlignment="1">
      <alignment horizontal="distributed" vertical="center"/>
    </xf>
    <xf numFmtId="179" fontId="2" fillId="0" borderId="6" xfId="0" applyNumberFormat="1" applyFont="1" applyBorder="1" applyAlignment="1">
      <alignment vertical="center"/>
    </xf>
    <xf numFmtId="179" fontId="2" fillId="0" borderId="42" xfId="0" applyNumberFormat="1" applyFont="1" applyBorder="1" applyAlignment="1">
      <alignment vertical="center"/>
    </xf>
    <xf numFmtId="179" fontId="2" fillId="0" borderId="71" xfId="0" applyNumberFormat="1" applyFont="1" applyBorder="1" applyAlignment="1">
      <alignment vertical="center"/>
    </xf>
    <xf numFmtId="179" fontId="2" fillId="0" borderId="15" xfId="0" applyNumberFormat="1" applyFont="1" applyBorder="1" applyAlignment="1">
      <alignment vertical="center"/>
    </xf>
    <xf numFmtId="0" fontId="22" fillId="0" borderId="23" xfId="0" applyFont="1" applyBorder="1" applyAlignment="1">
      <alignment horizontal="distributed" vertical="center"/>
    </xf>
    <xf numFmtId="179" fontId="2" fillId="0" borderId="61" xfId="0" applyNumberFormat="1" applyFont="1" applyBorder="1" applyAlignment="1">
      <alignment vertical="center"/>
    </xf>
    <xf numFmtId="179" fontId="2" fillId="0" borderId="73" xfId="0" applyNumberFormat="1" applyFont="1" applyBorder="1" applyAlignment="1">
      <alignment vertical="center"/>
    </xf>
    <xf numFmtId="179" fontId="2" fillId="0" borderId="62" xfId="0" applyNumberFormat="1" applyFont="1" applyBorder="1" applyAlignment="1">
      <alignment vertical="center"/>
    </xf>
    <xf numFmtId="178" fontId="2" fillId="0" borderId="56" xfId="0" applyNumberFormat="1" applyFont="1" applyBorder="1" applyAlignment="1">
      <alignment vertical="center"/>
    </xf>
    <xf numFmtId="179" fontId="2" fillId="0" borderId="81" xfId="0" applyNumberFormat="1" applyFont="1" applyBorder="1" applyAlignment="1">
      <alignment vertical="center"/>
    </xf>
    <xf numFmtId="178" fontId="2" fillId="0" borderId="55" xfId="0" applyNumberFormat="1" applyFont="1" applyBorder="1" applyAlignment="1">
      <alignment vertical="center"/>
    </xf>
    <xf numFmtId="179" fontId="2" fillId="0" borderId="115" xfId="0" applyNumberFormat="1" applyFont="1" applyBorder="1" applyAlignment="1">
      <alignment vertical="center"/>
    </xf>
    <xf numFmtId="179" fontId="2" fillId="0" borderId="74" xfId="0" applyNumberFormat="1" applyFont="1" applyBorder="1" applyAlignment="1">
      <alignment vertical="center"/>
    </xf>
    <xf numFmtId="179" fontId="25" fillId="0" borderId="0" xfId="0" applyNumberFormat="1" applyFont="1" applyAlignment="1">
      <alignment vertical="center"/>
    </xf>
    <xf numFmtId="0" fontId="24" fillId="0" borderId="0" xfId="0" applyFont="1" applyAlignment="1">
      <alignment vertical="center"/>
    </xf>
    <xf numFmtId="0" fontId="1" fillId="2" borderId="0" xfId="0" applyFont="1" applyFill="1" applyAlignment="1">
      <alignment vertical="center"/>
    </xf>
    <xf numFmtId="0" fontId="11" fillId="0" borderId="0" xfId="0" applyFont="1" applyAlignment="1" applyProtection="1">
      <alignment horizontal="distributed" vertical="center"/>
      <protection locked="0"/>
    </xf>
    <xf numFmtId="179" fontId="1" fillId="0" borderId="0" xfId="0" applyNumberFormat="1" applyFont="1" applyAlignment="1">
      <alignment vertical="center"/>
    </xf>
    <xf numFmtId="179" fontId="2" fillId="0" borderId="0" xfId="0" applyNumberFormat="1" applyFont="1" applyAlignment="1">
      <alignment vertical="center"/>
    </xf>
    <xf numFmtId="0" fontId="2" fillId="0" borderId="120" xfId="0" applyFont="1" applyBorder="1" applyAlignment="1">
      <alignment horizontal="distributed" vertical="center"/>
    </xf>
    <xf numFmtId="41" fontId="2" fillId="0" borderId="24" xfId="0" applyNumberFormat="1" applyFont="1" applyBorder="1" applyAlignment="1">
      <alignment vertical="center"/>
    </xf>
    <xf numFmtId="41" fontId="2" fillId="0" borderId="121" xfId="0" applyNumberFormat="1" applyFont="1" applyBorder="1" applyAlignment="1">
      <alignment vertical="center"/>
    </xf>
    <xf numFmtId="0" fontId="2" fillId="0" borderId="122" xfId="0" applyFont="1" applyBorder="1" applyAlignment="1">
      <alignment horizontal="distributed" vertical="center"/>
    </xf>
    <xf numFmtId="41" fontId="2" fillId="0" borderId="61" xfId="0" applyNumberFormat="1" applyFont="1" applyBorder="1" applyAlignment="1">
      <alignment vertical="center"/>
    </xf>
    <xf numFmtId="41" fontId="0" fillId="0" borderId="62" xfId="0" applyNumberFormat="1" applyBorder="1" applyAlignment="1">
      <alignment vertical="center"/>
    </xf>
    <xf numFmtId="0" fontId="16" fillId="0" borderId="0" xfId="0" applyFont="1" applyAlignment="1">
      <alignment horizontal="center"/>
    </xf>
    <xf numFmtId="0" fontId="20" fillId="0" borderId="0" xfId="0" applyFont="1" applyAlignment="1">
      <alignment horizontal="center"/>
    </xf>
    <xf numFmtId="0" fontId="15" fillId="0" borderId="0" xfId="0" applyFont="1" applyAlignment="1">
      <alignment horizontal="center"/>
    </xf>
    <xf numFmtId="0" fontId="5" fillId="0" borderId="0" xfId="0" applyFont="1" applyAlignment="1">
      <alignment horizontal="center"/>
    </xf>
    <xf numFmtId="0" fontId="7" fillId="0" borderId="83" xfId="0" applyFont="1" applyBorder="1" applyAlignment="1">
      <alignment horizontal="center" vertical="center"/>
    </xf>
    <xf numFmtId="0" fontId="7" fillId="0" borderId="77" xfId="0" applyFont="1" applyBorder="1" applyAlignment="1">
      <alignment horizontal="center" vertical="center"/>
    </xf>
    <xf numFmtId="0" fontId="4" fillId="0" borderId="75" xfId="0" applyFont="1" applyBorder="1" applyAlignment="1">
      <alignment horizontal="center" vertical="center"/>
    </xf>
    <xf numFmtId="0" fontId="4" fillId="0" borderId="84" xfId="0" applyFont="1" applyBorder="1" applyAlignment="1">
      <alignment horizontal="center" vertical="center"/>
    </xf>
    <xf numFmtId="0" fontId="4" fillId="0" borderId="71" xfId="0" applyFont="1" applyBorder="1" applyAlignment="1">
      <alignment horizontal="center" vertical="center"/>
    </xf>
    <xf numFmtId="0" fontId="4" fillId="0" borderId="0" xfId="0" applyFont="1" applyAlignment="1">
      <alignment horizontal="center" vertical="center"/>
    </xf>
    <xf numFmtId="0" fontId="4" fillId="0" borderId="82" xfId="0" applyFont="1" applyBorder="1" applyAlignment="1">
      <alignment horizontal="center" vertical="center"/>
    </xf>
    <xf numFmtId="0" fontId="4" fillId="0" borderId="50" xfId="0" applyFont="1" applyBorder="1" applyAlignment="1">
      <alignment horizontal="center" vertical="center"/>
    </xf>
    <xf numFmtId="0" fontId="7" fillId="0" borderId="41" xfId="0" applyFont="1" applyBorder="1" applyAlignment="1">
      <alignment horizontal="center" vertical="center"/>
    </xf>
    <xf numFmtId="0" fontId="7" fillId="0" borderId="42" xfId="0" applyFont="1" applyBorder="1" applyAlignment="1">
      <alignment horizontal="center" vertical="center"/>
    </xf>
    <xf numFmtId="0" fontId="7" fillId="0" borderId="36" xfId="0" applyFont="1" applyBorder="1" applyAlignment="1">
      <alignment horizontal="center" vertical="center"/>
    </xf>
    <xf numFmtId="0" fontId="4" fillId="0" borderId="42" xfId="0" applyFont="1" applyBorder="1" applyAlignment="1">
      <alignment horizontal="center" vertical="center"/>
    </xf>
    <xf numFmtId="0" fontId="4" fillId="0" borderId="36" xfId="0" applyFont="1" applyBorder="1" applyAlignment="1">
      <alignment horizontal="center" vertical="center"/>
    </xf>
    <xf numFmtId="0" fontId="7" fillId="0" borderId="24" xfId="0" applyFont="1" applyBorder="1" applyAlignment="1">
      <alignment horizontal="center" vertical="center"/>
    </xf>
    <xf numFmtId="0" fontId="4" fillId="0" borderId="24" xfId="0" applyFont="1" applyBorder="1" applyAlignment="1">
      <alignment horizontal="center" vertical="center"/>
    </xf>
    <xf numFmtId="0" fontId="0" fillId="0" borderId="24" xfId="0" applyBorder="1" applyAlignment="1">
      <alignment horizontal="center" vertical="center"/>
    </xf>
    <xf numFmtId="58" fontId="4" fillId="0" borderId="24" xfId="0" applyNumberFormat="1" applyFont="1" applyBorder="1" applyAlignment="1">
      <alignment horizontal="center" vertical="center"/>
    </xf>
    <xf numFmtId="0" fontId="0" fillId="0" borderId="41" xfId="0" applyBorder="1" applyAlignment="1">
      <alignment horizontal="center" vertical="center"/>
    </xf>
    <xf numFmtId="0" fontId="0" fillId="0" borderId="42" xfId="0" applyBorder="1" applyAlignment="1">
      <alignment horizontal="center" vertical="center"/>
    </xf>
    <xf numFmtId="0" fontId="0" fillId="0" borderId="36" xfId="0" applyBorder="1" applyAlignment="1">
      <alignment horizontal="center" vertical="center"/>
    </xf>
    <xf numFmtId="0" fontId="7" fillId="0" borderId="41" xfId="0" applyFont="1" applyBorder="1" applyAlignment="1">
      <alignment horizontal="center" vertical="center" wrapText="1"/>
    </xf>
    <xf numFmtId="0" fontId="7" fillId="0" borderId="42" xfId="0" applyFont="1" applyBorder="1" applyAlignment="1">
      <alignment horizontal="center" vertical="center" wrapText="1"/>
    </xf>
    <xf numFmtId="0" fontId="7" fillId="0" borderId="36" xfId="0" applyFont="1" applyBorder="1" applyAlignment="1">
      <alignment horizontal="center" vertical="center" wrapText="1"/>
    </xf>
    <xf numFmtId="0" fontId="4" fillId="0" borderId="41" xfId="0" applyFont="1" applyBorder="1" applyAlignment="1">
      <alignment horizontal="center" vertical="center"/>
    </xf>
    <xf numFmtId="58" fontId="4" fillId="0" borderId="41" xfId="0" applyNumberFormat="1" applyFont="1" applyBorder="1" applyAlignment="1">
      <alignment horizontal="center" vertical="center"/>
    </xf>
    <xf numFmtId="58" fontId="4" fillId="0" borderId="36" xfId="0" applyNumberFormat="1" applyFont="1" applyBorder="1" applyAlignment="1">
      <alignment horizontal="center" vertical="center"/>
    </xf>
    <xf numFmtId="0" fontId="7" fillId="0" borderId="41" xfId="0" applyFont="1" applyBorder="1" applyAlignment="1">
      <alignment vertical="center" wrapText="1"/>
    </xf>
    <xf numFmtId="0" fontId="7" fillId="0" borderId="36" xfId="0" applyFont="1" applyBorder="1" applyAlignment="1">
      <alignment vertical="center" wrapText="1"/>
    </xf>
    <xf numFmtId="0" fontId="7" fillId="0" borderId="24" xfId="0" applyFont="1" applyBorder="1" applyAlignment="1">
      <alignment horizontal="center" vertical="center" wrapText="1"/>
    </xf>
    <xf numFmtId="0" fontId="7" fillId="0" borderId="25" xfId="0" applyFont="1" applyBorder="1" applyAlignment="1">
      <alignment horizontal="distributed" vertical="center"/>
    </xf>
    <xf numFmtId="0" fontId="7" fillId="0" borderId="27" xfId="0" applyFont="1" applyBorder="1" applyAlignment="1">
      <alignment horizontal="distributed" vertical="center"/>
    </xf>
    <xf numFmtId="0" fontId="24" fillId="0" borderId="0" xfId="0" applyFont="1" applyAlignment="1">
      <alignment vertical="center" wrapText="1"/>
    </xf>
    <xf numFmtId="0" fontId="7" fillId="0" borderId="31" xfId="0" applyFont="1" applyBorder="1" applyAlignment="1">
      <alignment horizontal="center" vertical="center"/>
    </xf>
    <xf numFmtId="0" fontId="7" fillId="0" borderId="29" xfId="0" applyFont="1" applyBorder="1" applyAlignment="1">
      <alignment horizontal="center" vertical="center"/>
    </xf>
    <xf numFmtId="0" fontId="1" fillId="0" borderId="85" xfId="0" applyFont="1" applyBorder="1" applyAlignment="1">
      <alignment horizontal="distributed" vertical="center"/>
    </xf>
    <xf numFmtId="0" fontId="1" fillId="0" borderId="86" xfId="0" applyFont="1" applyBorder="1" applyAlignment="1">
      <alignment horizontal="distributed" vertical="center"/>
    </xf>
    <xf numFmtId="0" fontId="7" fillId="0" borderId="90" xfId="0" applyFont="1" applyBorder="1" applyAlignment="1">
      <alignment horizontal="right" vertical="center"/>
    </xf>
    <xf numFmtId="0" fontId="7" fillId="0" borderId="0" xfId="0" applyFont="1" applyAlignment="1">
      <alignment horizontal="right" vertical="center"/>
    </xf>
    <xf numFmtId="0" fontId="2" fillId="0" borderId="44" xfId="0" applyFont="1" applyBorder="1" applyAlignment="1">
      <alignment horizontal="center" vertical="center"/>
    </xf>
    <xf numFmtId="0" fontId="2" fillId="0" borderId="89" xfId="0" applyFont="1" applyBorder="1" applyAlignment="1">
      <alignment horizontal="center" vertical="center"/>
    </xf>
    <xf numFmtId="0" fontId="2" fillId="0" borderId="48" xfId="0" applyFont="1" applyBorder="1" applyAlignment="1">
      <alignment horizontal="center" vertical="center"/>
    </xf>
    <xf numFmtId="0" fontId="2" fillId="0" borderId="54" xfId="0" applyFont="1" applyBorder="1" applyAlignment="1">
      <alignment horizontal="center" vertical="center"/>
    </xf>
    <xf numFmtId="0" fontId="2" fillId="0" borderId="85" xfId="0" applyFont="1" applyBorder="1" applyAlignment="1">
      <alignment horizontal="distributed" vertical="center"/>
    </xf>
    <xf numFmtId="0" fontId="2" fillId="0" borderId="86" xfId="0" applyFont="1" applyBorder="1" applyAlignment="1">
      <alignment horizontal="distributed" vertical="center"/>
    </xf>
    <xf numFmtId="0" fontId="2" fillId="0" borderId="60" xfId="0" applyFont="1" applyBorder="1" applyAlignment="1">
      <alignment horizontal="distributed" vertical="center"/>
    </xf>
    <xf numFmtId="0" fontId="2" fillId="0" borderId="88" xfId="0" applyFont="1" applyBorder="1" applyAlignment="1">
      <alignment horizontal="distributed" vertical="center"/>
    </xf>
    <xf numFmtId="0" fontId="1" fillId="0" borderId="23" xfId="0" applyFont="1" applyBorder="1" applyAlignment="1">
      <alignment horizontal="distributed" vertical="center"/>
    </xf>
    <xf numFmtId="0" fontId="1" fillId="0" borderId="87" xfId="0" applyFont="1" applyBorder="1" applyAlignment="1">
      <alignment horizontal="distributed" vertical="center"/>
    </xf>
    <xf numFmtId="0" fontId="7" fillId="0" borderId="30" xfId="0" applyFont="1" applyBorder="1" applyAlignment="1">
      <alignment horizontal="right" vertical="center"/>
    </xf>
    <xf numFmtId="0" fontId="0" fillId="0" borderId="56" xfId="0" applyBorder="1" applyAlignment="1">
      <alignment horizontal="distributed" vertical="center" wrapText="1"/>
    </xf>
    <xf numFmtId="0" fontId="1" fillId="0" borderId="81" xfId="0" applyFont="1" applyBorder="1" applyAlignment="1">
      <alignment horizontal="distributed" vertical="center" wrapText="1"/>
    </xf>
    <xf numFmtId="0" fontId="1" fillId="0" borderId="80" xfId="0" applyFont="1" applyBorder="1" applyAlignment="1">
      <alignment horizontal="distributed" vertical="center" wrapText="1"/>
    </xf>
    <xf numFmtId="0" fontId="2" fillId="0" borderId="91" xfId="0" applyFont="1" applyBorder="1" applyAlignment="1">
      <alignment horizontal="distributed" vertical="center" wrapText="1"/>
    </xf>
    <xf numFmtId="0" fontId="0" fillId="0" borderId="81" xfId="0" applyBorder="1" applyAlignment="1">
      <alignment horizontal="distributed" vertical="center" wrapText="1"/>
    </xf>
    <xf numFmtId="0" fontId="2" fillId="0" borderId="56" xfId="0" applyFont="1" applyBorder="1" applyAlignment="1">
      <alignment horizontal="distributed" vertical="center" wrapText="1"/>
    </xf>
    <xf numFmtId="0" fontId="2" fillId="0" borderId="0" xfId="0" applyFont="1" applyAlignment="1">
      <alignment horizontal="distributed" vertical="center" wrapText="1"/>
    </xf>
    <xf numFmtId="0" fontId="0" fillId="0" borderId="0" xfId="0" applyAlignment="1">
      <alignment horizontal="distributed" vertical="center" wrapText="1"/>
    </xf>
    <xf numFmtId="0" fontId="2" fillId="0" borderId="0" xfId="0" applyFont="1" applyAlignment="1">
      <alignment horizontal="right" vertical="center"/>
    </xf>
    <xf numFmtId="0" fontId="2" fillId="0" borderId="90" xfId="0" applyFont="1" applyBorder="1" applyAlignment="1">
      <alignment horizontal="right" vertical="center"/>
    </xf>
    <xf numFmtId="0" fontId="1" fillId="0" borderId="0" xfId="0" applyFont="1" applyAlignment="1">
      <alignment horizontal="right" vertical="center"/>
    </xf>
    <xf numFmtId="0" fontId="11" fillId="0" borderId="94" xfId="0" applyFont="1" applyBorder="1" applyAlignment="1">
      <alignment horizontal="center" vertical="center" textRotation="255"/>
    </xf>
    <xf numFmtId="0" fontId="7" fillId="0" borderId="94" xfId="0" applyFont="1" applyBorder="1" applyAlignment="1">
      <alignment horizontal="center" vertical="center" textRotation="255"/>
    </xf>
    <xf numFmtId="0" fontId="7" fillId="0" borderId="95" xfId="0" applyFont="1" applyBorder="1" applyAlignment="1">
      <alignment horizontal="center" vertical="center" textRotation="255"/>
    </xf>
    <xf numFmtId="0" fontId="2" fillId="0" borderId="79" xfId="0" applyFont="1" applyBorder="1" applyAlignment="1">
      <alignment horizontal="distributed" vertical="center"/>
    </xf>
    <xf numFmtId="0" fontId="1" fillId="0" borderId="96" xfId="0" applyFont="1" applyBorder="1" applyAlignment="1">
      <alignment horizontal="distributed" vertical="center"/>
    </xf>
    <xf numFmtId="0" fontId="1" fillId="0" borderId="97" xfId="0" applyFont="1" applyBorder="1" applyAlignment="1">
      <alignment horizontal="distributed" vertical="center"/>
    </xf>
    <xf numFmtId="0" fontId="2" fillId="0" borderId="78" xfId="0" applyFont="1" applyBorder="1" applyAlignment="1">
      <alignment horizontal="distributed" vertical="center"/>
    </xf>
    <xf numFmtId="0" fontId="1" fillId="0" borderId="98" xfId="0" applyFont="1" applyBorder="1" applyAlignment="1">
      <alignment horizontal="distributed" vertical="center"/>
    </xf>
    <xf numFmtId="0" fontId="1" fillId="0" borderId="99" xfId="0" applyFont="1" applyBorder="1" applyAlignment="1">
      <alignment horizontal="distributed" vertical="center"/>
    </xf>
    <xf numFmtId="0" fontId="2" fillId="0" borderId="92" xfId="0" applyFont="1" applyBorder="1" applyAlignment="1">
      <alignment horizontal="distributed" vertical="center"/>
    </xf>
    <xf numFmtId="0" fontId="1" fillId="0" borderId="53" xfId="0" applyFont="1" applyBorder="1" applyAlignment="1">
      <alignment horizontal="distributed" vertical="center"/>
    </xf>
    <xf numFmtId="0" fontId="1" fillId="0" borderId="93" xfId="0" applyFont="1" applyBorder="1" applyAlignment="1">
      <alignment horizontal="distributed" vertical="center"/>
    </xf>
    <xf numFmtId="0" fontId="2" fillId="0" borderId="44" xfId="0" applyFont="1" applyBorder="1" applyAlignment="1">
      <alignment horizontal="distributed" vertical="center"/>
    </xf>
    <xf numFmtId="0" fontId="1" fillId="0" borderId="89" xfId="0" applyFont="1" applyBorder="1" applyAlignment="1">
      <alignment horizontal="distributed" vertical="center"/>
    </xf>
    <xf numFmtId="0" fontId="1" fillId="0" borderId="100" xfId="0" applyFont="1" applyBorder="1" applyAlignment="1">
      <alignment horizontal="distributed" vertical="center"/>
    </xf>
    <xf numFmtId="0" fontId="2" fillId="0" borderId="101" xfId="0" applyFont="1" applyBorder="1" applyAlignment="1">
      <alignment horizontal="center" vertical="center"/>
    </xf>
    <xf numFmtId="0" fontId="1" fillId="0" borderId="80" xfId="0" applyFont="1" applyBorder="1" applyAlignment="1">
      <alignment horizontal="center" vertical="center"/>
    </xf>
    <xf numFmtId="0" fontId="2" fillId="0" borderId="102" xfId="0" applyFont="1" applyBorder="1" applyAlignment="1">
      <alignment horizontal="center" vertical="center"/>
    </xf>
    <xf numFmtId="0" fontId="2" fillId="0" borderId="103" xfId="0" applyFont="1" applyBorder="1" applyAlignment="1">
      <alignment horizontal="center" vertical="center"/>
    </xf>
    <xf numFmtId="0" fontId="2" fillId="0" borderId="104" xfId="0" applyFont="1" applyBorder="1" applyAlignment="1">
      <alignment horizontal="center" vertical="center"/>
    </xf>
    <xf numFmtId="0" fontId="2" fillId="0" borderId="105" xfId="0" applyFont="1" applyBorder="1" applyAlignment="1">
      <alignment horizontal="center" vertical="center"/>
    </xf>
    <xf numFmtId="0" fontId="2" fillId="0" borderId="37" xfId="0" applyFont="1" applyBorder="1" applyAlignment="1">
      <alignment horizontal="center" vertical="center"/>
    </xf>
    <xf numFmtId="0" fontId="2" fillId="0" borderId="106" xfId="0" applyFont="1" applyBorder="1" applyAlignment="1">
      <alignment horizontal="center" vertical="center"/>
    </xf>
    <xf numFmtId="0" fontId="2" fillId="0" borderId="101" xfId="0" applyFont="1" applyBorder="1" applyAlignment="1">
      <alignment horizontal="center" vertical="center" textRotation="255" shrinkToFit="1"/>
    </xf>
    <xf numFmtId="0" fontId="1" fillId="0" borderId="81" xfId="0" applyFont="1" applyBorder="1" applyAlignment="1">
      <alignment horizontal="center" vertical="center" textRotation="255" shrinkToFit="1"/>
    </xf>
    <xf numFmtId="0" fontId="1" fillId="0" borderId="80" xfId="0" applyFont="1" applyBorder="1" applyAlignment="1">
      <alignment horizontal="center" vertical="center" textRotation="255" shrinkToFit="1"/>
    </xf>
    <xf numFmtId="0" fontId="2" fillId="0" borderId="56" xfId="0" applyFont="1" applyBorder="1" applyAlignment="1">
      <alignment horizontal="center" vertical="center" textRotation="255"/>
    </xf>
    <xf numFmtId="0" fontId="1" fillId="0" borderId="81" xfId="0" applyFont="1" applyBorder="1" applyAlignment="1">
      <alignment horizontal="center" vertical="center" textRotation="255"/>
    </xf>
    <xf numFmtId="0" fontId="1" fillId="0" borderId="80" xfId="0" applyFont="1" applyBorder="1" applyAlignment="1">
      <alignment horizontal="center" vertical="center" textRotation="255"/>
    </xf>
    <xf numFmtId="0" fontId="2" fillId="0" borderId="101" xfId="0" applyFont="1" applyBorder="1" applyAlignment="1">
      <alignment horizontal="center" vertical="center" textRotation="255"/>
    </xf>
    <xf numFmtId="0" fontId="2" fillId="0" borderId="16" xfId="0" applyFont="1" applyBorder="1" applyAlignment="1">
      <alignment horizontal="center" vertical="center" textRotation="255"/>
    </xf>
    <xf numFmtId="0" fontId="1" fillId="0" borderId="15" xfId="0" applyFont="1" applyBorder="1" applyAlignment="1">
      <alignment horizontal="center" vertical="center" textRotation="255"/>
    </xf>
    <xf numFmtId="0" fontId="1" fillId="0" borderId="111" xfId="0" applyFont="1" applyBorder="1" applyAlignment="1">
      <alignment horizontal="center" vertical="center" textRotation="255"/>
    </xf>
    <xf numFmtId="0" fontId="2" fillId="0" borderId="107" xfId="0" applyFont="1" applyBorder="1" applyAlignment="1">
      <alignment horizontal="distributed" vertical="center"/>
    </xf>
    <xf numFmtId="0" fontId="2" fillId="0" borderId="18" xfId="0" applyFont="1" applyBorder="1" applyAlignment="1">
      <alignment horizontal="center" vertical="center" textRotation="255"/>
    </xf>
    <xf numFmtId="0" fontId="1" fillId="0" borderId="109" xfId="0" applyFont="1" applyBorder="1" applyAlignment="1">
      <alignment horizontal="center" vertical="center" textRotation="255"/>
    </xf>
    <xf numFmtId="0" fontId="1" fillId="0" borderId="110" xfId="0" applyFont="1" applyBorder="1" applyAlignment="1">
      <alignment horizontal="center" vertical="center" textRotation="255"/>
    </xf>
    <xf numFmtId="0" fontId="2" fillId="0" borderId="108" xfId="0" applyFont="1" applyBorder="1" applyAlignment="1">
      <alignment horizontal="center" vertical="center" textRotation="255"/>
    </xf>
    <xf numFmtId="0" fontId="1" fillId="0" borderId="94" xfId="0" applyFont="1" applyBorder="1" applyAlignment="1">
      <alignment horizontal="center" vertical="center" textRotation="255"/>
    </xf>
    <xf numFmtId="0" fontId="1" fillId="0" borderId="95" xfId="0" applyFont="1" applyBorder="1" applyAlignment="1">
      <alignment horizontal="center" vertical="center" textRotation="255"/>
    </xf>
    <xf numFmtId="0" fontId="2" fillId="0" borderId="9" xfId="0" applyFont="1" applyBorder="1" applyAlignment="1">
      <alignment horizontal="distributed" vertical="center"/>
    </xf>
    <xf numFmtId="0" fontId="1" fillId="0" borderId="10" xfId="0" applyFont="1" applyBorder="1" applyAlignment="1">
      <alignment horizontal="distributed" vertical="center"/>
    </xf>
    <xf numFmtId="0" fontId="1" fillId="0" borderId="79" xfId="0" applyFont="1" applyBorder="1" applyAlignment="1">
      <alignment horizontal="distributed" vertical="center"/>
    </xf>
    <xf numFmtId="0" fontId="2" fillId="0" borderId="45" xfId="0" applyFont="1" applyBorder="1" applyAlignment="1">
      <alignment horizontal="center" vertical="center" textRotation="255"/>
    </xf>
    <xf numFmtId="0" fontId="1" fillId="0" borderId="47" xfId="0" applyFont="1" applyBorder="1" applyAlignment="1">
      <alignment horizontal="center" vertical="center" textRotation="255"/>
    </xf>
    <xf numFmtId="0" fontId="1" fillId="0" borderId="76" xfId="0" applyFont="1" applyBorder="1" applyAlignment="1">
      <alignment horizontal="center" vertical="center" textRotation="255"/>
    </xf>
    <xf numFmtId="179" fontId="0" fillId="0" borderId="2" xfId="0" applyNumberFormat="1" applyFont="1" applyBorder="1" applyAlignment="1">
      <alignment vertical="center"/>
    </xf>
    <xf numFmtId="179" fontId="0" fillId="0" borderId="114" xfId="0" applyNumberFormat="1" applyFont="1" applyBorder="1" applyAlignment="1">
      <alignment vertical="center"/>
    </xf>
    <xf numFmtId="179" fontId="0" fillId="0" borderId="12" xfId="0" applyNumberFormat="1" applyFont="1" applyBorder="1" applyAlignment="1">
      <alignment vertical="center"/>
    </xf>
  </cellXfs>
  <cellStyles count="3">
    <cellStyle name="パーセント" xfId="2" builtinId="5"/>
    <cellStyle name="桁区切り" xfId="1" builtinId="6"/>
    <cellStyle name="標準" xfId="0" builtinId="0"/>
  </cellStyles>
  <dxfs count="0"/>
  <tableStyles count="0" defaultTableStyle="TableStyleMedium2" defaultPivotStyle="PivotStyleLight16"/>
  <colors>
    <mruColors>
      <color rgb="FFB2B2B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pieChart>
        <c:varyColors val="1"/>
        <c:ser>
          <c:idx val="0"/>
          <c:order val="0"/>
          <c:spPr>
            <a:solidFill>
              <a:srgbClr val="9999FF"/>
            </a:solidFill>
            <a:ln w="12700">
              <a:solidFill>
                <a:srgbClr val="000000"/>
              </a:solidFill>
              <a:prstDash val="solid"/>
            </a:ln>
          </c:spPr>
          <c:dPt>
            <c:idx val="0"/>
            <c:bubble3D val="0"/>
            <c:spPr>
              <a:pattFill prst="pct9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extLst>
              <c:ext xmlns:c16="http://schemas.microsoft.com/office/drawing/2014/chart" uri="{C3380CC4-5D6E-409C-BE32-E72D297353CC}">
                <c16:uniqueId val="{00000001-B7FB-4E9B-8F0C-D5A8453E259E}"/>
              </c:ext>
            </c:extLst>
          </c:dPt>
          <c:dLbls>
            <c:numFmt formatCode="0%" sourceLinked="0"/>
            <c:spPr>
              <a:noFill/>
              <a:ln w="25400">
                <a:noFill/>
              </a:ln>
            </c:spPr>
            <c:txPr>
              <a:bodyPr/>
              <a:lstStyle/>
              <a:p>
                <a:pPr>
                  <a:defRPr sz="275" b="0" i="0" u="none" strike="noStrike" baseline="0">
                    <a:solidFill>
                      <a:srgbClr val="000000"/>
                    </a:solidFill>
                    <a:latin typeface="ＭＳ Ｐゴシック"/>
                    <a:ea typeface="ＭＳ Ｐゴシック"/>
                    <a:cs typeface="ＭＳ Ｐゴシック"/>
                  </a:defRPr>
                </a:pPr>
                <a:endParaRPr lang="ja-JP"/>
              </a:p>
            </c:txPr>
            <c:showLegendKey val="0"/>
            <c:showVal val="0"/>
            <c:showCatName val="1"/>
            <c:showSerName val="0"/>
            <c:showPercent val="1"/>
            <c:showBubbleSize val="0"/>
            <c:showLeaderLines val="1"/>
            <c:extLst>
              <c:ext xmlns:c15="http://schemas.microsoft.com/office/drawing/2012/chart" uri="{CE6537A1-D6FC-4f65-9D91-7224C49458BB}"/>
            </c:extLst>
          </c:dLbls>
          <c:val>
            <c:numRef>
              <c:f>凡例!#REF!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凡例!#REF!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2-B7FB-4E9B-8F0C-D5A8453E259E}"/>
            </c:ext>
          </c:extLst>
        </c:ser>
        <c:ser>
          <c:idx val="1"/>
          <c:order val="1"/>
          <c:spPr>
            <a:solidFill>
              <a:srgbClr val="993366"/>
            </a:solidFill>
            <a:ln w="12700">
              <a:solidFill>
                <a:srgbClr val="000000"/>
              </a:solidFill>
              <a:prstDash val="solid"/>
            </a:ln>
          </c:spPr>
          <c:dPt>
            <c:idx val="0"/>
            <c:bubble3D val="0"/>
            <c:spPr>
              <a:solidFill>
                <a:srgbClr val="9999FF"/>
              </a:solidFill>
              <a:ln w="12700">
                <a:solidFill>
                  <a:srgbClr val="000000"/>
                </a:solidFill>
                <a:prstDash val="solid"/>
              </a:ln>
            </c:spPr>
            <c:extLst>
              <c:ext xmlns:c16="http://schemas.microsoft.com/office/drawing/2014/chart" uri="{C3380CC4-5D6E-409C-BE32-E72D297353CC}">
                <c16:uniqueId val="{00000004-B7FB-4E9B-8F0C-D5A8453E259E}"/>
              </c:ext>
            </c:extLst>
          </c:dPt>
          <c:dLbls>
            <c:numFmt formatCode="0%" sourceLinked="0"/>
            <c:spPr>
              <a:noFill/>
              <a:ln w="25400">
                <a:noFill/>
              </a:ln>
            </c:spPr>
            <c:txPr>
              <a:bodyPr/>
              <a:lstStyle/>
              <a:p>
                <a:pPr>
                  <a:defRPr sz="275" b="0" i="0" u="none" strike="noStrike" baseline="0">
                    <a:solidFill>
                      <a:srgbClr val="000000"/>
                    </a:solidFill>
                    <a:latin typeface="ＭＳ Ｐゴシック"/>
                    <a:ea typeface="ＭＳ Ｐゴシック"/>
                    <a:cs typeface="ＭＳ Ｐゴシック"/>
                  </a:defRPr>
                </a:pPr>
                <a:endParaRPr lang="ja-JP"/>
              </a:p>
            </c:txPr>
            <c:showLegendKey val="0"/>
            <c:showVal val="0"/>
            <c:showCatName val="1"/>
            <c:showSerName val="0"/>
            <c:showPercent val="1"/>
            <c:showBubbleSize val="0"/>
            <c:showLeaderLines val="1"/>
            <c:extLst>
              <c:ext xmlns:c15="http://schemas.microsoft.com/office/drawing/2012/chart" uri="{CE6537A1-D6FC-4f65-9D91-7224C49458BB}"/>
            </c:extLst>
          </c:dLbls>
          <c:val>
            <c:numRef>
              <c:f>凡例!#REF!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凡例!#REF!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5-B7FB-4E9B-8F0C-D5A8453E259E}"/>
            </c:ext>
          </c:extLst>
        </c:ser>
        <c:ser>
          <c:idx val="2"/>
          <c:order val="2"/>
          <c:spPr>
            <a:solidFill>
              <a:srgbClr val="FFFFCC"/>
            </a:solidFill>
            <a:ln w="12700">
              <a:solidFill>
                <a:srgbClr val="000000"/>
              </a:solidFill>
              <a:prstDash val="solid"/>
            </a:ln>
          </c:spPr>
          <c:dPt>
            <c:idx val="0"/>
            <c:bubble3D val="0"/>
            <c:spPr>
              <a:solidFill>
                <a:srgbClr val="9999FF"/>
              </a:solidFill>
              <a:ln w="12700">
                <a:solidFill>
                  <a:srgbClr val="000000"/>
                </a:solidFill>
                <a:prstDash val="solid"/>
              </a:ln>
            </c:spPr>
            <c:extLst>
              <c:ext xmlns:c16="http://schemas.microsoft.com/office/drawing/2014/chart" uri="{C3380CC4-5D6E-409C-BE32-E72D297353CC}">
                <c16:uniqueId val="{00000007-B7FB-4E9B-8F0C-D5A8453E259E}"/>
              </c:ext>
            </c:extLst>
          </c:dPt>
          <c:dLbls>
            <c:numFmt formatCode="0%" sourceLinked="0"/>
            <c:spPr>
              <a:noFill/>
              <a:ln w="25400">
                <a:noFill/>
              </a:ln>
            </c:spPr>
            <c:txPr>
              <a:bodyPr/>
              <a:lstStyle/>
              <a:p>
                <a:pPr>
                  <a:defRPr sz="275" b="0" i="0" u="none" strike="noStrike" baseline="0">
                    <a:solidFill>
                      <a:srgbClr val="000000"/>
                    </a:solidFill>
                    <a:latin typeface="ＭＳ Ｐゴシック"/>
                    <a:ea typeface="ＭＳ Ｐゴシック"/>
                    <a:cs typeface="ＭＳ Ｐゴシック"/>
                  </a:defRPr>
                </a:pPr>
                <a:endParaRPr lang="ja-JP"/>
              </a:p>
            </c:txPr>
            <c:showLegendKey val="0"/>
            <c:showVal val="0"/>
            <c:showCatName val="1"/>
            <c:showSerName val="0"/>
            <c:showPercent val="1"/>
            <c:showBubbleSize val="0"/>
            <c:showLeaderLines val="1"/>
            <c:extLst>
              <c:ext xmlns:c15="http://schemas.microsoft.com/office/drawing/2012/chart" uri="{CE6537A1-D6FC-4f65-9D91-7224C49458BB}"/>
            </c:extLst>
          </c:dLbls>
          <c:val>
            <c:numRef>
              <c:f>凡例!#REF!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凡例!#REF!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8-B7FB-4E9B-8F0C-D5A8453E259E}"/>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solidFill>
      <a:srgbClr val="FFFFFF"/>
    </a:solidFill>
    <a:ln w="3175">
      <a:solidFill>
        <a:srgbClr val="000000"/>
      </a:solidFill>
      <a:prstDash val="solid"/>
    </a:ln>
  </c:spPr>
  <c:txPr>
    <a:bodyPr/>
    <a:lstStyle/>
    <a:p>
      <a:pPr>
        <a:defRPr sz="2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 footer="0.5"/>
    <c:pageSetup orientation="landscape" horizontalDpi="300" verticalDpi="300"/>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914513492639016"/>
          <c:y val="0.10570824524312897"/>
          <c:w val="0.6784392774520045"/>
          <c:h val="0.77167019027484141"/>
        </c:manualLayout>
      </c:layout>
      <c:pieChart>
        <c:varyColors val="1"/>
        <c:ser>
          <c:idx val="0"/>
          <c:order val="0"/>
          <c:spPr>
            <a:solidFill>
              <a:srgbClr val="008000"/>
            </a:solidFill>
            <a:ln w="12700">
              <a:solidFill>
                <a:srgbClr val="000000"/>
              </a:solidFill>
              <a:prstDash val="solid"/>
            </a:ln>
          </c:spPr>
          <c:dPt>
            <c:idx val="0"/>
            <c:bubble3D val="0"/>
            <c:extLst>
              <c:ext xmlns:c16="http://schemas.microsoft.com/office/drawing/2014/chart" uri="{C3380CC4-5D6E-409C-BE32-E72D297353CC}">
                <c16:uniqueId val="{00000000-B81D-4ED4-A703-222E156B3BDD}"/>
              </c:ext>
            </c:extLst>
          </c:dPt>
          <c:dPt>
            <c:idx val="1"/>
            <c:bubble3D val="0"/>
            <c:spPr>
              <a:solidFill>
                <a:srgbClr val="808000"/>
              </a:solidFill>
              <a:ln w="12700">
                <a:solidFill>
                  <a:srgbClr val="000000"/>
                </a:solidFill>
                <a:prstDash val="solid"/>
              </a:ln>
            </c:spPr>
            <c:extLst>
              <c:ext xmlns:c16="http://schemas.microsoft.com/office/drawing/2014/chart" uri="{C3380CC4-5D6E-409C-BE32-E72D297353CC}">
                <c16:uniqueId val="{00000002-B81D-4ED4-A703-222E156B3BDD}"/>
              </c:ext>
            </c:extLst>
          </c:dPt>
          <c:dPt>
            <c:idx val="2"/>
            <c:bubble3D val="0"/>
            <c:spPr>
              <a:solidFill>
                <a:srgbClr val="99CC00"/>
              </a:solidFill>
              <a:ln w="12700">
                <a:solidFill>
                  <a:srgbClr val="000000"/>
                </a:solidFill>
                <a:prstDash val="solid"/>
              </a:ln>
            </c:spPr>
            <c:extLst>
              <c:ext xmlns:c16="http://schemas.microsoft.com/office/drawing/2014/chart" uri="{C3380CC4-5D6E-409C-BE32-E72D297353CC}">
                <c16:uniqueId val="{00000004-B81D-4ED4-A703-222E156B3BDD}"/>
              </c:ext>
            </c:extLst>
          </c:dPt>
          <c:dPt>
            <c:idx val="3"/>
            <c:bubble3D val="0"/>
            <c:spPr>
              <a:solidFill>
                <a:srgbClr val="00FF00"/>
              </a:solidFill>
              <a:ln w="12700">
                <a:solidFill>
                  <a:srgbClr val="000000"/>
                </a:solidFill>
                <a:prstDash val="solid"/>
              </a:ln>
            </c:spPr>
            <c:extLst>
              <c:ext xmlns:c16="http://schemas.microsoft.com/office/drawing/2014/chart" uri="{C3380CC4-5D6E-409C-BE32-E72D297353CC}">
                <c16:uniqueId val="{00000006-B81D-4ED4-A703-222E156B3BDD}"/>
              </c:ext>
            </c:extLst>
          </c:dPt>
          <c:dPt>
            <c:idx val="4"/>
            <c:bubble3D val="0"/>
            <c:spPr>
              <a:solidFill>
                <a:srgbClr val="FF9900"/>
              </a:solidFill>
              <a:ln w="12700">
                <a:solidFill>
                  <a:srgbClr val="000000"/>
                </a:solidFill>
                <a:prstDash val="solid"/>
              </a:ln>
            </c:spPr>
            <c:extLst>
              <c:ext xmlns:c16="http://schemas.microsoft.com/office/drawing/2014/chart" uri="{C3380CC4-5D6E-409C-BE32-E72D297353CC}">
                <c16:uniqueId val="{00000008-B81D-4ED4-A703-222E156B3BDD}"/>
              </c:ext>
            </c:extLst>
          </c:dPt>
          <c:dPt>
            <c:idx val="5"/>
            <c:bubble3D val="0"/>
            <c:spPr>
              <a:solidFill>
                <a:srgbClr val="008080"/>
              </a:solidFill>
              <a:ln w="12700">
                <a:solidFill>
                  <a:srgbClr val="000000"/>
                </a:solidFill>
                <a:prstDash val="solid"/>
              </a:ln>
            </c:spPr>
            <c:extLst>
              <c:ext xmlns:c16="http://schemas.microsoft.com/office/drawing/2014/chart" uri="{C3380CC4-5D6E-409C-BE32-E72D297353CC}">
                <c16:uniqueId val="{0000000A-B81D-4ED4-A703-222E156B3BDD}"/>
              </c:ext>
            </c:extLst>
          </c:dPt>
          <c:dPt>
            <c:idx val="6"/>
            <c:bubble3D val="0"/>
            <c:spPr>
              <a:solidFill>
                <a:srgbClr val="FFCC00"/>
              </a:solidFill>
              <a:ln w="12700">
                <a:solidFill>
                  <a:srgbClr val="000000"/>
                </a:solidFill>
                <a:prstDash val="solid"/>
              </a:ln>
            </c:spPr>
            <c:extLst>
              <c:ext xmlns:c16="http://schemas.microsoft.com/office/drawing/2014/chart" uri="{C3380CC4-5D6E-409C-BE32-E72D297353CC}">
                <c16:uniqueId val="{0000000C-B81D-4ED4-A703-222E156B3BDD}"/>
              </c:ext>
            </c:extLst>
          </c:dPt>
          <c:dPt>
            <c:idx val="7"/>
            <c:bubble3D val="0"/>
            <c:spPr>
              <a:solidFill>
                <a:srgbClr val="800000"/>
              </a:solidFill>
              <a:ln w="12700">
                <a:solidFill>
                  <a:srgbClr val="000000"/>
                </a:solidFill>
                <a:prstDash val="solid"/>
              </a:ln>
            </c:spPr>
            <c:extLst>
              <c:ext xmlns:c16="http://schemas.microsoft.com/office/drawing/2014/chart" uri="{C3380CC4-5D6E-409C-BE32-E72D297353CC}">
                <c16:uniqueId val="{0000000E-B81D-4ED4-A703-222E156B3BDD}"/>
              </c:ext>
            </c:extLst>
          </c:dPt>
          <c:dLbls>
            <c:dLbl>
              <c:idx val="0"/>
              <c:layout>
                <c:manualLayout>
                  <c:x val="2.8025194626512526E-2"/>
                  <c:y val="-3.8947467718755034E-2"/>
                </c:manualLayout>
              </c:layout>
              <c:numFmt formatCode="0.0%" sourceLinked="0"/>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B81D-4ED4-A703-222E156B3BDD}"/>
                </c:ext>
              </c:extLst>
            </c:dLbl>
            <c:dLbl>
              <c:idx val="1"/>
              <c:layout>
                <c:manualLayout>
                  <c:x val="1.6592430471307474E-2"/>
                  <c:y val="-2.4226887072519746E-2"/>
                </c:manualLayout>
              </c:layout>
              <c:numFmt formatCode="0.0%" sourceLinked="0"/>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B81D-4ED4-A703-222E156B3BDD}"/>
                </c:ext>
              </c:extLst>
            </c:dLbl>
            <c:dLbl>
              <c:idx val="2"/>
              <c:layout>
                <c:manualLayout>
                  <c:x val="3.4308287965144388E-2"/>
                  <c:y val="2.1790436871923773E-2"/>
                </c:manualLayout>
              </c:layout>
              <c:numFmt formatCode="0.0%" sourceLinked="0"/>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B81D-4ED4-A703-222E156B3BDD}"/>
                </c:ext>
              </c:extLst>
            </c:dLbl>
            <c:dLbl>
              <c:idx val="3"/>
              <c:layout>
                <c:manualLayout>
                  <c:x val="4.90020462115053E-2"/>
                  <c:y val="4.2659741528080664E-2"/>
                </c:manualLayout>
              </c:layout>
              <c:numFmt formatCode="0.0%" sourceLinked="0"/>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6-B81D-4ED4-A703-222E156B3BDD}"/>
                </c:ext>
              </c:extLst>
            </c:dLbl>
            <c:dLbl>
              <c:idx val="4"/>
              <c:layout>
                <c:manualLayout>
                  <c:x val="2.845651668774692E-2"/>
                  <c:y val="2.7340535921381855E-2"/>
                </c:manualLayout>
              </c:layout>
              <c:numFmt formatCode="0.0%" sourceLinked="0"/>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8-B81D-4ED4-A703-222E156B3BDD}"/>
                </c:ext>
              </c:extLst>
            </c:dLbl>
            <c:dLbl>
              <c:idx val="5"/>
              <c:layout>
                <c:manualLayout>
                  <c:x val="-5.0267622750632297E-2"/>
                  <c:y val="-3.5693096502472065E-2"/>
                </c:manualLayout>
              </c:layout>
              <c:numFmt formatCode="0.0%" sourceLinked="0"/>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A-B81D-4ED4-A703-222E156B3BDD}"/>
                </c:ext>
              </c:extLst>
            </c:dLbl>
            <c:dLbl>
              <c:idx val="6"/>
              <c:layout>
                <c:manualLayout>
                  <c:x val="-3.3277298644539217E-2"/>
                  <c:y val="-1.8482573399255325E-2"/>
                </c:manualLayout>
              </c:layout>
              <c:numFmt formatCode="0.0%" sourceLinked="0"/>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C-B81D-4ED4-A703-222E156B3BDD}"/>
                </c:ext>
              </c:extLst>
            </c:dLbl>
            <c:dLbl>
              <c:idx val="7"/>
              <c:layout>
                <c:manualLayout>
                  <c:x val="-4.2898098072033132E-2"/>
                  <c:y val="-4.2989129530056078E-3"/>
                </c:manualLayout>
              </c:layout>
              <c:numFmt formatCode="0.0%" sourceLinked="0"/>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E-B81D-4ED4-A703-222E156B3BDD}"/>
                </c:ext>
              </c:extLst>
            </c:dLbl>
            <c:dLbl>
              <c:idx val="8"/>
              <c:layout>
                <c:manualLayout>
                  <c:xMode val="edge"/>
                  <c:yMode val="edge"/>
                  <c:x val="0.5743499636511491"/>
                  <c:y val="4.2283298097251587E-3"/>
                </c:manualLayout>
              </c:layout>
              <c:numFmt formatCode="0.0%" sourceLinked="0"/>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F-B81D-4ED4-A703-222E156B3BDD}"/>
                </c:ext>
              </c:extLst>
            </c:dLbl>
            <c:numFmt formatCode="0.0%" sourceLinked="0"/>
            <c:spPr>
              <a:noFill/>
              <a:ln w="25400">
                <a:noFill/>
              </a:ln>
            </c:spPr>
            <c:txPr>
              <a:bodyPr/>
              <a:lstStyle/>
              <a:p>
                <a:pPr>
                  <a:defRPr sz="650" b="0" i="0" u="none" strike="noStrike" baseline="0">
                    <a:solidFill>
                      <a:srgbClr val="000000"/>
                    </a:solidFill>
                    <a:latin typeface="ＭＳ Ｐゴシック"/>
                    <a:ea typeface="ＭＳ Ｐゴシック"/>
                    <a:cs typeface="ＭＳ Ｐゴシック"/>
                  </a:defRPr>
                </a:pPr>
                <a:endParaRPr lang="ja-JP"/>
              </a:p>
            </c:txPr>
            <c:showLegendKey val="0"/>
            <c:showVal val="0"/>
            <c:showCatName val="1"/>
            <c:showSerName val="0"/>
            <c:showPercent val="1"/>
            <c:showBubbleSize val="0"/>
            <c:showLeaderLines val="1"/>
            <c:extLst>
              <c:ext xmlns:c15="http://schemas.microsoft.com/office/drawing/2012/chart" uri="{CE6537A1-D6FC-4f65-9D91-7224C49458BB}"/>
            </c:extLst>
          </c:dLbls>
          <c:cat>
            <c:strRef>
              <c:f>青森県の森林現況!$C$261:$C$268</c:f>
              <c:strCache>
                <c:ptCount val="8"/>
                <c:pt idx="0">
                  <c:v>スギ</c:v>
                </c:pt>
                <c:pt idx="1">
                  <c:v>アカマツ</c:v>
                </c:pt>
                <c:pt idx="2">
                  <c:v>クロマツ</c:v>
                </c:pt>
                <c:pt idx="3">
                  <c:v>ヒバ</c:v>
                </c:pt>
                <c:pt idx="4">
                  <c:v>カラマツ</c:v>
                </c:pt>
                <c:pt idx="5">
                  <c:v>その他針葉樹</c:v>
                </c:pt>
                <c:pt idx="6">
                  <c:v>広葉樹</c:v>
                </c:pt>
                <c:pt idx="7">
                  <c:v>未立木地等</c:v>
                </c:pt>
              </c:strCache>
            </c:strRef>
          </c:cat>
          <c:val>
            <c:numRef>
              <c:f>青森県の森林現況!$D$261:$D$268</c:f>
              <c:numCache>
                <c:formatCode>#,##0_);[Red]\(#,##0\)</c:formatCode>
                <c:ptCount val="8"/>
                <c:pt idx="0">
                  <c:v>20709.128000000001</c:v>
                </c:pt>
                <c:pt idx="1">
                  <c:v>2356.4409999999998</c:v>
                </c:pt>
                <c:pt idx="2">
                  <c:v>895.83699999999999</c:v>
                </c:pt>
                <c:pt idx="3">
                  <c:v>13360.466</c:v>
                </c:pt>
                <c:pt idx="4">
                  <c:v>2287.422</c:v>
                </c:pt>
                <c:pt idx="5">
                  <c:v>522.45299999999997</c:v>
                </c:pt>
                <c:pt idx="6">
                  <c:v>34700.224999999999</c:v>
                </c:pt>
                <c:pt idx="7">
                  <c:v>6.6909999999999998</c:v>
                </c:pt>
              </c:numCache>
            </c:numRef>
          </c:val>
          <c:extLst>
            <c:ext xmlns:c16="http://schemas.microsoft.com/office/drawing/2014/chart" uri="{C3380CC4-5D6E-409C-BE32-E72D297353CC}">
              <c16:uniqueId val="{00000010-B81D-4ED4-A703-222E156B3BDD}"/>
            </c:ext>
          </c:extLst>
        </c:ser>
        <c:ser>
          <c:idx val="1"/>
          <c:order val="1"/>
          <c:spPr>
            <a:solidFill>
              <a:srgbClr val="993366"/>
            </a:solidFill>
            <a:ln w="12700">
              <a:solidFill>
                <a:srgbClr val="000000"/>
              </a:solidFill>
              <a:prstDash val="solid"/>
            </a:ln>
          </c:spPr>
          <c:dPt>
            <c:idx val="0"/>
            <c:bubble3D val="0"/>
            <c:spPr>
              <a:solidFill>
                <a:srgbClr val="9999FF"/>
              </a:solidFill>
              <a:ln w="12700">
                <a:solidFill>
                  <a:srgbClr val="000000"/>
                </a:solidFill>
                <a:prstDash val="solid"/>
              </a:ln>
            </c:spPr>
            <c:extLst>
              <c:ext xmlns:c16="http://schemas.microsoft.com/office/drawing/2014/chart" uri="{C3380CC4-5D6E-409C-BE32-E72D297353CC}">
                <c16:uniqueId val="{00000012-B81D-4ED4-A703-222E156B3BDD}"/>
              </c:ext>
            </c:extLst>
          </c:dPt>
          <c:dPt>
            <c:idx val="1"/>
            <c:bubble3D val="0"/>
            <c:extLst>
              <c:ext xmlns:c16="http://schemas.microsoft.com/office/drawing/2014/chart" uri="{C3380CC4-5D6E-409C-BE32-E72D297353CC}">
                <c16:uniqueId val="{00000013-B81D-4ED4-A703-222E156B3BDD}"/>
              </c:ext>
            </c:extLst>
          </c:dPt>
          <c:dPt>
            <c:idx val="2"/>
            <c:bubble3D val="0"/>
            <c:spPr>
              <a:solidFill>
                <a:srgbClr val="FFFFCC"/>
              </a:solidFill>
              <a:ln w="12700">
                <a:solidFill>
                  <a:srgbClr val="000000"/>
                </a:solidFill>
                <a:prstDash val="solid"/>
              </a:ln>
            </c:spPr>
            <c:extLst>
              <c:ext xmlns:c16="http://schemas.microsoft.com/office/drawing/2014/chart" uri="{C3380CC4-5D6E-409C-BE32-E72D297353CC}">
                <c16:uniqueId val="{00000015-B81D-4ED4-A703-222E156B3BDD}"/>
              </c:ext>
            </c:extLst>
          </c:dPt>
          <c:dLbls>
            <c:numFmt formatCode="0%" sourceLinked="0"/>
            <c:spPr>
              <a:noFill/>
              <a:ln w="25400">
                <a:noFill/>
              </a:ln>
            </c:spPr>
            <c:txPr>
              <a:bodyPr/>
              <a:lstStyle/>
              <a:p>
                <a:pPr>
                  <a:defRPr sz="1575" b="0" i="0" u="none" strike="noStrike" baseline="0">
                    <a:solidFill>
                      <a:srgbClr val="000000"/>
                    </a:solidFill>
                    <a:latin typeface="ＭＳ Ｐゴシック"/>
                    <a:ea typeface="ＭＳ Ｐゴシック"/>
                    <a:cs typeface="ＭＳ Ｐゴシック"/>
                  </a:defRPr>
                </a:pPr>
                <a:endParaRPr lang="ja-JP"/>
              </a:p>
            </c:txPr>
            <c:showLegendKey val="0"/>
            <c:showVal val="0"/>
            <c:showCatName val="1"/>
            <c:showSerName val="0"/>
            <c:showPercent val="1"/>
            <c:showBubbleSize val="0"/>
            <c:showLeaderLines val="1"/>
            <c:extLst>
              <c:ext xmlns:c15="http://schemas.microsoft.com/office/drawing/2012/chart" uri="{CE6537A1-D6FC-4f65-9D91-7224C49458BB}"/>
            </c:extLst>
          </c:dLbls>
          <c:cat>
            <c:strRef>
              <c:f>青森県の森林現況!$C$44:$C$46</c:f>
              <c:strCache>
                <c:ptCount val="3"/>
                <c:pt idx="0">
                  <c:v>民有林</c:v>
                </c:pt>
                <c:pt idx="1">
                  <c:v>国有林</c:v>
                </c:pt>
                <c:pt idx="2">
                  <c:v>官行造林</c:v>
                </c:pt>
              </c:strCache>
            </c:strRef>
          </c:cat>
          <c:val>
            <c:numRef>
              <c:f>青森県の森林現況!$E$44:$E$46</c:f>
              <c:numCache>
                <c:formatCode>0.0_);[Red]\(0.0\)</c:formatCode>
                <c:ptCount val="3"/>
                <c:pt idx="0">
                  <c:v>24.7</c:v>
                </c:pt>
                <c:pt idx="1">
                  <c:v>40.700000000000003</c:v>
                </c:pt>
                <c:pt idx="2">
                  <c:v>0.2</c:v>
                </c:pt>
              </c:numCache>
            </c:numRef>
          </c:val>
          <c:extLst>
            <c:ext xmlns:c16="http://schemas.microsoft.com/office/drawing/2014/chart" uri="{C3380CC4-5D6E-409C-BE32-E72D297353CC}">
              <c16:uniqueId val="{00000016-B81D-4ED4-A703-222E156B3BDD}"/>
            </c:ext>
          </c:extLst>
        </c:ser>
        <c:ser>
          <c:idx val="2"/>
          <c:order val="2"/>
          <c:spPr>
            <a:solidFill>
              <a:srgbClr val="FFFFCC"/>
            </a:solidFill>
            <a:ln w="12700">
              <a:solidFill>
                <a:srgbClr val="000000"/>
              </a:solidFill>
              <a:prstDash val="solid"/>
            </a:ln>
          </c:spPr>
          <c:dPt>
            <c:idx val="0"/>
            <c:bubble3D val="0"/>
            <c:spPr>
              <a:solidFill>
                <a:srgbClr val="9999FF"/>
              </a:solidFill>
              <a:ln w="12700">
                <a:solidFill>
                  <a:srgbClr val="000000"/>
                </a:solidFill>
                <a:prstDash val="solid"/>
              </a:ln>
            </c:spPr>
            <c:extLst>
              <c:ext xmlns:c16="http://schemas.microsoft.com/office/drawing/2014/chart" uri="{C3380CC4-5D6E-409C-BE32-E72D297353CC}">
                <c16:uniqueId val="{00000018-B81D-4ED4-A703-222E156B3BDD}"/>
              </c:ext>
            </c:extLst>
          </c:dPt>
          <c:dPt>
            <c:idx val="1"/>
            <c:bubble3D val="0"/>
            <c:spPr>
              <a:solidFill>
                <a:srgbClr val="993366"/>
              </a:solidFill>
              <a:ln w="12700">
                <a:solidFill>
                  <a:srgbClr val="000000"/>
                </a:solidFill>
                <a:prstDash val="solid"/>
              </a:ln>
            </c:spPr>
            <c:extLst>
              <c:ext xmlns:c16="http://schemas.microsoft.com/office/drawing/2014/chart" uri="{C3380CC4-5D6E-409C-BE32-E72D297353CC}">
                <c16:uniqueId val="{0000001A-B81D-4ED4-A703-222E156B3BDD}"/>
              </c:ext>
            </c:extLst>
          </c:dPt>
          <c:dPt>
            <c:idx val="2"/>
            <c:bubble3D val="0"/>
            <c:extLst>
              <c:ext xmlns:c16="http://schemas.microsoft.com/office/drawing/2014/chart" uri="{C3380CC4-5D6E-409C-BE32-E72D297353CC}">
                <c16:uniqueId val="{0000001B-B81D-4ED4-A703-222E156B3BDD}"/>
              </c:ext>
            </c:extLst>
          </c:dPt>
          <c:dLbls>
            <c:numFmt formatCode="0%" sourceLinked="0"/>
            <c:spPr>
              <a:noFill/>
              <a:ln w="25400">
                <a:noFill/>
              </a:ln>
            </c:spPr>
            <c:txPr>
              <a:bodyPr/>
              <a:lstStyle/>
              <a:p>
                <a:pPr>
                  <a:defRPr sz="1575" b="0" i="0" u="none" strike="noStrike" baseline="0">
                    <a:solidFill>
                      <a:srgbClr val="000000"/>
                    </a:solidFill>
                    <a:latin typeface="ＭＳ Ｐゴシック"/>
                    <a:ea typeface="ＭＳ Ｐゴシック"/>
                    <a:cs typeface="ＭＳ Ｐゴシック"/>
                  </a:defRPr>
                </a:pPr>
                <a:endParaRPr lang="ja-JP"/>
              </a:p>
            </c:txPr>
            <c:showLegendKey val="0"/>
            <c:showVal val="0"/>
            <c:showCatName val="1"/>
            <c:showSerName val="0"/>
            <c:showPercent val="1"/>
            <c:showBubbleSize val="0"/>
            <c:showLeaderLines val="1"/>
            <c:extLst>
              <c:ext xmlns:c15="http://schemas.microsoft.com/office/drawing/2012/chart" uri="{CE6537A1-D6FC-4f65-9D91-7224C49458BB}"/>
            </c:extLst>
          </c:dLbls>
          <c:cat>
            <c:strRef>
              <c:f>青森県の森林現況!$C$44:$C$46</c:f>
              <c:strCache>
                <c:ptCount val="3"/>
                <c:pt idx="0">
                  <c:v>民有林</c:v>
                </c:pt>
                <c:pt idx="1">
                  <c:v>国有林</c:v>
                </c:pt>
                <c:pt idx="2">
                  <c:v>官行造林</c:v>
                </c:pt>
              </c:strCache>
            </c:strRef>
          </c:cat>
          <c:val>
            <c:numRef>
              <c:f>青森県の森林現況!$F$44:$F$46</c:f>
              <c:numCache>
                <c:formatCode>0.0_);[Red]\(0.0\)</c:formatCode>
                <c:ptCount val="3"/>
                <c:pt idx="0">
                  <c:v>37.700000000000003</c:v>
                </c:pt>
                <c:pt idx="1">
                  <c:v>62</c:v>
                </c:pt>
                <c:pt idx="2">
                  <c:v>0.3</c:v>
                </c:pt>
              </c:numCache>
            </c:numRef>
          </c:val>
          <c:extLst>
            <c:ext xmlns:c16="http://schemas.microsoft.com/office/drawing/2014/chart" uri="{C3380CC4-5D6E-409C-BE32-E72D297353CC}">
              <c16:uniqueId val="{0000001C-B81D-4ED4-A703-222E156B3BDD}"/>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solidFill>
      <a:srgbClr val="FFFFFF"/>
    </a:solidFill>
    <a:ln w="3175">
      <a:solidFill>
        <a:srgbClr val="000000"/>
      </a:solidFill>
      <a:prstDash val="solid"/>
    </a:ln>
  </c:spPr>
  <c:txPr>
    <a:bodyPr/>
    <a:lstStyle/>
    <a:p>
      <a:pPr>
        <a:defRPr sz="15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pieChart>
        <c:varyColors val="1"/>
        <c:ser>
          <c:idx val="0"/>
          <c:order val="0"/>
          <c:spPr>
            <a:solidFill>
              <a:srgbClr val="9999FF"/>
            </a:solidFill>
            <a:ln w="12700">
              <a:solidFill>
                <a:srgbClr val="000000"/>
              </a:solidFill>
              <a:prstDash val="solid"/>
            </a:ln>
          </c:spPr>
          <c:dPt>
            <c:idx val="0"/>
            <c:bubble3D val="0"/>
            <c:spPr>
              <a:pattFill prst="pct9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extLst>
              <c:ext xmlns:c16="http://schemas.microsoft.com/office/drawing/2014/chart" uri="{C3380CC4-5D6E-409C-BE32-E72D297353CC}">
                <c16:uniqueId val="{00000001-BF1E-42D2-9C9C-97C5494A2755}"/>
              </c:ext>
            </c:extLst>
          </c:dPt>
          <c:dLbls>
            <c:numFmt formatCode="0%" sourceLinked="0"/>
            <c:spPr>
              <a:noFill/>
              <a:ln w="25400">
                <a:noFill/>
              </a:ln>
            </c:spPr>
            <c:txPr>
              <a:bodyPr/>
              <a:lstStyle/>
              <a:p>
                <a:pPr>
                  <a:defRPr sz="275" b="0" i="0" u="none" strike="noStrike" baseline="0">
                    <a:solidFill>
                      <a:srgbClr val="000000"/>
                    </a:solidFill>
                    <a:latin typeface="ＭＳ Ｐゴシック"/>
                    <a:ea typeface="ＭＳ Ｐゴシック"/>
                    <a:cs typeface="ＭＳ Ｐゴシック"/>
                  </a:defRPr>
                </a:pPr>
                <a:endParaRPr lang="ja-JP"/>
              </a:p>
            </c:txPr>
            <c:showLegendKey val="0"/>
            <c:showVal val="0"/>
            <c:showCatName val="1"/>
            <c:showSerName val="0"/>
            <c:showPercent val="1"/>
            <c:showBubbleSize val="0"/>
            <c:showLeaderLines val="1"/>
            <c:extLst>
              <c:ext xmlns:c15="http://schemas.microsoft.com/office/drawing/2012/chart" uri="{CE6537A1-D6FC-4f65-9D91-7224C49458BB}"/>
            </c:extLst>
          </c:dLbls>
          <c:val>
            <c:numRef>
              <c:f>計画樹立年度一覧表!#REF!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計画樹立年度一覧表!#REF!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2-BF1E-42D2-9C9C-97C5494A2755}"/>
            </c:ext>
          </c:extLst>
        </c:ser>
        <c:ser>
          <c:idx val="1"/>
          <c:order val="1"/>
          <c:spPr>
            <a:solidFill>
              <a:srgbClr val="993366"/>
            </a:solidFill>
            <a:ln w="12700">
              <a:solidFill>
                <a:srgbClr val="000000"/>
              </a:solidFill>
              <a:prstDash val="solid"/>
            </a:ln>
          </c:spPr>
          <c:dPt>
            <c:idx val="0"/>
            <c:bubble3D val="0"/>
            <c:spPr>
              <a:solidFill>
                <a:srgbClr val="9999FF"/>
              </a:solidFill>
              <a:ln w="12700">
                <a:solidFill>
                  <a:srgbClr val="000000"/>
                </a:solidFill>
                <a:prstDash val="solid"/>
              </a:ln>
            </c:spPr>
            <c:extLst>
              <c:ext xmlns:c16="http://schemas.microsoft.com/office/drawing/2014/chart" uri="{C3380CC4-5D6E-409C-BE32-E72D297353CC}">
                <c16:uniqueId val="{00000004-BF1E-42D2-9C9C-97C5494A2755}"/>
              </c:ext>
            </c:extLst>
          </c:dPt>
          <c:dLbls>
            <c:numFmt formatCode="0%" sourceLinked="0"/>
            <c:spPr>
              <a:noFill/>
              <a:ln w="25400">
                <a:noFill/>
              </a:ln>
            </c:spPr>
            <c:txPr>
              <a:bodyPr/>
              <a:lstStyle/>
              <a:p>
                <a:pPr>
                  <a:defRPr sz="275" b="0" i="0" u="none" strike="noStrike" baseline="0">
                    <a:solidFill>
                      <a:srgbClr val="000000"/>
                    </a:solidFill>
                    <a:latin typeface="ＭＳ Ｐゴシック"/>
                    <a:ea typeface="ＭＳ Ｐゴシック"/>
                    <a:cs typeface="ＭＳ Ｐゴシック"/>
                  </a:defRPr>
                </a:pPr>
                <a:endParaRPr lang="ja-JP"/>
              </a:p>
            </c:txPr>
            <c:showLegendKey val="0"/>
            <c:showVal val="0"/>
            <c:showCatName val="1"/>
            <c:showSerName val="0"/>
            <c:showPercent val="1"/>
            <c:showBubbleSize val="0"/>
            <c:showLeaderLines val="1"/>
            <c:extLst>
              <c:ext xmlns:c15="http://schemas.microsoft.com/office/drawing/2012/chart" uri="{CE6537A1-D6FC-4f65-9D91-7224C49458BB}"/>
            </c:extLst>
          </c:dLbls>
          <c:val>
            <c:numRef>
              <c:f>計画樹立年度一覧表!#REF!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計画樹立年度一覧表!#REF!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5-BF1E-42D2-9C9C-97C5494A2755}"/>
            </c:ext>
          </c:extLst>
        </c:ser>
        <c:ser>
          <c:idx val="2"/>
          <c:order val="2"/>
          <c:spPr>
            <a:solidFill>
              <a:srgbClr val="FFFFCC"/>
            </a:solidFill>
            <a:ln w="12700">
              <a:solidFill>
                <a:srgbClr val="000000"/>
              </a:solidFill>
              <a:prstDash val="solid"/>
            </a:ln>
          </c:spPr>
          <c:dPt>
            <c:idx val="0"/>
            <c:bubble3D val="0"/>
            <c:spPr>
              <a:solidFill>
                <a:srgbClr val="9999FF"/>
              </a:solidFill>
              <a:ln w="12700">
                <a:solidFill>
                  <a:srgbClr val="000000"/>
                </a:solidFill>
                <a:prstDash val="solid"/>
              </a:ln>
            </c:spPr>
            <c:extLst>
              <c:ext xmlns:c16="http://schemas.microsoft.com/office/drawing/2014/chart" uri="{C3380CC4-5D6E-409C-BE32-E72D297353CC}">
                <c16:uniqueId val="{00000007-BF1E-42D2-9C9C-97C5494A2755}"/>
              </c:ext>
            </c:extLst>
          </c:dPt>
          <c:dLbls>
            <c:numFmt formatCode="0%" sourceLinked="0"/>
            <c:spPr>
              <a:noFill/>
              <a:ln w="25400">
                <a:noFill/>
              </a:ln>
            </c:spPr>
            <c:txPr>
              <a:bodyPr/>
              <a:lstStyle/>
              <a:p>
                <a:pPr>
                  <a:defRPr sz="275" b="0" i="0" u="none" strike="noStrike" baseline="0">
                    <a:solidFill>
                      <a:srgbClr val="000000"/>
                    </a:solidFill>
                    <a:latin typeface="ＭＳ Ｐゴシック"/>
                    <a:ea typeface="ＭＳ Ｐゴシック"/>
                    <a:cs typeface="ＭＳ Ｐゴシック"/>
                  </a:defRPr>
                </a:pPr>
                <a:endParaRPr lang="ja-JP"/>
              </a:p>
            </c:txPr>
            <c:showLegendKey val="0"/>
            <c:showVal val="0"/>
            <c:showCatName val="1"/>
            <c:showSerName val="0"/>
            <c:showPercent val="1"/>
            <c:showBubbleSize val="0"/>
            <c:showLeaderLines val="1"/>
            <c:extLst>
              <c:ext xmlns:c15="http://schemas.microsoft.com/office/drawing/2012/chart" uri="{CE6537A1-D6FC-4f65-9D91-7224C49458BB}"/>
            </c:extLst>
          </c:dLbls>
          <c:val>
            <c:numRef>
              <c:f>計画樹立年度一覧表!#REF!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計画樹立年度一覧表!#REF!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8-BF1E-42D2-9C9C-97C5494A2755}"/>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solidFill>
      <a:srgbClr val="FFFFFF"/>
    </a:solidFill>
    <a:ln w="3175">
      <a:solidFill>
        <a:srgbClr val="000000"/>
      </a:solidFill>
      <a:prstDash val="solid"/>
    </a:ln>
  </c:spPr>
  <c:txPr>
    <a:bodyPr/>
    <a:lstStyle/>
    <a:p>
      <a:pPr>
        <a:defRPr sz="2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 footer="0.5"/>
    <c:pageSetup orientation="landscape" horizontalDpi="300" verticalDpi="3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7419354838709675"/>
          <c:y val="0.1519756838905775"/>
          <c:w val="0.50691244239631339"/>
          <c:h val="0.66869300911854102"/>
        </c:manualLayout>
      </c:layout>
      <c:pieChart>
        <c:varyColors val="1"/>
        <c:ser>
          <c:idx val="0"/>
          <c:order val="0"/>
          <c:spPr>
            <a:solidFill>
              <a:srgbClr val="99CC00"/>
            </a:solidFill>
            <a:ln w="12700">
              <a:solidFill>
                <a:srgbClr val="000000"/>
              </a:solidFill>
              <a:prstDash val="solid"/>
            </a:ln>
          </c:spPr>
          <c:dPt>
            <c:idx val="0"/>
            <c:bubble3D val="0"/>
            <c:spPr>
              <a:solidFill>
                <a:srgbClr val="FF9900"/>
              </a:solidFill>
              <a:ln w="12700">
                <a:solidFill>
                  <a:srgbClr val="000000"/>
                </a:solidFill>
                <a:prstDash val="solid"/>
              </a:ln>
            </c:spPr>
            <c:extLst>
              <c:ext xmlns:c16="http://schemas.microsoft.com/office/drawing/2014/chart" uri="{C3380CC4-5D6E-409C-BE32-E72D297353CC}">
                <c16:uniqueId val="{00000001-3851-4400-B1E5-21D538E79F36}"/>
              </c:ext>
            </c:extLst>
          </c:dPt>
          <c:dPt>
            <c:idx val="1"/>
            <c:bubble3D val="0"/>
            <c:extLst>
              <c:ext xmlns:c16="http://schemas.microsoft.com/office/drawing/2014/chart" uri="{C3380CC4-5D6E-409C-BE32-E72D297353CC}">
                <c16:uniqueId val="{00000002-3851-4400-B1E5-21D538E79F36}"/>
              </c:ext>
            </c:extLst>
          </c:dPt>
          <c:dPt>
            <c:idx val="2"/>
            <c:bubble3D val="0"/>
            <c:spPr>
              <a:solidFill>
                <a:srgbClr val="9999FF"/>
              </a:solidFill>
              <a:ln w="12700">
                <a:solidFill>
                  <a:srgbClr val="000000"/>
                </a:solidFill>
                <a:prstDash val="solid"/>
              </a:ln>
            </c:spPr>
            <c:extLst>
              <c:ext xmlns:c16="http://schemas.microsoft.com/office/drawing/2014/chart" uri="{C3380CC4-5D6E-409C-BE32-E72D297353CC}">
                <c16:uniqueId val="{00000004-3851-4400-B1E5-21D538E79F36}"/>
              </c:ext>
            </c:extLst>
          </c:dPt>
          <c:dLbls>
            <c:dLbl>
              <c:idx val="2"/>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3851-4400-B1E5-21D538E79F36}"/>
                </c:ext>
              </c:extLst>
            </c:dLbl>
            <c:numFmt formatCode="0.0%" sourceLinked="0"/>
            <c:spPr>
              <a:noFill/>
              <a:ln w="25400">
                <a:noFill/>
              </a:ln>
            </c:spPr>
            <c:txPr>
              <a:bodyPr/>
              <a:lstStyle/>
              <a:p>
                <a:pPr>
                  <a:defRPr sz="950" b="0" i="0" u="none" strike="noStrike" baseline="0">
                    <a:solidFill>
                      <a:srgbClr val="000000"/>
                    </a:solidFill>
                    <a:latin typeface="ＭＳ Ｐゴシック"/>
                    <a:ea typeface="ＭＳ Ｐゴシック"/>
                    <a:cs typeface="ＭＳ Ｐゴシック"/>
                  </a:defRPr>
                </a:pPr>
                <a:endParaRPr lang="ja-JP"/>
              </a:p>
            </c:txPr>
            <c:showLegendKey val="0"/>
            <c:showVal val="0"/>
            <c:showCatName val="1"/>
            <c:showSerName val="0"/>
            <c:showPercent val="1"/>
            <c:showBubbleSize val="0"/>
            <c:showLeaderLines val="1"/>
            <c:extLst>
              <c:ext xmlns:c15="http://schemas.microsoft.com/office/drawing/2012/chart" uri="{CE6537A1-D6FC-4f65-9D91-7224C49458BB}"/>
            </c:extLst>
          </c:dLbls>
          <c:cat>
            <c:strRef>
              <c:f>青森県の森林現況!$C$44:$C$46</c:f>
              <c:strCache>
                <c:ptCount val="3"/>
                <c:pt idx="0">
                  <c:v>民有林</c:v>
                </c:pt>
                <c:pt idx="1">
                  <c:v>国有林</c:v>
                </c:pt>
                <c:pt idx="2">
                  <c:v>官行造林</c:v>
                </c:pt>
              </c:strCache>
            </c:strRef>
          </c:cat>
          <c:val>
            <c:numRef>
              <c:f>青森県の森林現況!$D$44:$D$46</c:f>
              <c:numCache>
                <c:formatCode>#,##0_);[Red]\(#,##0\)</c:formatCode>
                <c:ptCount val="3"/>
                <c:pt idx="0">
                  <c:v>238555.24</c:v>
                </c:pt>
                <c:pt idx="1">
                  <c:v>392987.99999999988</c:v>
                </c:pt>
                <c:pt idx="2">
                  <c:v>2036.2299999999998</c:v>
                </c:pt>
              </c:numCache>
            </c:numRef>
          </c:val>
          <c:extLst>
            <c:ext xmlns:c16="http://schemas.microsoft.com/office/drawing/2014/chart" uri="{C3380CC4-5D6E-409C-BE32-E72D297353CC}">
              <c16:uniqueId val="{00000005-3851-4400-B1E5-21D538E79F36}"/>
            </c:ext>
          </c:extLst>
        </c:ser>
        <c:ser>
          <c:idx val="1"/>
          <c:order val="1"/>
          <c:spPr>
            <a:solidFill>
              <a:srgbClr val="993366"/>
            </a:solidFill>
            <a:ln w="12700">
              <a:solidFill>
                <a:srgbClr val="000000"/>
              </a:solidFill>
              <a:prstDash val="solid"/>
            </a:ln>
          </c:spPr>
          <c:dPt>
            <c:idx val="0"/>
            <c:bubble3D val="0"/>
            <c:spPr>
              <a:solidFill>
                <a:srgbClr val="9999FF"/>
              </a:solidFill>
              <a:ln w="12700">
                <a:solidFill>
                  <a:srgbClr val="000000"/>
                </a:solidFill>
                <a:prstDash val="solid"/>
              </a:ln>
            </c:spPr>
            <c:extLst>
              <c:ext xmlns:c16="http://schemas.microsoft.com/office/drawing/2014/chart" uri="{C3380CC4-5D6E-409C-BE32-E72D297353CC}">
                <c16:uniqueId val="{00000007-3851-4400-B1E5-21D538E79F36}"/>
              </c:ext>
            </c:extLst>
          </c:dPt>
          <c:dPt>
            <c:idx val="1"/>
            <c:bubble3D val="0"/>
            <c:extLst>
              <c:ext xmlns:c16="http://schemas.microsoft.com/office/drawing/2014/chart" uri="{C3380CC4-5D6E-409C-BE32-E72D297353CC}">
                <c16:uniqueId val="{00000008-3851-4400-B1E5-21D538E79F36}"/>
              </c:ext>
            </c:extLst>
          </c:dPt>
          <c:dPt>
            <c:idx val="2"/>
            <c:bubble3D val="0"/>
            <c:spPr>
              <a:solidFill>
                <a:srgbClr val="FFFFCC"/>
              </a:solidFill>
              <a:ln w="12700">
                <a:solidFill>
                  <a:srgbClr val="000000"/>
                </a:solidFill>
                <a:prstDash val="solid"/>
              </a:ln>
            </c:spPr>
            <c:extLst>
              <c:ext xmlns:c16="http://schemas.microsoft.com/office/drawing/2014/chart" uri="{C3380CC4-5D6E-409C-BE32-E72D297353CC}">
                <c16:uniqueId val="{0000000A-3851-4400-B1E5-21D538E79F36}"/>
              </c:ext>
            </c:extLst>
          </c:dPt>
          <c:dLbls>
            <c:numFmt formatCode="0%" sourceLinked="0"/>
            <c:spPr>
              <a:noFill/>
              <a:ln w="25400">
                <a:noFill/>
              </a:ln>
            </c:spPr>
            <c:txPr>
              <a:bodyPr/>
              <a:lstStyle/>
              <a:p>
                <a:pPr>
                  <a:defRPr sz="1200" b="0" i="0" u="none" strike="noStrike" baseline="0">
                    <a:solidFill>
                      <a:srgbClr val="000000"/>
                    </a:solidFill>
                    <a:latin typeface="ＭＳ Ｐゴシック"/>
                    <a:ea typeface="ＭＳ Ｐゴシック"/>
                    <a:cs typeface="ＭＳ Ｐゴシック"/>
                  </a:defRPr>
                </a:pPr>
                <a:endParaRPr lang="ja-JP"/>
              </a:p>
            </c:txPr>
            <c:showLegendKey val="0"/>
            <c:showVal val="0"/>
            <c:showCatName val="1"/>
            <c:showSerName val="0"/>
            <c:showPercent val="1"/>
            <c:showBubbleSize val="0"/>
            <c:showLeaderLines val="1"/>
            <c:extLst>
              <c:ext xmlns:c15="http://schemas.microsoft.com/office/drawing/2012/chart" uri="{CE6537A1-D6FC-4f65-9D91-7224C49458BB}"/>
            </c:extLst>
          </c:dLbls>
          <c:cat>
            <c:strRef>
              <c:f>青森県の森林現況!$C$44:$C$46</c:f>
              <c:strCache>
                <c:ptCount val="3"/>
                <c:pt idx="0">
                  <c:v>民有林</c:v>
                </c:pt>
                <c:pt idx="1">
                  <c:v>国有林</c:v>
                </c:pt>
                <c:pt idx="2">
                  <c:v>官行造林</c:v>
                </c:pt>
              </c:strCache>
            </c:strRef>
          </c:cat>
          <c:val>
            <c:numRef>
              <c:f>青森県の森林現況!$E$44:$E$46</c:f>
              <c:numCache>
                <c:formatCode>0.0_);[Red]\(0.0\)</c:formatCode>
                <c:ptCount val="3"/>
                <c:pt idx="0">
                  <c:v>24.7</c:v>
                </c:pt>
                <c:pt idx="1">
                  <c:v>40.700000000000003</c:v>
                </c:pt>
                <c:pt idx="2">
                  <c:v>0.2</c:v>
                </c:pt>
              </c:numCache>
            </c:numRef>
          </c:val>
          <c:extLst>
            <c:ext xmlns:c16="http://schemas.microsoft.com/office/drawing/2014/chart" uri="{C3380CC4-5D6E-409C-BE32-E72D297353CC}">
              <c16:uniqueId val="{0000000B-3851-4400-B1E5-21D538E79F36}"/>
            </c:ext>
          </c:extLst>
        </c:ser>
        <c:ser>
          <c:idx val="2"/>
          <c:order val="2"/>
          <c:spPr>
            <a:solidFill>
              <a:srgbClr val="FFFFCC"/>
            </a:solidFill>
            <a:ln w="12700">
              <a:solidFill>
                <a:srgbClr val="000000"/>
              </a:solidFill>
              <a:prstDash val="solid"/>
            </a:ln>
          </c:spPr>
          <c:dPt>
            <c:idx val="0"/>
            <c:bubble3D val="0"/>
            <c:spPr>
              <a:solidFill>
                <a:srgbClr val="9999FF"/>
              </a:solidFill>
              <a:ln w="12700">
                <a:solidFill>
                  <a:srgbClr val="000000"/>
                </a:solidFill>
                <a:prstDash val="solid"/>
              </a:ln>
            </c:spPr>
            <c:extLst>
              <c:ext xmlns:c16="http://schemas.microsoft.com/office/drawing/2014/chart" uri="{C3380CC4-5D6E-409C-BE32-E72D297353CC}">
                <c16:uniqueId val="{0000000D-3851-4400-B1E5-21D538E79F36}"/>
              </c:ext>
            </c:extLst>
          </c:dPt>
          <c:dPt>
            <c:idx val="1"/>
            <c:bubble3D val="0"/>
            <c:spPr>
              <a:solidFill>
                <a:srgbClr val="993366"/>
              </a:solidFill>
              <a:ln w="12700">
                <a:solidFill>
                  <a:srgbClr val="000000"/>
                </a:solidFill>
                <a:prstDash val="solid"/>
              </a:ln>
            </c:spPr>
            <c:extLst>
              <c:ext xmlns:c16="http://schemas.microsoft.com/office/drawing/2014/chart" uri="{C3380CC4-5D6E-409C-BE32-E72D297353CC}">
                <c16:uniqueId val="{0000000F-3851-4400-B1E5-21D538E79F36}"/>
              </c:ext>
            </c:extLst>
          </c:dPt>
          <c:dPt>
            <c:idx val="2"/>
            <c:bubble3D val="0"/>
            <c:extLst>
              <c:ext xmlns:c16="http://schemas.microsoft.com/office/drawing/2014/chart" uri="{C3380CC4-5D6E-409C-BE32-E72D297353CC}">
                <c16:uniqueId val="{00000010-3851-4400-B1E5-21D538E79F36}"/>
              </c:ext>
            </c:extLst>
          </c:dPt>
          <c:dLbls>
            <c:numFmt formatCode="0%" sourceLinked="0"/>
            <c:spPr>
              <a:noFill/>
              <a:ln w="25400">
                <a:noFill/>
              </a:ln>
            </c:spPr>
            <c:txPr>
              <a:bodyPr/>
              <a:lstStyle/>
              <a:p>
                <a:pPr>
                  <a:defRPr sz="1200" b="0" i="0" u="none" strike="noStrike" baseline="0">
                    <a:solidFill>
                      <a:srgbClr val="000000"/>
                    </a:solidFill>
                    <a:latin typeface="ＭＳ Ｐゴシック"/>
                    <a:ea typeface="ＭＳ Ｐゴシック"/>
                    <a:cs typeface="ＭＳ Ｐゴシック"/>
                  </a:defRPr>
                </a:pPr>
                <a:endParaRPr lang="ja-JP"/>
              </a:p>
            </c:txPr>
            <c:showLegendKey val="0"/>
            <c:showVal val="0"/>
            <c:showCatName val="1"/>
            <c:showSerName val="0"/>
            <c:showPercent val="1"/>
            <c:showBubbleSize val="0"/>
            <c:showLeaderLines val="1"/>
            <c:extLst>
              <c:ext xmlns:c15="http://schemas.microsoft.com/office/drawing/2012/chart" uri="{CE6537A1-D6FC-4f65-9D91-7224C49458BB}"/>
            </c:extLst>
          </c:dLbls>
          <c:cat>
            <c:strRef>
              <c:f>青森県の森林現況!$C$44:$C$46</c:f>
              <c:strCache>
                <c:ptCount val="3"/>
                <c:pt idx="0">
                  <c:v>民有林</c:v>
                </c:pt>
                <c:pt idx="1">
                  <c:v>国有林</c:v>
                </c:pt>
                <c:pt idx="2">
                  <c:v>官行造林</c:v>
                </c:pt>
              </c:strCache>
            </c:strRef>
          </c:cat>
          <c:val>
            <c:numRef>
              <c:f>青森県の森林現況!$F$44:$F$46</c:f>
              <c:numCache>
                <c:formatCode>0.0_);[Red]\(0.0\)</c:formatCode>
                <c:ptCount val="3"/>
                <c:pt idx="0">
                  <c:v>37.700000000000003</c:v>
                </c:pt>
                <c:pt idx="1">
                  <c:v>62</c:v>
                </c:pt>
                <c:pt idx="2">
                  <c:v>0.3</c:v>
                </c:pt>
              </c:numCache>
            </c:numRef>
          </c:val>
          <c:extLst>
            <c:ext xmlns:c16="http://schemas.microsoft.com/office/drawing/2014/chart" uri="{C3380CC4-5D6E-409C-BE32-E72D297353CC}">
              <c16:uniqueId val="{00000011-3851-4400-B1E5-21D538E79F36}"/>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solidFill>
      <a:srgbClr val="FFFFFF"/>
    </a:solidFill>
    <a:ln w="3175">
      <a:solidFill>
        <a:srgbClr val="000000"/>
      </a:solidFill>
      <a:prstDash val="solid"/>
    </a:ln>
  </c:spPr>
  <c:txPr>
    <a:bodyPr/>
    <a:lstStyle/>
    <a:p>
      <a:pPr>
        <a:defRPr sz="9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 footer="0.5"/>
    <c:pageSetup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3218442929334882"/>
          <c:y val="0.16811641790199813"/>
          <c:w val="0.55402423227422837"/>
          <c:h val="0.69855270197209574"/>
        </c:manualLayout>
      </c:layout>
      <c:pieChart>
        <c:varyColors val="1"/>
        <c:ser>
          <c:idx val="0"/>
          <c:order val="0"/>
          <c:spPr>
            <a:solidFill>
              <a:srgbClr val="FF6600"/>
            </a:solidFill>
            <a:ln w="12700">
              <a:solidFill>
                <a:srgbClr val="000000"/>
              </a:solidFill>
              <a:prstDash val="solid"/>
            </a:ln>
          </c:spPr>
          <c:dPt>
            <c:idx val="0"/>
            <c:bubble3D val="0"/>
            <c:extLst>
              <c:ext xmlns:c16="http://schemas.microsoft.com/office/drawing/2014/chart" uri="{C3380CC4-5D6E-409C-BE32-E72D297353CC}">
                <c16:uniqueId val="{00000000-3CFB-4E22-AD78-B970CE398108}"/>
              </c:ext>
            </c:extLst>
          </c:dPt>
          <c:dPt>
            <c:idx val="1"/>
            <c:bubble3D val="0"/>
            <c:spPr>
              <a:solidFill>
                <a:srgbClr val="99CC00"/>
              </a:solidFill>
              <a:ln w="12700">
                <a:solidFill>
                  <a:srgbClr val="000000"/>
                </a:solidFill>
                <a:prstDash val="solid"/>
              </a:ln>
            </c:spPr>
            <c:extLst>
              <c:ext xmlns:c16="http://schemas.microsoft.com/office/drawing/2014/chart" uri="{C3380CC4-5D6E-409C-BE32-E72D297353CC}">
                <c16:uniqueId val="{00000002-3CFB-4E22-AD78-B970CE398108}"/>
              </c:ext>
            </c:extLst>
          </c:dPt>
          <c:dPt>
            <c:idx val="2"/>
            <c:bubble3D val="0"/>
            <c:spPr>
              <a:solidFill>
                <a:srgbClr val="9999FF"/>
              </a:solidFill>
              <a:ln w="12700">
                <a:solidFill>
                  <a:srgbClr val="000000"/>
                </a:solidFill>
                <a:prstDash val="solid"/>
              </a:ln>
            </c:spPr>
            <c:extLst>
              <c:ext xmlns:c16="http://schemas.microsoft.com/office/drawing/2014/chart" uri="{C3380CC4-5D6E-409C-BE32-E72D297353CC}">
                <c16:uniqueId val="{00000004-3CFB-4E22-AD78-B970CE398108}"/>
              </c:ext>
            </c:extLst>
          </c:dPt>
          <c:dLbls>
            <c:dLbl>
              <c:idx val="0"/>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3CFB-4E22-AD78-B970CE398108}"/>
                </c:ext>
              </c:extLst>
            </c:dLbl>
            <c:dLbl>
              <c:idx val="2"/>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3CFB-4E22-AD78-B970CE398108}"/>
                </c:ext>
              </c:extLst>
            </c:dLbl>
            <c:numFmt formatCode="0.0%" sourceLinked="0"/>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showLegendKey val="0"/>
            <c:showVal val="0"/>
            <c:showCatName val="1"/>
            <c:showSerName val="0"/>
            <c:showPercent val="1"/>
            <c:showBubbleSize val="0"/>
            <c:showLeaderLines val="1"/>
            <c:extLst>
              <c:ext xmlns:c15="http://schemas.microsoft.com/office/drawing/2012/chart" uri="{CE6537A1-D6FC-4f65-9D91-7224C49458BB}"/>
            </c:extLst>
          </c:dLbls>
          <c:cat>
            <c:strRef>
              <c:f>青森県の森林現況!$C$71:$C$73</c:f>
              <c:strCache>
                <c:ptCount val="3"/>
                <c:pt idx="0">
                  <c:v>民有林</c:v>
                </c:pt>
                <c:pt idx="1">
                  <c:v>国有林</c:v>
                </c:pt>
                <c:pt idx="2">
                  <c:v>官行造林</c:v>
                </c:pt>
              </c:strCache>
            </c:strRef>
          </c:cat>
          <c:val>
            <c:numRef>
              <c:f>青森県の森林現況!$D$71:$D$73</c:f>
              <c:numCache>
                <c:formatCode>#,##0_);[Red]\(#,##0\)</c:formatCode>
                <c:ptCount val="3"/>
                <c:pt idx="0">
                  <c:v>54098.114000000001</c:v>
                </c:pt>
                <c:pt idx="1">
                  <c:v>74838.663</c:v>
                </c:pt>
                <c:pt idx="2">
                  <c:v>361.28999999999996</c:v>
                </c:pt>
              </c:numCache>
            </c:numRef>
          </c:val>
          <c:extLst>
            <c:ext xmlns:c16="http://schemas.microsoft.com/office/drawing/2014/chart" uri="{C3380CC4-5D6E-409C-BE32-E72D297353CC}">
              <c16:uniqueId val="{00000005-3CFB-4E22-AD78-B970CE398108}"/>
            </c:ext>
          </c:extLst>
        </c:ser>
        <c:ser>
          <c:idx val="1"/>
          <c:order val="1"/>
          <c:spPr>
            <a:solidFill>
              <a:srgbClr val="993366"/>
            </a:solidFill>
            <a:ln w="12700">
              <a:solidFill>
                <a:srgbClr val="000000"/>
              </a:solidFill>
              <a:prstDash val="solid"/>
            </a:ln>
          </c:spPr>
          <c:dPt>
            <c:idx val="0"/>
            <c:bubble3D val="0"/>
            <c:spPr>
              <a:solidFill>
                <a:srgbClr val="9999FF"/>
              </a:solidFill>
              <a:ln w="12700">
                <a:solidFill>
                  <a:srgbClr val="000000"/>
                </a:solidFill>
                <a:prstDash val="solid"/>
              </a:ln>
            </c:spPr>
            <c:extLst>
              <c:ext xmlns:c16="http://schemas.microsoft.com/office/drawing/2014/chart" uri="{C3380CC4-5D6E-409C-BE32-E72D297353CC}">
                <c16:uniqueId val="{00000007-3CFB-4E22-AD78-B970CE398108}"/>
              </c:ext>
            </c:extLst>
          </c:dPt>
          <c:dPt>
            <c:idx val="1"/>
            <c:bubble3D val="0"/>
            <c:extLst>
              <c:ext xmlns:c16="http://schemas.microsoft.com/office/drawing/2014/chart" uri="{C3380CC4-5D6E-409C-BE32-E72D297353CC}">
                <c16:uniqueId val="{00000008-3CFB-4E22-AD78-B970CE398108}"/>
              </c:ext>
            </c:extLst>
          </c:dPt>
          <c:dPt>
            <c:idx val="2"/>
            <c:bubble3D val="0"/>
            <c:spPr>
              <a:solidFill>
                <a:srgbClr val="FFFFCC"/>
              </a:solidFill>
              <a:ln w="12700">
                <a:solidFill>
                  <a:srgbClr val="000000"/>
                </a:solidFill>
                <a:prstDash val="solid"/>
              </a:ln>
            </c:spPr>
            <c:extLst>
              <c:ext xmlns:c16="http://schemas.microsoft.com/office/drawing/2014/chart" uri="{C3380CC4-5D6E-409C-BE32-E72D297353CC}">
                <c16:uniqueId val="{0000000A-3CFB-4E22-AD78-B970CE398108}"/>
              </c:ext>
            </c:extLst>
          </c:dPt>
          <c:dLbls>
            <c:numFmt formatCode="0%" sourceLinked="0"/>
            <c:spPr>
              <a:noFill/>
              <a:ln w="25400">
                <a:noFill/>
              </a:ln>
            </c:spPr>
            <c:txPr>
              <a:bodyPr/>
              <a:lstStyle/>
              <a:p>
                <a:pPr>
                  <a:defRPr sz="1475" b="0" i="0" u="none" strike="noStrike" baseline="0">
                    <a:solidFill>
                      <a:srgbClr val="000000"/>
                    </a:solidFill>
                    <a:latin typeface="ＭＳ Ｐゴシック"/>
                    <a:ea typeface="ＭＳ Ｐゴシック"/>
                    <a:cs typeface="ＭＳ Ｐゴシック"/>
                  </a:defRPr>
                </a:pPr>
                <a:endParaRPr lang="ja-JP"/>
              </a:p>
            </c:txPr>
            <c:showLegendKey val="0"/>
            <c:showVal val="0"/>
            <c:showCatName val="1"/>
            <c:showSerName val="0"/>
            <c:showPercent val="1"/>
            <c:showBubbleSize val="0"/>
            <c:showLeaderLines val="1"/>
            <c:extLst>
              <c:ext xmlns:c15="http://schemas.microsoft.com/office/drawing/2012/chart" uri="{CE6537A1-D6FC-4f65-9D91-7224C49458BB}"/>
            </c:extLst>
          </c:dLbls>
          <c:cat>
            <c:strRef>
              <c:f>青森県の森林現況!$C$44:$C$46</c:f>
              <c:strCache>
                <c:ptCount val="3"/>
                <c:pt idx="0">
                  <c:v>民有林</c:v>
                </c:pt>
                <c:pt idx="1">
                  <c:v>国有林</c:v>
                </c:pt>
                <c:pt idx="2">
                  <c:v>官行造林</c:v>
                </c:pt>
              </c:strCache>
            </c:strRef>
          </c:cat>
          <c:val>
            <c:numRef>
              <c:f>青森県の森林現況!$E$44:$E$46</c:f>
              <c:numCache>
                <c:formatCode>0.0_);[Red]\(0.0\)</c:formatCode>
                <c:ptCount val="3"/>
                <c:pt idx="0">
                  <c:v>24.7</c:v>
                </c:pt>
                <c:pt idx="1">
                  <c:v>40.700000000000003</c:v>
                </c:pt>
                <c:pt idx="2">
                  <c:v>0.2</c:v>
                </c:pt>
              </c:numCache>
            </c:numRef>
          </c:val>
          <c:extLst>
            <c:ext xmlns:c16="http://schemas.microsoft.com/office/drawing/2014/chart" uri="{C3380CC4-5D6E-409C-BE32-E72D297353CC}">
              <c16:uniqueId val="{0000000B-3CFB-4E22-AD78-B970CE398108}"/>
            </c:ext>
          </c:extLst>
        </c:ser>
        <c:ser>
          <c:idx val="2"/>
          <c:order val="2"/>
          <c:spPr>
            <a:solidFill>
              <a:srgbClr val="FFFFCC"/>
            </a:solidFill>
            <a:ln w="12700">
              <a:solidFill>
                <a:srgbClr val="000000"/>
              </a:solidFill>
              <a:prstDash val="solid"/>
            </a:ln>
          </c:spPr>
          <c:dPt>
            <c:idx val="0"/>
            <c:bubble3D val="0"/>
            <c:spPr>
              <a:solidFill>
                <a:srgbClr val="9999FF"/>
              </a:solidFill>
              <a:ln w="12700">
                <a:solidFill>
                  <a:srgbClr val="000000"/>
                </a:solidFill>
                <a:prstDash val="solid"/>
              </a:ln>
            </c:spPr>
            <c:extLst>
              <c:ext xmlns:c16="http://schemas.microsoft.com/office/drawing/2014/chart" uri="{C3380CC4-5D6E-409C-BE32-E72D297353CC}">
                <c16:uniqueId val="{0000000D-3CFB-4E22-AD78-B970CE398108}"/>
              </c:ext>
            </c:extLst>
          </c:dPt>
          <c:dPt>
            <c:idx val="1"/>
            <c:bubble3D val="0"/>
            <c:spPr>
              <a:solidFill>
                <a:srgbClr val="993366"/>
              </a:solidFill>
              <a:ln w="12700">
                <a:solidFill>
                  <a:srgbClr val="000000"/>
                </a:solidFill>
                <a:prstDash val="solid"/>
              </a:ln>
            </c:spPr>
            <c:extLst>
              <c:ext xmlns:c16="http://schemas.microsoft.com/office/drawing/2014/chart" uri="{C3380CC4-5D6E-409C-BE32-E72D297353CC}">
                <c16:uniqueId val="{0000000F-3CFB-4E22-AD78-B970CE398108}"/>
              </c:ext>
            </c:extLst>
          </c:dPt>
          <c:dPt>
            <c:idx val="2"/>
            <c:bubble3D val="0"/>
            <c:extLst>
              <c:ext xmlns:c16="http://schemas.microsoft.com/office/drawing/2014/chart" uri="{C3380CC4-5D6E-409C-BE32-E72D297353CC}">
                <c16:uniqueId val="{00000010-3CFB-4E22-AD78-B970CE398108}"/>
              </c:ext>
            </c:extLst>
          </c:dPt>
          <c:dLbls>
            <c:numFmt formatCode="0%" sourceLinked="0"/>
            <c:spPr>
              <a:noFill/>
              <a:ln w="25400">
                <a:noFill/>
              </a:ln>
            </c:spPr>
            <c:txPr>
              <a:bodyPr/>
              <a:lstStyle/>
              <a:p>
                <a:pPr>
                  <a:defRPr sz="1475" b="0" i="0" u="none" strike="noStrike" baseline="0">
                    <a:solidFill>
                      <a:srgbClr val="000000"/>
                    </a:solidFill>
                    <a:latin typeface="ＭＳ Ｐゴシック"/>
                    <a:ea typeface="ＭＳ Ｐゴシック"/>
                    <a:cs typeface="ＭＳ Ｐゴシック"/>
                  </a:defRPr>
                </a:pPr>
                <a:endParaRPr lang="ja-JP"/>
              </a:p>
            </c:txPr>
            <c:showLegendKey val="0"/>
            <c:showVal val="0"/>
            <c:showCatName val="1"/>
            <c:showSerName val="0"/>
            <c:showPercent val="1"/>
            <c:showBubbleSize val="0"/>
            <c:showLeaderLines val="1"/>
            <c:extLst>
              <c:ext xmlns:c15="http://schemas.microsoft.com/office/drawing/2012/chart" uri="{CE6537A1-D6FC-4f65-9D91-7224C49458BB}"/>
            </c:extLst>
          </c:dLbls>
          <c:cat>
            <c:strRef>
              <c:f>青森県の森林現況!$C$44:$C$46</c:f>
              <c:strCache>
                <c:ptCount val="3"/>
                <c:pt idx="0">
                  <c:v>民有林</c:v>
                </c:pt>
                <c:pt idx="1">
                  <c:v>国有林</c:v>
                </c:pt>
                <c:pt idx="2">
                  <c:v>官行造林</c:v>
                </c:pt>
              </c:strCache>
            </c:strRef>
          </c:cat>
          <c:val>
            <c:numRef>
              <c:f>青森県の森林現況!$F$44:$F$46</c:f>
              <c:numCache>
                <c:formatCode>0.0_);[Red]\(0.0\)</c:formatCode>
                <c:ptCount val="3"/>
                <c:pt idx="0">
                  <c:v>37.700000000000003</c:v>
                </c:pt>
                <c:pt idx="1">
                  <c:v>62</c:v>
                </c:pt>
                <c:pt idx="2">
                  <c:v>0.3</c:v>
                </c:pt>
              </c:numCache>
            </c:numRef>
          </c:val>
          <c:extLst>
            <c:ext xmlns:c16="http://schemas.microsoft.com/office/drawing/2014/chart" uri="{C3380CC4-5D6E-409C-BE32-E72D297353CC}">
              <c16:uniqueId val="{00000011-3CFB-4E22-AD78-B970CE398108}"/>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7286261041927786"/>
          <c:y val="0.10782241014799154"/>
          <c:w val="0.6747218019591168"/>
          <c:h val="0.76744186046511631"/>
        </c:manualLayout>
      </c:layout>
      <c:pieChart>
        <c:varyColors val="1"/>
        <c:ser>
          <c:idx val="0"/>
          <c:order val="0"/>
          <c:spPr>
            <a:solidFill>
              <a:srgbClr val="008000"/>
            </a:solidFill>
            <a:ln w="12700">
              <a:solidFill>
                <a:srgbClr val="000000"/>
              </a:solidFill>
              <a:prstDash val="solid"/>
            </a:ln>
          </c:spPr>
          <c:dPt>
            <c:idx val="0"/>
            <c:bubble3D val="0"/>
            <c:extLst>
              <c:ext xmlns:c16="http://schemas.microsoft.com/office/drawing/2014/chart" uri="{C3380CC4-5D6E-409C-BE32-E72D297353CC}">
                <c16:uniqueId val="{00000000-8982-485A-835F-E7F1023D359F}"/>
              </c:ext>
            </c:extLst>
          </c:dPt>
          <c:dPt>
            <c:idx val="1"/>
            <c:bubble3D val="0"/>
            <c:spPr>
              <a:solidFill>
                <a:srgbClr val="808000"/>
              </a:solidFill>
              <a:ln w="12700">
                <a:solidFill>
                  <a:srgbClr val="000000"/>
                </a:solidFill>
                <a:prstDash val="solid"/>
              </a:ln>
            </c:spPr>
            <c:extLst>
              <c:ext xmlns:c16="http://schemas.microsoft.com/office/drawing/2014/chart" uri="{C3380CC4-5D6E-409C-BE32-E72D297353CC}">
                <c16:uniqueId val="{00000002-8982-485A-835F-E7F1023D359F}"/>
              </c:ext>
            </c:extLst>
          </c:dPt>
          <c:dPt>
            <c:idx val="2"/>
            <c:bubble3D val="0"/>
            <c:spPr>
              <a:solidFill>
                <a:srgbClr val="99CC00"/>
              </a:solidFill>
              <a:ln w="12700">
                <a:solidFill>
                  <a:srgbClr val="000000"/>
                </a:solidFill>
                <a:prstDash val="solid"/>
              </a:ln>
            </c:spPr>
            <c:extLst>
              <c:ext xmlns:c16="http://schemas.microsoft.com/office/drawing/2014/chart" uri="{C3380CC4-5D6E-409C-BE32-E72D297353CC}">
                <c16:uniqueId val="{00000004-8982-485A-835F-E7F1023D359F}"/>
              </c:ext>
            </c:extLst>
          </c:dPt>
          <c:dPt>
            <c:idx val="3"/>
            <c:bubble3D val="0"/>
            <c:spPr>
              <a:solidFill>
                <a:srgbClr val="00FF00"/>
              </a:solidFill>
              <a:ln w="12700">
                <a:solidFill>
                  <a:srgbClr val="000000"/>
                </a:solidFill>
                <a:prstDash val="solid"/>
              </a:ln>
            </c:spPr>
            <c:extLst>
              <c:ext xmlns:c16="http://schemas.microsoft.com/office/drawing/2014/chart" uri="{C3380CC4-5D6E-409C-BE32-E72D297353CC}">
                <c16:uniqueId val="{00000006-8982-485A-835F-E7F1023D359F}"/>
              </c:ext>
            </c:extLst>
          </c:dPt>
          <c:dPt>
            <c:idx val="4"/>
            <c:bubble3D val="0"/>
            <c:spPr>
              <a:solidFill>
                <a:srgbClr val="FF9900"/>
              </a:solidFill>
              <a:ln w="12700">
                <a:solidFill>
                  <a:srgbClr val="000000"/>
                </a:solidFill>
                <a:prstDash val="solid"/>
              </a:ln>
            </c:spPr>
            <c:extLst>
              <c:ext xmlns:c16="http://schemas.microsoft.com/office/drawing/2014/chart" uri="{C3380CC4-5D6E-409C-BE32-E72D297353CC}">
                <c16:uniqueId val="{00000008-8982-485A-835F-E7F1023D359F}"/>
              </c:ext>
            </c:extLst>
          </c:dPt>
          <c:dPt>
            <c:idx val="5"/>
            <c:bubble3D val="0"/>
            <c:spPr>
              <a:solidFill>
                <a:srgbClr val="008080"/>
              </a:solidFill>
              <a:ln w="12700">
                <a:solidFill>
                  <a:srgbClr val="000000"/>
                </a:solidFill>
                <a:prstDash val="solid"/>
              </a:ln>
            </c:spPr>
            <c:extLst>
              <c:ext xmlns:c16="http://schemas.microsoft.com/office/drawing/2014/chart" uri="{C3380CC4-5D6E-409C-BE32-E72D297353CC}">
                <c16:uniqueId val="{0000000A-8982-485A-835F-E7F1023D359F}"/>
              </c:ext>
            </c:extLst>
          </c:dPt>
          <c:dPt>
            <c:idx val="6"/>
            <c:bubble3D val="0"/>
            <c:spPr>
              <a:solidFill>
                <a:srgbClr val="FFCC00"/>
              </a:solidFill>
              <a:ln w="12700">
                <a:solidFill>
                  <a:srgbClr val="000000"/>
                </a:solidFill>
                <a:prstDash val="solid"/>
              </a:ln>
            </c:spPr>
            <c:extLst>
              <c:ext xmlns:c16="http://schemas.microsoft.com/office/drawing/2014/chart" uri="{C3380CC4-5D6E-409C-BE32-E72D297353CC}">
                <c16:uniqueId val="{0000000C-8982-485A-835F-E7F1023D359F}"/>
              </c:ext>
            </c:extLst>
          </c:dPt>
          <c:dPt>
            <c:idx val="7"/>
            <c:bubble3D val="0"/>
            <c:spPr>
              <a:solidFill>
                <a:srgbClr val="800000"/>
              </a:solidFill>
              <a:ln w="12700">
                <a:solidFill>
                  <a:srgbClr val="000000"/>
                </a:solidFill>
                <a:prstDash val="solid"/>
              </a:ln>
            </c:spPr>
            <c:extLst>
              <c:ext xmlns:c16="http://schemas.microsoft.com/office/drawing/2014/chart" uri="{C3380CC4-5D6E-409C-BE32-E72D297353CC}">
                <c16:uniqueId val="{0000000E-8982-485A-835F-E7F1023D359F}"/>
              </c:ext>
            </c:extLst>
          </c:dPt>
          <c:dPt>
            <c:idx val="8"/>
            <c:bubble3D val="0"/>
            <c:extLst>
              <c:ext xmlns:c16="http://schemas.microsoft.com/office/drawing/2014/chart" uri="{C3380CC4-5D6E-409C-BE32-E72D297353CC}">
                <c16:uniqueId val="{0000000F-8982-485A-835F-E7F1023D359F}"/>
              </c:ext>
            </c:extLst>
          </c:dPt>
          <c:dLbls>
            <c:dLbl>
              <c:idx val="0"/>
              <c:layout>
                <c:manualLayout>
                  <c:x val="4.0403389531911756E-2"/>
                  <c:y val="-2.0747004933051465E-2"/>
                </c:manualLayout>
              </c:layout>
              <c:numFmt formatCode="0.0%" sourceLinked="0"/>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8982-485A-835F-E7F1023D359F}"/>
                </c:ext>
              </c:extLst>
            </c:dLbl>
            <c:dLbl>
              <c:idx val="1"/>
              <c:layout>
                <c:manualLayout>
                  <c:x val="4.8177005130814562E-2"/>
                  <c:y val="1.3059213264303874E-2"/>
                </c:manualLayout>
              </c:layout>
              <c:numFmt formatCode="0.0%" sourceLinked="0"/>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8982-485A-835F-E7F1023D359F}"/>
                </c:ext>
              </c:extLst>
            </c:dLbl>
            <c:dLbl>
              <c:idx val="2"/>
              <c:layout>
                <c:manualLayout>
                  <c:x val="0.13052792476172884"/>
                  <c:y val="6.1048204069628742E-2"/>
                </c:manualLayout>
              </c:layout>
              <c:numFmt formatCode="0.0%" sourceLinked="0"/>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8982-485A-835F-E7F1023D359F}"/>
                </c:ext>
              </c:extLst>
            </c:dLbl>
            <c:dLbl>
              <c:idx val="3"/>
              <c:layout>
                <c:manualLayout>
                  <c:x val="-8.6978831944682262E-3"/>
                  <c:y val="6.8124275163278972E-2"/>
                </c:manualLayout>
              </c:layout>
              <c:numFmt formatCode="0.0%" sourceLinked="0"/>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6-8982-485A-835F-E7F1023D359F}"/>
                </c:ext>
              </c:extLst>
            </c:dLbl>
            <c:dLbl>
              <c:idx val="4"/>
              <c:layout>
                <c:manualLayout>
                  <c:x val="-6.9651671349792055E-2"/>
                  <c:y val="4.430912309322857E-2"/>
                </c:manualLayout>
              </c:layout>
              <c:numFmt formatCode="0.0%" sourceLinked="0"/>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8-8982-485A-835F-E7F1023D359F}"/>
                </c:ext>
              </c:extLst>
            </c:dLbl>
            <c:dLbl>
              <c:idx val="5"/>
              <c:layout>
                <c:manualLayout>
                  <c:x val="-3.1777014775741061E-2"/>
                  <c:y val="-7.7081009694084213E-2"/>
                </c:manualLayout>
              </c:layout>
              <c:numFmt formatCode="0.0%" sourceLinked="0"/>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A-8982-485A-835F-E7F1023D359F}"/>
                </c:ext>
              </c:extLst>
            </c:dLbl>
            <c:dLbl>
              <c:idx val="6"/>
              <c:layout>
                <c:manualLayout>
                  <c:x val="-2.7638424292859985E-2"/>
                  <c:y val="-3.4599945619905356E-2"/>
                </c:manualLayout>
              </c:layout>
              <c:numFmt formatCode="0.0%" sourceLinked="0"/>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C-8982-485A-835F-E7F1023D359F}"/>
                </c:ext>
              </c:extLst>
            </c:dLbl>
            <c:dLbl>
              <c:idx val="7"/>
              <c:layout>
                <c:manualLayout>
                  <c:x val="-9.5984052634234845E-2"/>
                  <c:y val="1.3998102245675955E-2"/>
                </c:manualLayout>
              </c:layout>
              <c:numFmt formatCode="0.0%" sourceLinked="0"/>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E-8982-485A-835F-E7F1023D359F}"/>
                </c:ext>
              </c:extLst>
            </c:dLbl>
            <c:dLbl>
              <c:idx val="8"/>
              <c:layout>
                <c:manualLayout>
                  <c:x val="0.13549798929292525"/>
                  <c:y val="-6.4998640497633334E-3"/>
                </c:manualLayout>
              </c:layout>
              <c:numFmt formatCode="0.0%" sourceLinked="0"/>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F-8982-485A-835F-E7F1023D359F}"/>
                </c:ext>
              </c:extLst>
            </c:dLbl>
            <c:numFmt formatCode="0.0%" sourceLinked="0"/>
            <c:spPr>
              <a:noFill/>
              <a:ln w="25400">
                <a:noFill/>
              </a:ln>
            </c:spPr>
            <c:txPr>
              <a:bodyPr/>
              <a:lstStyle/>
              <a:p>
                <a:pPr>
                  <a:defRPr sz="650" b="0" i="0" u="none" strike="noStrike" baseline="0">
                    <a:solidFill>
                      <a:srgbClr val="000000"/>
                    </a:solidFill>
                    <a:latin typeface="ＭＳ Ｐゴシック"/>
                    <a:ea typeface="ＭＳ Ｐゴシック"/>
                    <a:cs typeface="ＭＳ Ｐゴシック"/>
                  </a:defRPr>
                </a:pPr>
                <a:endParaRPr lang="ja-JP"/>
              </a:p>
            </c:txPr>
            <c:showLegendKey val="0"/>
            <c:showVal val="0"/>
            <c:showCatName val="1"/>
            <c:showSerName val="0"/>
            <c:showPercent val="1"/>
            <c:showBubbleSize val="0"/>
            <c:showLeaderLines val="1"/>
            <c:extLst>
              <c:ext xmlns:c15="http://schemas.microsoft.com/office/drawing/2012/chart" uri="{CE6537A1-D6FC-4f65-9D91-7224C49458BB}"/>
            </c:extLst>
          </c:dLbls>
          <c:cat>
            <c:strRef>
              <c:f>青森県の森林現況!$C$105:$C$113</c:f>
              <c:strCache>
                <c:ptCount val="9"/>
                <c:pt idx="0">
                  <c:v>スギ</c:v>
                </c:pt>
                <c:pt idx="1">
                  <c:v>アカマツ</c:v>
                </c:pt>
                <c:pt idx="2">
                  <c:v>クロマツ</c:v>
                </c:pt>
                <c:pt idx="3">
                  <c:v>ヒバ</c:v>
                </c:pt>
                <c:pt idx="4">
                  <c:v>カラマツ</c:v>
                </c:pt>
                <c:pt idx="5">
                  <c:v>その他針葉樹</c:v>
                </c:pt>
                <c:pt idx="6">
                  <c:v>広葉樹</c:v>
                </c:pt>
                <c:pt idx="7">
                  <c:v>無立木地</c:v>
                </c:pt>
                <c:pt idx="8">
                  <c:v>更新困難地</c:v>
                </c:pt>
              </c:strCache>
            </c:strRef>
          </c:cat>
          <c:val>
            <c:numRef>
              <c:f>青森県の森林現況!$D$105:$D$113</c:f>
              <c:numCache>
                <c:formatCode>#,##0_);[Red]\(#,##0\)</c:formatCode>
                <c:ptCount val="9"/>
                <c:pt idx="0">
                  <c:v>94572.36</c:v>
                </c:pt>
                <c:pt idx="1">
                  <c:v>30998.42</c:v>
                </c:pt>
                <c:pt idx="2">
                  <c:v>9053.9699999999993</c:v>
                </c:pt>
                <c:pt idx="3">
                  <c:v>3327.96</c:v>
                </c:pt>
                <c:pt idx="4">
                  <c:v>6114.51</c:v>
                </c:pt>
                <c:pt idx="5">
                  <c:v>105.19</c:v>
                </c:pt>
                <c:pt idx="6">
                  <c:v>86662.37</c:v>
                </c:pt>
                <c:pt idx="7">
                  <c:v>7455.5100000000011</c:v>
                </c:pt>
                <c:pt idx="8">
                  <c:v>264.88</c:v>
                </c:pt>
              </c:numCache>
            </c:numRef>
          </c:val>
          <c:extLst>
            <c:ext xmlns:c16="http://schemas.microsoft.com/office/drawing/2014/chart" uri="{C3380CC4-5D6E-409C-BE32-E72D297353CC}">
              <c16:uniqueId val="{00000010-8982-485A-835F-E7F1023D359F}"/>
            </c:ext>
          </c:extLst>
        </c:ser>
        <c:ser>
          <c:idx val="1"/>
          <c:order val="1"/>
          <c:spPr>
            <a:solidFill>
              <a:srgbClr val="993366"/>
            </a:solidFill>
            <a:ln w="12700">
              <a:solidFill>
                <a:srgbClr val="000000"/>
              </a:solidFill>
              <a:prstDash val="solid"/>
            </a:ln>
          </c:spPr>
          <c:dPt>
            <c:idx val="0"/>
            <c:bubble3D val="0"/>
            <c:spPr>
              <a:solidFill>
                <a:srgbClr val="9999FF"/>
              </a:solidFill>
              <a:ln w="12700">
                <a:solidFill>
                  <a:srgbClr val="000000"/>
                </a:solidFill>
                <a:prstDash val="solid"/>
              </a:ln>
            </c:spPr>
            <c:extLst>
              <c:ext xmlns:c16="http://schemas.microsoft.com/office/drawing/2014/chart" uri="{C3380CC4-5D6E-409C-BE32-E72D297353CC}">
                <c16:uniqueId val="{00000012-8982-485A-835F-E7F1023D359F}"/>
              </c:ext>
            </c:extLst>
          </c:dPt>
          <c:dPt>
            <c:idx val="1"/>
            <c:bubble3D val="0"/>
            <c:extLst>
              <c:ext xmlns:c16="http://schemas.microsoft.com/office/drawing/2014/chart" uri="{C3380CC4-5D6E-409C-BE32-E72D297353CC}">
                <c16:uniqueId val="{00000013-8982-485A-835F-E7F1023D359F}"/>
              </c:ext>
            </c:extLst>
          </c:dPt>
          <c:dPt>
            <c:idx val="2"/>
            <c:bubble3D val="0"/>
            <c:spPr>
              <a:solidFill>
                <a:srgbClr val="FFFFCC"/>
              </a:solidFill>
              <a:ln w="12700">
                <a:solidFill>
                  <a:srgbClr val="000000"/>
                </a:solidFill>
                <a:prstDash val="solid"/>
              </a:ln>
            </c:spPr>
            <c:extLst>
              <c:ext xmlns:c16="http://schemas.microsoft.com/office/drawing/2014/chart" uri="{C3380CC4-5D6E-409C-BE32-E72D297353CC}">
                <c16:uniqueId val="{00000015-8982-485A-835F-E7F1023D359F}"/>
              </c:ext>
            </c:extLst>
          </c:dPt>
          <c:dLbls>
            <c:numFmt formatCode="0%" sourceLinked="0"/>
            <c:spPr>
              <a:noFill/>
              <a:ln w="25400">
                <a:noFill/>
              </a:ln>
            </c:spPr>
            <c:txPr>
              <a:bodyPr/>
              <a:lstStyle/>
              <a:p>
                <a:pPr>
                  <a:defRPr sz="1575" b="0" i="0" u="none" strike="noStrike" baseline="0">
                    <a:solidFill>
                      <a:srgbClr val="000000"/>
                    </a:solidFill>
                    <a:latin typeface="ＭＳ Ｐゴシック"/>
                    <a:ea typeface="ＭＳ Ｐゴシック"/>
                    <a:cs typeface="ＭＳ Ｐゴシック"/>
                  </a:defRPr>
                </a:pPr>
                <a:endParaRPr lang="ja-JP"/>
              </a:p>
            </c:txPr>
            <c:showLegendKey val="0"/>
            <c:showVal val="0"/>
            <c:showCatName val="1"/>
            <c:showSerName val="0"/>
            <c:showPercent val="1"/>
            <c:showBubbleSize val="0"/>
            <c:showLeaderLines val="1"/>
            <c:extLst>
              <c:ext xmlns:c15="http://schemas.microsoft.com/office/drawing/2012/chart" uri="{CE6537A1-D6FC-4f65-9D91-7224C49458BB}"/>
            </c:extLst>
          </c:dLbls>
          <c:cat>
            <c:strRef>
              <c:f>青森県の森林現況!$C$44:$C$46</c:f>
              <c:strCache>
                <c:ptCount val="3"/>
                <c:pt idx="0">
                  <c:v>民有林</c:v>
                </c:pt>
                <c:pt idx="1">
                  <c:v>国有林</c:v>
                </c:pt>
                <c:pt idx="2">
                  <c:v>官行造林</c:v>
                </c:pt>
              </c:strCache>
            </c:strRef>
          </c:cat>
          <c:val>
            <c:numRef>
              <c:f>青森県の森林現況!$E$44:$E$46</c:f>
              <c:numCache>
                <c:formatCode>0.0_);[Red]\(0.0\)</c:formatCode>
                <c:ptCount val="3"/>
                <c:pt idx="0">
                  <c:v>24.7</c:v>
                </c:pt>
                <c:pt idx="1">
                  <c:v>40.700000000000003</c:v>
                </c:pt>
                <c:pt idx="2">
                  <c:v>0.2</c:v>
                </c:pt>
              </c:numCache>
            </c:numRef>
          </c:val>
          <c:extLst>
            <c:ext xmlns:c16="http://schemas.microsoft.com/office/drawing/2014/chart" uri="{C3380CC4-5D6E-409C-BE32-E72D297353CC}">
              <c16:uniqueId val="{00000016-8982-485A-835F-E7F1023D359F}"/>
            </c:ext>
          </c:extLst>
        </c:ser>
        <c:ser>
          <c:idx val="2"/>
          <c:order val="2"/>
          <c:spPr>
            <a:solidFill>
              <a:srgbClr val="FFFFCC"/>
            </a:solidFill>
            <a:ln w="12700">
              <a:solidFill>
                <a:srgbClr val="000000"/>
              </a:solidFill>
              <a:prstDash val="solid"/>
            </a:ln>
          </c:spPr>
          <c:dPt>
            <c:idx val="0"/>
            <c:bubble3D val="0"/>
            <c:spPr>
              <a:solidFill>
                <a:srgbClr val="9999FF"/>
              </a:solidFill>
              <a:ln w="12700">
                <a:solidFill>
                  <a:srgbClr val="000000"/>
                </a:solidFill>
                <a:prstDash val="solid"/>
              </a:ln>
            </c:spPr>
            <c:extLst>
              <c:ext xmlns:c16="http://schemas.microsoft.com/office/drawing/2014/chart" uri="{C3380CC4-5D6E-409C-BE32-E72D297353CC}">
                <c16:uniqueId val="{00000018-8982-485A-835F-E7F1023D359F}"/>
              </c:ext>
            </c:extLst>
          </c:dPt>
          <c:dPt>
            <c:idx val="1"/>
            <c:bubble3D val="0"/>
            <c:spPr>
              <a:solidFill>
                <a:srgbClr val="993366"/>
              </a:solidFill>
              <a:ln w="12700">
                <a:solidFill>
                  <a:srgbClr val="000000"/>
                </a:solidFill>
                <a:prstDash val="solid"/>
              </a:ln>
            </c:spPr>
            <c:extLst>
              <c:ext xmlns:c16="http://schemas.microsoft.com/office/drawing/2014/chart" uri="{C3380CC4-5D6E-409C-BE32-E72D297353CC}">
                <c16:uniqueId val="{0000001A-8982-485A-835F-E7F1023D359F}"/>
              </c:ext>
            </c:extLst>
          </c:dPt>
          <c:dPt>
            <c:idx val="2"/>
            <c:bubble3D val="0"/>
            <c:extLst>
              <c:ext xmlns:c16="http://schemas.microsoft.com/office/drawing/2014/chart" uri="{C3380CC4-5D6E-409C-BE32-E72D297353CC}">
                <c16:uniqueId val="{0000001B-8982-485A-835F-E7F1023D359F}"/>
              </c:ext>
            </c:extLst>
          </c:dPt>
          <c:dLbls>
            <c:numFmt formatCode="0%" sourceLinked="0"/>
            <c:spPr>
              <a:noFill/>
              <a:ln w="25400">
                <a:noFill/>
              </a:ln>
            </c:spPr>
            <c:txPr>
              <a:bodyPr/>
              <a:lstStyle/>
              <a:p>
                <a:pPr>
                  <a:defRPr sz="1575" b="0" i="0" u="none" strike="noStrike" baseline="0">
                    <a:solidFill>
                      <a:srgbClr val="000000"/>
                    </a:solidFill>
                    <a:latin typeface="ＭＳ Ｐゴシック"/>
                    <a:ea typeface="ＭＳ Ｐゴシック"/>
                    <a:cs typeface="ＭＳ Ｐゴシック"/>
                  </a:defRPr>
                </a:pPr>
                <a:endParaRPr lang="ja-JP"/>
              </a:p>
            </c:txPr>
            <c:showLegendKey val="0"/>
            <c:showVal val="0"/>
            <c:showCatName val="1"/>
            <c:showSerName val="0"/>
            <c:showPercent val="1"/>
            <c:showBubbleSize val="0"/>
            <c:showLeaderLines val="1"/>
            <c:extLst>
              <c:ext xmlns:c15="http://schemas.microsoft.com/office/drawing/2012/chart" uri="{CE6537A1-D6FC-4f65-9D91-7224C49458BB}"/>
            </c:extLst>
          </c:dLbls>
          <c:cat>
            <c:strRef>
              <c:f>青森県の森林現況!$C$44:$C$46</c:f>
              <c:strCache>
                <c:ptCount val="3"/>
                <c:pt idx="0">
                  <c:v>民有林</c:v>
                </c:pt>
                <c:pt idx="1">
                  <c:v>国有林</c:v>
                </c:pt>
                <c:pt idx="2">
                  <c:v>官行造林</c:v>
                </c:pt>
              </c:strCache>
            </c:strRef>
          </c:cat>
          <c:val>
            <c:numRef>
              <c:f>青森県の森林現況!$F$44:$F$46</c:f>
              <c:numCache>
                <c:formatCode>0.0_);[Red]\(0.0\)</c:formatCode>
                <c:ptCount val="3"/>
                <c:pt idx="0">
                  <c:v>37.700000000000003</c:v>
                </c:pt>
                <c:pt idx="1">
                  <c:v>62</c:v>
                </c:pt>
                <c:pt idx="2">
                  <c:v>0.3</c:v>
                </c:pt>
              </c:numCache>
            </c:numRef>
          </c:val>
          <c:extLst>
            <c:ext xmlns:c16="http://schemas.microsoft.com/office/drawing/2014/chart" uri="{C3380CC4-5D6E-409C-BE32-E72D297353CC}">
              <c16:uniqueId val="{0000001C-8982-485A-835F-E7F1023D359F}"/>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solidFill>
      <a:srgbClr val="FFFFFF"/>
    </a:solidFill>
    <a:ln w="3175">
      <a:solidFill>
        <a:srgbClr val="000000"/>
      </a:solidFill>
      <a:prstDash val="solid"/>
    </a:ln>
  </c:spPr>
  <c:txPr>
    <a:bodyPr/>
    <a:lstStyle/>
    <a:p>
      <a:pPr>
        <a:defRPr sz="15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7843882365860941"/>
          <c:y val="0.10570824524312897"/>
          <c:w val="0.6784392774520045"/>
          <c:h val="0.77167019027484141"/>
        </c:manualLayout>
      </c:layout>
      <c:pieChart>
        <c:varyColors val="1"/>
        <c:ser>
          <c:idx val="0"/>
          <c:order val="0"/>
          <c:spPr>
            <a:solidFill>
              <a:srgbClr val="008000"/>
            </a:solidFill>
            <a:ln w="12700">
              <a:solidFill>
                <a:srgbClr val="000000"/>
              </a:solidFill>
              <a:prstDash val="solid"/>
            </a:ln>
          </c:spPr>
          <c:dPt>
            <c:idx val="0"/>
            <c:bubble3D val="0"/>
            <c:extLst>
              <c:ext xmlns:c16="http://schemas.microsoft.com/office/drawing/2014/chart" uri="{C3380CC4-5D6E-409C-BE32-E72D297353CC}">
                <c16:uniqueId val="{00000000-1025-4F96-B2BF-E4C8BDDA6777}"/>
              </c:ext>
            </c:extLst>
          </c:dPt>
          <c:dPt>
            <c:idx val="1"/>
            <c:bubble3D val="0"/>
            <c:spPr>
              <a:solidFill>
                <a:srgbClr val="808000"/>
              </a:solidFill>
              <a:ln w="12700">
                <a:solidFill>
                  <a:srgbClr val="000000"/>
                </a:solidFill>
                <a:prstDash val="solid"/>
              </a:ln>
            </c:spPr>
            <c:extLst>
              <c:ext xmlns:c16="http://schemas.microsoft.com/office/drawing/2014/chart" uri="{C3380CC4-5D6E-409C-BE32-E72D297353CC}">
                <c16:uniqueId val="{00000002-1025-4F96-B2BF-E4C8BDDA6777}"/>
              </c:ext>
            </c:extLst>
          </c:dPt>
          <c:dPt>
            <c:idx val="2"/>
            <c:bubble3D val="0"/>
            <c:spPr>
              <a:solidFill>
                <a:srgbClr val="99CC00"/>
              </a:solidFill>
              <a:ln w="12700">
                <a:solidFill>
                  <a:srgbClr val="000000"/>
                </a:solidFill>
                <a:prstDash val="solid"/>
              </a:ln>
            </c:spPr>
            <c:extLst>
              <c:ext xmlns:c16="http://schemas.microsoft.com/office/drawing/2014/chart" uri="{C3380CC4-5D6E-409C-BE32-E72D297353CC}">
                <c16:uniqueId val="{00000004-1025-4F96-B2BF-E4C8BDDA6777}"/>
              </c:ext>
            </c:extLst>
          </c:dPt>
          <c:dPt>
            <c:idx val="3"/>
            <c:bubble3D val="0"/>
            <c:spPr>
              <a:solidFill>
                <a:srgbClr val="00FF00"/>
              </a:solidFill>
              <a:ln w="12700">
                <a:solidFill>
                  <a:srgbClr val="000000"/>
                </a:solidFill>
                <a:prstDash val="solid"/>
              </a:ln>
            </c:spPr>
            <c:extLst>
              <c:ext xmlns:c16="http://schemas.microsoft.com/office/drawing/2014/chart" uri="{C3380CC4-5D6E-409C-BE32-E72D297353CC}">
                <c16:uniqueId val="{00000006-1025-4F96-B2BF-E4C8BDDA6777}"/>
              </c:ext>
            </c:extLst>
          </c:dPt>
          <c:dPt>
            <c:idx val="4"/>
            <c:bubble3D val="0"/>
            <c:spPr>
              <a:solidFill>
                <a:srgbClr val="FF9900"/>
              </a:solidFill>
              <a:ln w="12700">
                <a:solidFill>
                  <a:srgbClr val="000000"/>
                </a:solidFill>
                <a:prstDash val="solid"/>
              </a:ln>
            </c:spPr>
            <c:extLst>
              <c:ext xmlns:c16="http://schemas.microsoft.com/office/drawing/2014/chart" uri="{C3380CC4-5D6E-409C-BE32-E72D297353CC}">
                <c16:uniqueId val="{00000008-1025-4F96-B2BF-E4C8BDDA6777}"/>
              </c:ext>
            </c:extLst>
          </c:dPt>
          <c:dPt>
            <c:idx val="5"/>
            <c:bubble3D val="0"/>
            <c:spPr>
              <a:solidFill>
                <a:srgbClr val="008080"/>
              </a:solidFill>
              <a:ln w="12700">
                <a:solidFill>
                  <a:srgbClr val="000000"/>
                </a:solidFill>
                <a:prstDash val="solid"/>
              </a:ln>
            </c:spPr>
            <c:extLst>
              <c:ext xmlns:c16="http://schemas.microsoft.com/office/drawing/2014/chart" uri="{C3380CC4-5D6E-409C-BE32-E72D297353CC}">
                <c16:uniqueId val="{0000000A-1025-4F96-B2BF-E4C8BDDA6777}"/>
              </c:ext>
            </c:extLst>
          </c:dPt>
          <c:dPt>
            <c:idx val="6"/>
            <c:bubble3D val="0"/>
            <c:spPr>
              <a:solidFill>
                <a:srgbClr val="FFCC00"/>
              </a:solidFill>
              <a:ln w="12700">
                <a:solidFill>
                  <a:srgbClr val="000000"/>
                </a:solidFill>
                <a:prstDash val="solid"/>
              </a:ln>
            </c:spPr>
            <c:extLst>
              <c:ext xmlns:c16="http://schemas.microsoft.com/office/drawing/2014/chart" uri="{C3380CC4-5D6E-409C-BE32-E72D297353CC}">
                <c16:uniqueId val="{0000000C-1025-4F96-B2BF-E4C8BDDA6777}"/>
              </c:ext>
            </c:extLst>
          </c:dPt>
          <c:dLbls>
            <c:dLbl>
              <c:idx val="0"/>
              <c:layout>
                <c:manualLayout>
                  <c:x val="-2.0730432852754728E-2"/>
                  <c:y val="0.21508348454329038"/>
                </c:manualLayout>
              </c:layout>
              <c:numFmt formatCode="0.0%" sourceLinked="0"/>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1025-4F96-B2BF-E4C8BDDA6777}"/>
                </c:ext>
              </c:extLst>
            </c:dLbl>
            <c:dLbl>
              <c:idx val="1"/>
              <c:layout>
                <c:manualLayout>
                  <c:x val="-4.0875299784215715E-3"/>
                  <c:y val="1.9514019521344201E-2"/>
                </c:manualLayout>
              </c:layout>
              <c:numFmt formatCode="0.0%" sourceLinked="0"/>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1025-4F96-B2BF-E4C8BDDA6777}"/>
                </c:ext>
              </c:extLst>
            </c:dLbl>
            <c:dLbl>
              <c:idx val="2"/>
              <c:layout>
                <c:manualLayout>
                  <c:x val="-1.1581681800356895E-2"/>
                  <c:y val="8.8826888182317543E-2"/>
                </c:manualLayout>
              </c:layout>
              <c:numFmt formatCode="0.0%" sourceLinked="0"/>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1025-4F96-B2BF-E4C8BDDA6777}"/>
                </c:ext>
              </c:extLst>
            </c:dLbl>
            <c:dLbl>
              <c:idx val="3"/>
              <c:layout>
                <c:manualLayout>
                  <c:x val="-5.0282812388959409E-2"/>
                  <c:y val="3.5578565364318818E-2"/>
                </c:manualLayout>
              </c:layout>
              <c:numFmt formatCode="0.0%" sourceLinked="0"/>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6-1025-4F96-B2BF-E4C8BDDA6777}"/>
                </c:ext>
              </c:extLst>
            </c:dLbl>
            <c:dLbl>
              <c:idx val="4"/>
              <c:layout>
                <c:manualLayout>
                  <c:x val="-2.858937922981877E-2"/>
                  <c:y val="-2.337456232347298E-3"/>
                </c:manualLayout>
              </c:layout>
              <c:numFmt formatCode="0.0%" sourceLinked="0"/>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8-1025-4F96-B2BF-E4C8BDDA6777}"/>
                </c:ext>
              </c:extLst>
            </c:dLbl>
            <c:dLbl>
              <c:idx val="5"/>
              <c:layout>
                <c:manualLayout>
                  <c:x val="3.7619098671040192E-2"/>
                  <c:y val="-8.9066826477557121E-2"/>
                </c:manualLayout>
              </c:layout>
              <c:numFmt formatCode="0.0%" sourceLinked="0"/>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A-1025-4F96-B2BF-E4C8BDDA6777}"/>
                </c:ext>
              </c:extLst>
            </c:dLbl>
            <c:dLbl>
              <c:idx val="6"/>
              <c:layout>
                <c:manualLayout>
                  <c:x val="-6.8247537958785404E-3"/>
                  <c:y val="-5.1808249127421442E-2"/>
                </c:manualLayout>
              </c:layout>
              <c:numFmt formatCode="0.0%" sourceLinked="0"/>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C-1025-4F96-B2BF-E4C8BDDA6777}"/>
                </c:ext>
              </c:extLst>
            </c:dLbl>
            <c:dLbl>
              <c:idx val="7"/>
              <c:layout>
                <c:manualLayout>
                  <c:xMode val="edge"/>
                  <c:yMode val="edge"/>
                  <c:x val="0.32713784337411728"/>
                  <c:y val="2.5369978858350951E-2"/>
                </c:manualLayout>
              </c:layout>
              <c:numFmt formatCode="0.0%" sourceLinked="0"/>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D-1025-4F96-B2BF-E4C8BDDA6777}"/>
                </c:ext>
              </c:extLst>
            </c:dLbl>
            <c:dLbl>
              <c:idx val="8"/>
              <c:layout>
                <c:manualLayout>
                  <c:xMode val="edge"/>
                  <c:yMode val="edge"/>
                  <c:x val="0.5743499636511491"/>
                  <c:y val="4.2283298097251587E-3"/>
                </c:manualLayout>
              </c:layout>
              <c:numFmt formatCode="0.0%" sourceLinked="0"/>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E-1025-4F96-B2BF-E4C8BDDA6777}"/>
                </c:ext>
              </c:extLst>
            </c:dLbl>
            <c:numFmt formatCode="0.0%" sourceLinked="0"/>
            <c:spPr>
              <a:noFill/>
              <a:ln w="25400">
                <a:noFill/>
              </a:ln>
            </c:spPr>
            <c:txPr>
              <a:bodyPr/>
              <a:lstStyle/>
              <a:p>
                <a:pPr>
                  <a:defRPr sz="650" b="0" i="0" u="none" strike="noStrike" baseline="0">
                    <a:solidFill>
                      <a:srgbClr val="000000"/>
                    </a:solidFill>
                    <a:latin typeface="ＭＳ Ｐゴシック"/>
                    <a:ea typeface="ＭＳ Ｐゴシック"/>
                    <a:cs typeface="ＭＳ Ｐゴシック"/>
                  </a:defRPr>
                </a:pPr>
                <a:endParaRPr lang="ja-JP"/>
              </a:p>
            </c:txPr>
            <c:showLegendKey val="0"/>
            <c:showVal val="0"/>
            <c:showCatName val="1"/>
            <c:showSerName val="0"/>
            <c:showPercent val="1"/>
            <c:showBubbleSize val="0"/>
            <c:showLeaderLines val="1"/>
            <c:extLst>
              <c:ext xmlns:c15="http://schemas.microsoft.com/office/drawing/2012/chart" uri="{CE6537A1-D6FC-4f65-9D91-7224C49458BB}"/>
            </c:extLst>
          </c:dLbls>
          <c:cat>
            <c:strRef>
              <c:f>青森県の森林現況!$C$157:$C$163</c:f>
              <c:strCache>
                <c:ptCount val="7"/>
                <c:pt idx="0">
                  <c:v>スギ</c:v>
                </c:pt>
                <c:pt idx="1">
                  <c:v>アカマツ</c:v>
                </c:pt>
                <c:pt idx="2">
                  <c:v>クロマツ</c:v>
                </c:pt>
                <c:pt idx="3">
                  <c:v>ヒバ</c:v>
                </c:pt>
                <c:pt idx="4">
                  <c:v>カラマツ</c:v>
                </c:pt>
                <c:pt idx="5">
                  <c:v>その他針葉樹</c:v>
                </c:pt>
                <c:pt idx="6">
                  <c:v>広葉樹</c:v>
                </c:pt>
              </c:strCache>
            </c:strRef>
          </c:cat>
          <c:val>
            <c:numRef>
              <c:f>青森県の森林現況!$D$157:$D$163</c:f>
              <c:numCache>
                <c:formatCode>#,##0_);[Red]\(#,##0\)</c:formatCode>
                <c:ptCount val="7"/>
                <c:pt idx="0">
                  <c:v>31700.575999999997</c:v>
                </c:pt>
                <c:pt idx="1">
                  <c:v>7109.1500000000005</c:v>
                </c:pt>
                <c:pt idx="2">
                  <c:v>2089.4540000000002</c:v>
                </c:pt>
                <c:pt idx="3">
                  <c:v>260.38</c:v>
                </c:pt>
                <c:pt idx="4">
                  <c:v>1524.961</c:v>
                </c:pt>
                <c:pt idx="5">
                  <c:v>12.847999999999999</c:v>
                </c:pt>
                <c:pt idx="6">
                  <c:v>11400.277</c:v>
                </c:pt>
              </c:numCache>
            </c:numRef>
          </c:val>
          <c:extLst>
            <c:ext xmlns:c16="http://schemas.microsoft.com/office/drawing/2014/chart" uri="{C3380CC4-5D6E-409C-BE32-E72D297353CC}">
              <c16:uniqueId val="{0000000F-1025-4F96-B2BF-E4C8BDDA6777}"/>
            </c:ext>
          </c:extLst>
        </c:ser>
        <c:ser>
          <c:idx val="1"/>
          <c:order val="1"/>
          <c:spPr>
            <a:solidFill>
              <a:srgbClr val="993366"/>
            </a:solidFill>
            <a:ln w="12700">
              <a:solidFill>
                <a:srgbClr val="000000"/>
              </a:solidFill>
              <a:prstDash val="solid"/>
            </a:ln>
          </c:spPr>
          <c:dPt>
            <c:idx val="0"/>
            <c:bubble3D val="0"/>
            <c:spPr>
              <a:solidFill>
                <a:srgbClr val="9999FF"/>
              </a:solidFill>
              <a:ln w="12700">
                <a:solidFill>
                  <a:srgbClr val="000000"/>
                </a:solidFill>
                <a:prstDash val="solid"/>
              </a:ln>
            </c:spPr>
            <c:extLst>
              <c:ext xmlns:c16="http://schemas.microsoft.com/office/drawing/2014/chart" uri="{C3380CC4-5D6E-409C-BE32-E72D297353CC}">
                <c16:uniqueId val="{00000011-1025-4F96-B2BF-E4C8BDDA6777}"/>
              </c:ext>
            </c:extLst>
          </c:dPt>
          <c:dPt>
            <c:idx val="1"/>
            <c:bubble3D val="0"/>
            <c:extLst>
              <c:ext xmlns:c16="http://schemas.microsoft.com/office/drawing/2014/chart" uri="{C3380CC4-5D6E-409C-BE32-E72D297353CC}">
                <c16:uniqueId val="{00000012-1025-4F96-B2BF-E4C8BDDA6777}"/>
              </c:ext>
            </c:extLst>
          </c:dPt>
          <c:dPt>
            <c:idx val="2"/>
            <c:bubble3D val="0"/>
            <c:spPr>
              <a:solidFill>
                <a:srgbClr val="FFFFCC"/>
              </a:solidFill>
              <a:ln w="12700">
                <a:solidFill>
                  <a:srgbClr val="000000"/>
                </a:solidFill>
                <a:prstDash val="solid"/>
              </a:ln>
            </c:spPr>
            <c:extLst>
              <c:ext xmlns:c16="http://schemas.microsoft.com/office/drawing/2014/chart" uri="{C3380CC4-5D6E-409C-BE32-E72D297353CC}">
                <c16:uniqueId val="{00000014-1025-4F96-B2BF-E4C8BDDA6777}"/>
              </c:ext>
            </c:extLst>
          </c:dPt>
          <c:dLbls>
            <c:numFmt formatCode="0%" sourceLinked="0"/>
            <c:spPr>
              <a:noFill/>
              <a:ln w="25400">
                <a:noFill/>
              </a:ln>
            </c:spPr>
            <c:txPr>
              <a:bodyPr/>
              <a:lstStyle/>
              <a:p>
                <a:pPr>
                  <a:defRPr sz="1575" b="0" i="0" u="none" strike="noStrike" baseline="0">
                    <a:solidFill>
                      <a:srgbClr val="000000"/>
                    </a:solidFill>
                    <a:latin typeface="ＭＳ Ｐゴシック"/>
                    <a:ea typeface="ＭＳ Ｐゴシック"/>
                    <a:cs typeface="ＭＳ Ｐゴシック"/>
                  </a:defRPr>
                </a:pPr>
                <a:endParaRPr lang="ja-JP"/>
              </a:p>
            </c:txPr>
            <c:showLegendKey val="0"/>
            <c:showVal val="0"/>
            <c:showCatName val="1"/>
            <c:showSerName val="0"/>
            <c:showPercent val="1"/>
            <c:showBubbleSize val="0"/>
            <c:showLeaderLines val="1"/>
            <c:extLst>
              <c:ext xmlns:c15="http://schemas.microsoft.com/office/drawing/2012/chart" uri="{CE6537A1-D6FC-4f65-9D91-7224C49458BB}"/>
            </c:extLst>
          </c:dLbls>
          <c:cat>
            <c:strRef>
              <c:f>青森県の森林現況!$C$44:$C$46</c:f>
              <c:strCache>
                <c:ptCount val="3"/>
                <c:pt idx="0">
                  <c:v>民有林</c:v>
                </c:pt>
                <c:pt idx="1">
                  <c:v>国有林</c:v>
                </c:pt>
                <c:pt idx="2">
                  <c:v>官行造林</c:v>
                </c:pt>
              </c:strCache>
            </c:strRef>
          </c:cat>
          <c:val>
            <c:numRef>
              <c:f>青森県の森林現況!$E$44:$E$46</c:f>
              <c:numCache>
                <c:formatCode>0.0_);[Red]\(0.0\)</c:formatCode>
                <c:ptCount val="3"/>
                <c:pt idx="0">
                  <c:v>24.7</c:v>
                </c:pt>
                <c:pt idx="1">
                  <c:v>40.700000000000003</c:v>
                </c:pt>
                <c:pt idx="2">
                  <c:v>0.2</c:v>
                </c:pt>
              </c:numCache>
            </c:numRef>
          </c:val>
          <c:extLst>
            <c:ext xmlns:c16="http://schemas.microsoft.com/office/drawing/2014/chart" uri="{C3380CC4-5D6E-409C-BE32-E72D297353CC}">
              <c16:uniqueId val="{00000015-1025-4F96-B2BF-E4C8BDDA6777}"/>
            </c:ext>
          </c:extLst>
        </c:ser>
        <c:ser>
          <c:idx val="2"/>
          <c:order val="2"/>
          <c:spPr>
            <a:solidFill>
              <a:srgbClr val="FFFFCC"/>
            </a:solidFill>
            <a:ln w="12700">
              <a:solidFill>
                <a:srgbClr val="000000"/>
              </a:solidFill>
              <a:prstDash val="solid"/>
            </a:ln>
          </c:spPr>
          <c:dPt>
            <c:idx val="0"/>
            <c:bubble3D val="0"/>
            <c:spPr>
              <a:solidFill>
                <a:srgbClr val="9999FF"/>
              </a:solidFill>
              <a:ln w="12700">
                <a:solidFill>
                  <a:srgbClr val="000000"/>
                </a:solidFill>
                <a:prstDash val="solid"/>
              </a:ln>
            </c:spPr>
            <c:extLst>
              <c:ext xmlns:c16="http://schemas.microsoft.com/office/drawing/2014/chart" uri="{C3380CC4-5D6E-409C-BE32-E72D297353CC}">
                <c16:uniqueId val="{00000017-1025-4F96-B2BF-E4C8BDDA6777}"/>
              </c:ext>
            </c:extLst>
          </c:dPt>
          <c:dPt>
            <c:idx val="1"/>
            <c:bubble3D val="0"/>
            <c:spPr>
              <a:solidFill>
                <a:srgbClr val="993366"/>
              </a:solidFill>
              <a:ln w="12700">
                <a:solidFill>
                  <a:srgbClr val="000000"/>
                </a:solidFill>
                <a:prstDash val="solid"/>
              </a:ln>
            </c:spPr>
            <c:extLst>
              <c:ext xmlns:c16="http://schemas.microsoft.com/office/drawing/2014/chart" uri="{C3380CC4-5D6E-409C-BE32-E72D297353CC}">
                <c16:uniqueId val="{00000019-1025-4F96-B2BF-E4C8BDDA6777}"/>
              </c:ext>
            </c:extLst>
          </c:dPt>
          <c:dPt>
            <c:idx val="2"/>
            <c:bubble3D val="0"/>
            <c:extLst>
              <c:ext xmlns:c16="http://schemas.microsoft.com/office/drawing/2014/chart" uri="{C3380CC4-5D6E-409C-BE32-E72D297353CC}">
                <c16:uniqueId val="{0000001A-1025-4F96-B2BF-E4C8BDDA6777}"/>
              </c:ext>
            </c:extLst>
          </c:dPt>
          <c:dLbls>
            <c:numFmt formatCode="0%" sourceLinked="0"/>
            <c:spPr>
              <a:noFill/>
              <a:ln w="25400">
                <a:noFill/>
              </a:ln>
            </c:spPr>
            <c:txPr>
              <a:bodyPr/>
              <a:lstStyle/>
              <a:p>
                <a:pPr>
                  <a:defRPr sz="1575" b="0" i="0" u="none" strike="noStrike" baseline="0">
                    <a:solidFill>
                      <a:srgbClr val="000000"/>
                    </a:solidFill>
                    <a:latin typeface="ＭＳ Ｐゴシック"/>
                    <a:ea typeface="ＭＳ Ｐゴシック"/>
                    <a:cs typeface="ＭＳ Ｐゴシック"/>
                  </a:defRPr>
                </a:pPr>
                <a:endParaRPr lang="ja-JP"/>
              </a:p>
            </c:txPr>
            <c:showLegendKey val="0"/>
            <c:showVal val="0"/>
            <c:showCatName val="1"/>
            <c:showSerName val="0"/>
            <c:showPercent val="1"/>
            <c:showBubbleSize val="0"/>
            <c:showLeaderLines val="1"/>
            <c:extLst>
              <c:ext xmlns:c15="http://schemas.microsoft.com/office/drawing/2012/chart" uri="{CE6537A1-D6FC-4f65-9D91-7224C49458BB}"/>
            </c:extLst>
          </c:dLbls>
          <c:cat>
            <c:strRef>
              <c:f>青森県の森林現況!$C$44:$C$46</c:f>
              <c:strCache>
                <c:ptCount val="3"/>
                <c:pt idx="0">
                  <c:v>民有林</c:v>
                </c:pt>
                <c:pt idx="1">
                  <c:v>国有林</c:v>
                </c:pt>
                <c:pt idx="2">
                  <c:v>官行造林</c:v>
                </c:pt>
              </c:strCache>
            </c:strRef>
          </c:cat>
          <c:val>
            <c:numRef>
              <c:f>青森県の森林現況!$F$44:$F$46</c:f>
              <c:numCache>
                <c:formatCode>0.0_);[Red]\(0.0\)</c:formatCode>
                <c:ptCount val="3"/>
                <c:pt idx="0">
                  <c:v>37.700000000000003</c:v>
                </c:pt>
                <c:pt idx="1">
                  <c:v>62</c:v>
                </c:pt>
                <c:pt idx="2">
                  <c:v>0.3</c:v>
                </c:pt>
              </c:numCache>
            </c:numRef>
          </c:val>
          <c:extLst>
            <c:ext xmlns:c16="http://schemas.microsoft.com/office/drawing/2014/chart" uri="{C3380CC4-5D6E-409C-BE32-E72D297353CC}">
              <c16:uniqueId val="{0000001B-1025-4F96-B2BF-E4C8BDDA6777}"/>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solidFill>
      <a:srgbClr val="FFFFFF"/>
    </a:solidFill>
    <a:ln w="3175">
      <a:solidFill>
        <a:srgbClr val="000000"/>
      </a:solidFill>
      <a:prstDash val="solid"/>
    </a:ln>
  </c:spPr>
  <c:txPr>
    <a:bodyPr/>
    <a:lstStyle/>
    <a:p>
      <a:pPr>
        <a:defRPr sz="15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pieChart>
        <c:varyColors val="1"/>
        <c:ser>
          <c:idx val="0"/>
          <c:order val="0"/>
          <c:spPr>
            <a:solidFill>
              <a:srgbClr val="008000"/>
            </a:solidFill>
            <a:ln w="12700">
              <a:solidFill>
                <a:srgbClr val="000000"/>
              </a:solidFill>
              <a:prstDash val="solid"/>
            </a:ln>
          </c:spPr>
          <c:dPt>
            <c:idx val="0"/>
            <c:bubble3D val="0"/>
            <c:extLst>
              <c:ext xmlns:c16="http://schemas.microsoft.com/office/drawing/2014/chart" uri="{C3380CC4-5D6E-409C-BE32-E72D297353CC}">
                <c16:uniqueId val="{00000000-A00D-4515-935D-27D2C002720E}"/>
              </c:ext>
            </c:extLst>
          </c:dPt>
          <c:dLbls>
            <c:dLbl>
              <c:idx val="0"/>
              <c:numFmt formatCode="0.0%" sourceLinked="0"/>
              <c:spPr>
                <a:noFill/>
                <a:ln w="25400">
                  <a:noFill/>
                </a:ln>
              </c:spPr>
              <c:txPr>
                <a:bodyPr/>
                <a:lstStyle/>
                <a:p>
                  <a:pPr>
                    <a:defRPr sz="150" b="0" i="0" u="none" strike="noStrike" baseline="0">
                      <a:solidFill>
                        <a:srgbClr val="000000"/>
                      </a:solidFill>
                      <a:latin typeface="ＭＳ Ｐゴシック"/>
                      <a:ea typeface="ＭＳ Ｐゴシック"/>
                      <a:cs typeface="ＭＳ Ｐゴシック"/>
                    </a:defRPr>
                  </a:pPr>
                  <a:endParaRPr lang="ja-JP"/>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A00D-4515-935D-27D2C002720E}"/>
                </c:ext>
              </c:extLst>
            </c:dLbl>
            <c:dLbl>
              <c:idx val="1"/>
              <c:numFmt formatCode="0.0%" sourceLinked="0"/>
              <c:spPr>
                <a:noFill/>
                <a:ln w="25400">
                  <a:noFill/>
                </a:ln>
              </c:spPr>
              <c:txPr>
                <a:bodyPr/>
                <a:lstStyle/>
                <a:p>
                  <a:pPr>
                    <a:defRPr sz="150" b="0" i="0" u="none" strike="noStrike" baseline="0">
                      <a:solidFill>
                        <a:srgbClr val="000000"/>
                      </a:solidFill>
                      <a:latin typeface="ＭＳ Ｐゴシック"/>
                      <a:ea typeface="ＭＳ Ｐゴシック"/>
                      <a:cs typeface="ＭＳ Ｐゴシック"/>
                    </a:defRPr>
                  </a:pPr>
                  <a:endParaRPr lang="ja-JP"/>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A00D-4515-935D-27D2C002720E}"/>
                </c:ext>
              </c:extLst>
            </c:dLbl>
            <c:dLbl>
              <c:idx val="2"/>
              <c:numFmt formatCode="0.0%" sourceLinked="0"/>
              <c:spPr>
                <a:noFill/>
                <a:ln w="25400">
                  <a:noFill/>
                </a:ln>
              </c:spPr>
              <c:txPr>
                <a:bodyPr/>
                <a:lstStyle/>
                <a:p>
                  <a:pPr>
                    <a:defRPr sz="150" b="0" i="0" u="none" strike="noStrike" baseline="0">
                      <a:solidFill>
                        <a:srgbClr val="000000"/>
                      </a:solidFill>
                      <a:latin typeface="ＭＳ Ｐゴシック"/>
                      <a:ea typeface="ＭＳ Ｐゴシック"/>
                      <a:cs typeface="ＭＳ Ｐゴシック"/>
                    </a:defRPr>
                  </a:pPr>
                  <a:endParaRPr lang="ja-JP"/>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A00D-4515-935D-27D2C002720E}"/>
                </c:ext>
              </c:extLst>
            </c:dLbl>
            <c:dLbl>
              <c:idx val="3"/>
              <c:numFmt formatCode="0.0%" sourceLinked="0"/>
              <c:spPr>
                <a:noFill/>
                <a:ln w="25400">
                  <a:noFill/>
                </a:ln>
              </c:spPr>
              <c:txPr>
                <a:bodyPr/>
                <a:lstStyle/>
                <a:p>
                  <a:pPr>
                    <a:defRPr sz="150" b="0" i="0" u="none" strike="noStrike" baseline="0">
                      <a:solidFill>
                        <a:srgbClr val="000000"/>
                      </a:solidFill>
                      <a:latin typeface="ＭＳ Ｐゴシック"/>
                      <a:ea typeface="ＭＳ Ｐゴシック"/>
                      <a:cs typeface="ＭＳ Ｐゴシック"/>
                    </a:defRPr>
                  </a:pPr>
                  <a:endParaRPr lang="ja-JP"/>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A00D-4515-935D-27D2C002720E}"/>
                </c:ext>
              </c:extLst>
            </c:dLbl>
            <c:dLbl>
              <c:idx val="4"/>
              <c:numFmt formatCode="0.0%" sourceLinked="0"/>
              <c:spPr>
                <a:noFill/>
                <a:ln w="25400">
                  <a:noFill/>
                </a:ln>
              </c:spPr>
              <c:txPr>
                <a:bodyPr/>
                <a:lstStyle/>
                <a:p>
                  <a:pPr>
                    <a:defRPr sz="150" b="0" i="0" u="none" strike="noStrike" baseline="0">
                      <a:solidFill>
                        <a:srgbClr val="000000"/>
                      </a:solidFill>
                      <a:latin typeface="ＭＳ Ｐゴシック"/>
                      <a:ea typeface="ＭＳ Ｐゴシック"/>
                      <a:cs typeface="ＭＳ Ｐゴシック"/>
                    </a:defRPr>
                  </a:pPr>
                  <a:endParaRPr lang="ja-JP"/>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A00D-4515-935D-27D2C002720E}"/>
                </c:ext>
              </c:extLst>
            </c:dLbl>
            <c:dLbl>
              <c:idx val="5"/>
              <c:numFmt formatCode="0.0%" sourceLinked="0"/>
              <c:spPr>
                <a:noFill/>
                <a:ln w="25400">
                  <a:noFill/>
                </a:ln>
              </c:spPr>
              <c:txPr>
                <a:bodyPr/>
                <a:lstStyle/>
                <a:p>
                  <a:pPr>
                    <a:defRPr sz="150" b="0" i="0" u="none" strike="noStrike" baseline="0">
                      <a:solidFill>
                        <a:srgbClr val="000000"/>
                      </a:solidFill>
                      <a:latin typeface="ＭＳ Ｐゴシック"/>
                      <a:ea typeface="ＭＳ Ｐゴシック"/>
                      <a:cs typeface="ＭＳ Ｐゴシック"/>
                    </a:defRPr>
                  </a:pPr>
                  <a:endParaRPr lang="ja-JP"/>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A00D-4515-935D-27D2C002720E}"/>
                </c:ext>
              </c:extLst>
            </c:dLbl>
            <c:dLbl>
              <c:idx val="6"/>
              <c:numFmt formatCode="0.0%" sourceLinked="0"/>
              <c:spPr>
                <a:noFill/>
                <a:ln w="25400">
                  <a:noFill/>
                </a:ln>
              </c:spPr>
              <c:txPr>
                <a:bodyPr/>
                <a:lstStyle/>
                <a:p>
                  <a:pPr>
                    <a:defRPr sz="150" b="0" i="0" u="none" strike="noStrike" baseline="0">
                      <a:solidFill>
                        <a:srgbClr val="000000"/>
                      </a:solidFill>
                      <a:latin typeface="ＭＳ Ｐゴシック"/>
                      <a:ea typeface="ＭＳ Ｐゴシック"/>
                      <a:cs typeface="ＭＳ Ｐゴシック"/>
                    </a:defRPr>
                  </a:pPr>
                  <a:endParaRPr lang="ja-JP"/>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6-A00D-4515-935D-27D2C002720E}"/>
                </c:ext>
              </c:extLst>
            </c:dLbl>
            <c:dLbl>
              <c:idx val="7"/>
              <c:numFmt formatCode="0.0%" sourceLinked="0"/>
              <c:spPr>
                <a:noFill/>
                <a:ln w="25400">
                  <a:noFill/>
                </a:ln>
              </c:spPr>
              <c:txPr>
                <a:bodyPr/>
                <a:lstStyle/>
                <a:p>
                  <a:pPr>
                    <a:defRPr sz="150" b="0" i="0" u="none" strike="noStrike" baseline="0">
                      <a:solidFill>
                        <a:srgbClr val="000000"/>
                      </a:solidFill>
                      <a:latin typeface="ＭＳ Ｐゴシック"/>
                      <a:ea typeface="ＭＳ Ｐゴシック"/>
                      <a:cs typeface="ＭＳ Ｐゴシック"/>
                    </a:defRPr>
                  </a:pPr>
                  <a:endParaRPr lang="ja-JP"/>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7-A00D-4515-935D-27D2C002720E}"/>
                </c:ext>
              </c:extLst>
            </c:dLbl>
            <c:dLbl>
              <c:idx val="8"/>
              <c:numFmt formatCode="0.0%" sourceLinked="0"/>
              <c:spPr>
                <a:noFill/>
                <a:ln w="25400">
                  <a:noFill/>
                </a:ln>
              </c:spPr>
              <c:txPr>
                <a:bodyPr/>
                <a:lstStyle/>
                <a:p>
                  <a:pPr>
                    <a:defRPr sz="150" b="0" i="0" u="none" strike="noStrike" baseline="0">
                      <a:solidFill>
                        <a:srgbClr val="000000"/>
                      </a:solidFill>
                      <a:latin typeface="ＭＳ Ｐゴシック"/>
                      <a:ea typeface="ＭＳ Ｐゴシック"/>
                      <a:cs typeface="ＭＳ Ｐゴシック"/>
                    </a:defRPr>
                  </a:pPr>
                  <a:endParaRPr lang="ja-JP"/>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8-A00D-4515-935D-27D2C002720E}"/>
                </c:ext>
              </c:extLst>
            </c:dLbl>
            <c:numFmt formatCode="0.0%" sourceLinked="0"/>
            <c:spPr>
              <a:noFill/>
              <a:ln w="25400">
                <a:noFill/>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showLegendKey val="0"/>
            <c:showVal val="0"/>
            <c:showCatName val="1"/>
            <c:showSerName val="0"/>
            <c:showPercent val="1"/>
            <c:showBubbleSize val="0"/>
            <c:showLeaderLines val="1"/>
            <c:extLst>
              <c:ext xmlns:c15="http://schemas.microsoft.com/office/drawing/2012/chart" uri="{CE6537A1-D6FC-4f65-9D91-7224C49458BB}"/>
            </c:extLst>
          </c:dLbls>
          <c:cat>
            <c:numRef>
              <c:f>青森県の森林現況!#REF!</c:f>
              <c:numCache>
                <c:formatCode>General</c:formatCode>
                <c:ptCount val="1"/>
                <c:pt idx="0">
                  <c:v>1</c:v>
                </c:pt>
              </c:numCache>
            </c:numRef>
          </c:cat>
          <c:val>
            <c:numRef>
              <c:f>青森県の森林現況!#REF!</c:f>
              <c:numCache>
                <c:formatCode>General</c:formatCode>
                <c:ptCount val="1"/>
                <c:pt idx="0">
                  <c:v>1</c:v>
                </c:pt>
              </c:numCache>
            </c:numRef>
          </c:val>
          <c:extLst>
            <c:ext xmlns:c16="http://schemas.microsoft.com/office/drawing/2014/chart" uri="{C3380CC4-5D6E-409C-BE32-E72D297353CC}">
              <c16:uniqueId val="{00000009-A00D-4515-935D-27D2C002720E}"/>
            </c:ext>
          </c:extLst>
        </c:ser>
        <c:ser>
          <c:idx val="1"/>
          <c:order val="1"/>
          <c:spPr>
            <a:solidFill>
              <a:srgbClr val="993366"/>
            </a:solidFill>
            <a:ln w="12700">
              <a:solidFill>
                <a:srgbClr val="000000"/>
              </a:solidFill>
              <a:prstDash val="solid"/>
            </a:ln>
          </c:spPr>
          <c:dPt>
            <c:idx val="0"/>
            <c:bubble3D val="0"/>
            <c:spPr>
              <a:solidFill>
                <a:srgbClr val="9999FF"/>
              </a:solidFill>
              <a:ln w="12700">
                <a:solidFill>
                  <a:srgbClr val="000000"/>
                </a:solidFill>
                <a:prstDash val="solid"/>
              </a:ln>
            </c:spPr>
            <c:extLst>
              <c:ext xmlns:c16="http://schemas.microsoft.com/office/drawing/2014/chart" uri="{C3380CC4-5D6E-409C-BE32-E72D297353CC}">
                <c16:uniqueId val="{0000000B-A00D-4515-935D-27D2C002720E}"/>
              </c:ext>
            </c:extLst>
          </c:dPt>
          <c:dLbls>
            <c:numFmt formatCode="0%" sourceLinked="0"/>
            <c:spPr>
              <a:noFill/>
              <a:ln w="25400">
                <a:noFill/>
              </a:ln>
            </c:spPr>
            <c:txPr>
              <a:bodyPr/>
              <a:lstStyle/>
              <a:p>
                <a:pPr>
                  <a:defRPr sz="225" b="0" i="0" u="none" strike="noStrike" baseline="0">
                    <a:solidFill>
                      <a:srgbClr val="000000"/>
                    </a:solidFill>
                    <a:latin typeface="ＭＳ Ｐゴシック"/>
                    <a:ea typeface="ＭＳ Ｐゴシック"/>
                    <a:cs typeface="ＭＳ Ｐゴシック"/>
                  </a:defRPr>
                </a:pPr>
                <a:endParaRPr lang="ja-JP"/>
              </a:p>
            </c:txPr>
            <c:showLegendKey val="0"/>
            <c:showVal val="0"/>
            <c:showCatName val="1"/>
            <c:showSerName val="0"/>
            <c:showPercent val="1"/>
            <c:showBubbleSize val="0"/>
            <c:showLeaderLines val="1"/>
            <c:extLst>
              <c:ext xmlns:c15="http://schemas.microsoft.com/office/drawing/2012/chart" uri="{CE6537A1-D6FC-4f65-9D91-7224C49458BB}"/>
            </c:extLst>
          </c:dLbls>
          <c:cat>
            <c:strRef>
              <c:f>青森県の森林現況!$C$44:$C$46</c:f>
              <c:strCache>
                <c:ptCount val="3"/>
                <c:pt idx="0">
                  <c:v>民有林</c:v>
                </c:pt>
                <c:pt idx="1">
                  <c:v>国有林</c:v>
                </c:pt>
                <c:pt idx="2">
                  <c:v>官行造林</c:v>
                </c:pt>
              </c:strCache>
            </c:strRef>
          </c:cat>
          <c:val>
            <c:numRef>
              <c:f>青森県の森林現況!$E$44:$E$46</c:f>
              <c:numCache>
                <c:formatCode>0.0_);[Red]\(0.0\)</c:formatCode>
                <c:ptCount val="3"/>
                <c:pt idx="0">
                  <c:v>24.7</c:v>
                </c:pt>
                <c:pt idx="1">
                  <c:v>40.700000000000003</c:v>
                </c:pt>
                <c:pt idx="2">
                  <c:v>0.2</c:v>
                </c:pt>
              </c:numCache>
            </c:numRef>
          </c:val>
          <c:extLst>
            <c:ext xmlns:c16="http://schemas.microsoft.com/office/drawing/2014/chart" uri="{C3380CC4-5D6E-409C-BE32-E72D297353CC}">
              <c16:uniqueId val="{0000000C-A00D-4515-935D-27D2C002720E}"/>
            </c:ext>
          </c:extLst>
        </c:ser>
        <c:ser>
          <c:idx val="2"/>
          <c:order val="2"/>
          <c:spPr>
            <a:solidFill>
              <a:srgbClr val="FFFFCC"/>
            </a:solidFill>
            <a:ln w="12700">
              <a:solidFill>
                <a:srgbClr val="000000"/>
              </a:solidFill>
              <a:prstDash val="solid"/>
            </a:ln>
          </c:spPr>
          <c:dPt>
            <c:idx val="0"/>
            <c:bubble3D val="0"/>
            <c:spPr>
              <a:solidFill>
                <a:srgbClr val="9999FF"/>
              </a:solidFill>
              <a:ln w="12700">
                <a:solidFill>
                  <a:srgbClr val="000000"/>
                </a:solidFill>
                <a:prstDash val="solid"/>
              </a:ln>
            </c:spPr>
            <c:extLst>
              <c:ext xmlns:c16="http://schemas.microsoft.com/office/drawing/2014/chart" uri="{C3380CC4-5D6E-409C-BE32-E72D297353CC}">
                <c16:uniqueId val="{0000000E-A00D-4515-935D-27D2C002720E}"/>
              </c:ext>
            </c:extLst>
          </c:dPt>
          <c:dLbls>
            <c:numFmt formatCode="0%" sourceLinked="0"/>
            <c:spPr>
              <a:noFill/>
              <a:ln w="25400">
                <a:noFill/>
              </a:ln>
            </c:spPr>
            <c:txPr>
              <a:bodyPr/>
              <a:lstStyle/>
              <a:p>
                <a:pPr>
                  <a:defRPr sz="225" b="0" i="0" u="none" strike="noStrike" baseline="0">
                    <a:solidFill>
                      <a:srgbClr val="000000"/>
                    </a:solidFill>
                    <a:latin typeface="ＭＳ Ｐゴシック"/>
                    <a:ea typeface="ＭＳ Ｐゴシック"/>
                    <a:cs typeface="ＭＳ Ｐゴシック"/>
                  </a:defRPr>
                </a:pPr>
                <a:endParaRPr lang="ja-JP"/>
              </a:p>
            </c:txPr>
            <c:showLegendKey val="0"/>
            <c:showVal val="0"/>
            <c:showCatName val="1"/>
            <c:showSerName val="0"/>
            <c:showPercent val="1"/>
            <c:showBubbleSize val="0"/>
            <c:showLeaderLines val="1"/>
            <c:extLst>
              <c:ext xmlns:c15="http://schemas.microsoft.com/office/drawing/2012/chart" uri="{CE6537A1-D6FC-4f65-9D91-7224C49458BB}"/>
            </c:extLst>
          </c:dLbls>
          <c:cat>
            <c:strRef>
              <c:f>青森県の森林現況!$C$44:$C$46</c:f>
              <c:strCache>
                <c:ptCount val="3"/>
                <c:pt idx="0">
                  <c:v>民有林</c:v>
                </c:pt>
                <c:pt idx="1">
                  <c:v>国有林</c:v>
                </c:pt>
                <c:pt idx="2">
                  <c:v>官行造林</c:v>
                </c:pt>
              </c:strCache>
            </c:strRef>
          </c:cat>
          <c:val>
            <c:numRef>
              <c:f>青森県の森林現況!$F$44:$F$46</c:f>
              <c:numCache>
                <c:formatCode>0.0_);[Red]\(0.0\)</c:formatCode>
                <c:ptCount val="3"/>
                <c:pt idx="0">
                  <c:v>37.700000000000003</c:v>
                </c:pt>
                <c:pt idx="1">
                  <c:v>62</c:v>
                </c:pt>
                <c:pt idx="2">
                  <c:v>0.3</c:v>
                </c:pt>
              </c:numCache>
            </c:numRef>
          </c:val>
          <c:extLst>
            <c:ext xmlns:c16="http://schemas.microsoft.com/office/drawing/2014/chart" uri="{C3380CC4-5D6E-409C-BE32-E72D297353CC}">
              <c16:uniqueId val="{0000000F-A00D-4515-935D-27D2C002720E}"/>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pieChart>
        <c:varyColors val="1"/>
        <c:ser>
          <c:idx val="0"/>
          <c:order val="0"/>
          <c:spPr>
            <a:solidFill>
              <a:srgbClr val="008000"/>
            </a:solidFill>
            <a:ln w="12700">
              <a:solidFill>
                <a:srgbClr val="000000"/>
              </a:solidFill>
              <a:prstDash val="solid"/>
            </a:ln>
          </c:spPr>
          <c:dPt>
            <c:idx val="0"/>
            <c:bubble3D val="0"/>
            <c:extLst>
              <c:ext xmlns:c16="http://schemas.microsoft.com/office/drawing/2014/chart" uri="{C3380CC4-5D6E-409C-BE32-E72D297353CC}">
                <c16:uniqueId val="{00000000-4FA0-442A-AEBB-655928FD04D7}"/>
              </c:ext>
            </c:extLst>
          </c:dPt>
          <c:dPt>
            <c:idx val="1"/>
            <c:bubble3D val="0"/>
            <c:spPr>
              <a:solidFill>
                <a:srgbClr val="808000"/>
              </a:solidFill>
              <a:ln w="12700">
                <a:solidFill>
                  <a:srgbClr val="000000"/>
                </a:solidFill>
                <a:prstDash val="solid"/>
              </a:ln>
            </c:spPr>
            <c:extLst>
              <c:ext xmlns:c16="http://schemas.microsoft.com/office/drawing/2014/chart" uri="{C3380CC4-5D6E-409C-BE32-E72D297353CC}">
                <c16:uniqueId val="{00000002-4FA0-442A-AEBB-655928FD04D7}"/>
              </c:ext>
            </c:extLst>
          </c:dPt>
          <c:dPt>
            <c:idx val="2"/>
            <c:bubble3D val="0"/>
            <c:spPr>
              <a:solidFill>
                <a:srgbClr val="99CC00"/>
              </a:solidFill>
              <a:ln w="12700">
                <a:solidFill>
                  <a:srgbClr val="000000"/>
                </a:solidFill>
                <a:prstDash val="solid"/>
              </a:ln>
            </c:spPr>
            <c:extLst>
              <c:ext xmlns:c16="http://schemas.microsoft.com/office/drawing/2014/chart" uri="{C3380CC4-5D6E-409C-BE32-E72D297353CC}">
                <c16:uniqueId val="{00000004-4FA0-442A-AEBB-655928FD04D7}"/>
              </c:ext>
            </c:extLst>
          </c:dPt>
          <c:dPt>
            <c:idx val="3"/>
            <c:bubble3D val="0"/>
            <c:spPr>
              <a:solidFill>
                <a:srgbClr val="00FF00"/>
              </a:solidFill>
              <a:ln w="12700">
                <a:solidFill>
                  <a:srgbClr val="000000"/>
                </a:solidFill>
                <a:prstDash val="solid"/>
              </a:ln>
            </c:spPr>
            <c:extLst>
              <c:ext xmlns:c16="http://schemas.microsoft.com/office/drawing/2014/chart" uri="{C3380CC4-5D6E-409C-BE32-E72D297353CC}">
                <c16:uniqueId val="{00000006-4FA0-442A-AEBB-655928FD04D7}"/>
              </c:ext>
            </c:extLst>
          </c:dPt>
          <c:dPt>
            <c:idx val="4"/>
            <c:bubble3D val="0"/>
            <c:spPr>
              <a:solidFill>
                <a:srgbClr val="FF9900"/>
              </a:solidFill>
              <a:ln w="12700">
                <a:solidFill>
                  <a:srgbClr val="000000"/>
                </a:solidFill>
                <a:prstDash val="solid"/>
              </a:ln>
            </c:spPr>
            <c:extLst>
              <c:ext xmlns:c16="http://schemas.microsoft.com/office/drawing/2014/chart" uri="{C3380CC4-5D6E-409C-BE32-E72D297353CC}">
                <c16:uniqueId val="{00000008-4FA0-442A-AEBB-655928FD04D7}"/>
              </c:ext>
            </c:extLst>
          </c:dPt>
          <c:dPt>
            <c:idx val="5"/>
            <c:bubble3D val="0"/>
            <c:spPr>
              <a:solidFill>
                <a:srgbClr val="008080"/>
              </a:solidFill>
              <a:ln w="12700">
                <a:solidFill>
                  <a:srgbClr val="000000"/>
                </a:solidFill>
                <a:prstDash val="solid"/>
              </a:ln>
            </c:spPr>
            <c:extLst>
              <c:ext xmlns:c16="http://schemas.microsoft.com/office/drawing/2014/chart" uri="{C3380CC4-5D6E-409C-BE32-E72D297353CC}">
                <c16:uniqueId val="{0000000A-4FA0-442A-AEBB-655928FD04D7}"/>
              </c:ext>
            </c:extLst>
          </c:dPt>
          <c:dPt>
            <c:idx val="6"/>
            <c:bubble3D val="0"/>
            <c:spPr>
              <a:solidFill>
                <a:srgbClr val="FFCC00"/>
              </a:solidFill>
              <a:ln w="12700">
                <a:solidFill>
                  <a:srgbClr val="000000"/>
                </a:solidFill>
                <a:prstDash val="solid"/>
              </a:ln>
            </c:spPr>
            <c:extLst>
              <c:ext xmlns:c16="http://schemas.microsoft.com/office/drawing/2014/chart" uri="{C3380CC4-5D6E-409C-BE32-E72D297353CC}">
                <c16:uniqueId val="{0000000C-4FA0-442A-AEBB-655928FD04D7}"/>
              </c:ext>
            </c:extLst>
          </c:dPt>
          <c:dPt>
            <c:idx val="7"/>
            <c:bubble3D val="0"/>
            <c:spPr>
              <a:solidFill>
                <a:srgbClr val="800000"/>
              </a:solidFill>
              <a:ln w="12700">
                <a:solidFill>
                  <a:srgbClr val="000000"/>
                </a:solidFill>
                <a:prstDash val="solid"/>
              </a:ln>
            </c:spPr>
            <c:extLst>
              <c:ext xmlns:c16="http://schemas.microsoft.com/office/drawing/2014/chart" uri="{C3380CC4-5D6E-409C-BE32-E72D297353CC}">
                <c16:uniqueId val="{0000000E-4FA0-442A-AEBB-655928FD04D7}"/>
              </c:ext>
            </c:extLst>
          </c:dPt>
          <c:dPt>
            <c:idx val="8"/>
            <c:bubble3D val="0"/>
            <c:extLst>
              <c:ext xmlns:c16="http://schemas.microsoft.com/office/drawing/2014/chart" uri="{C3380CC4-5D6E-409C-BE32-E72D297353CC}">
                <c16:uniqueId val="{0000000F-4FA0-442A-AEBB-655928FD04D7}"/>
              </c:ext>
            </c:extLst>
          </c:dPt>
          <c:dLbls>
            <c:dLbl>
              <c:idx val="0"/>
              <c:numFmt formatCode="0.0%" sourceLinked="0"/>
              <c:spPr>
                <a:noFill/>
                <a:ln w="25400">
                  <a:noFill/>
                </a:ln>
              </c:spPr>
              <c:txPr>
                <a:bodyPr/>
                <a:lstStyle/>
                <a:p>
                  <a:pPr>
                    <a:defRPr sz="150" b="0" i="0" u="none" strike="noStrike" baseline="0">
                      <a:solidFill>
                        <a:srgbClr val="000000"/>
                      </a:solidFill>
                      <a:latin typeface="ＭＳ Ｐゴシック"/>
                      <a:ea typeface="ＭＳ Ｐゴシック"/>
                      <a:cs typeface="ＭＳ Ｐゴシック"/>
                    </a:defRPr>
                  </a:pPr>
                  <a:endParaRPr lang="ja-JP"/>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4FA0-442A-AEBB-655928FD04D7}"/>
                </c:ext>
              </c:extLst>
            </c:dLbl>
            <c:dLbl>
              <c:idx val="1"/>
              <c:numFmt formatCode="0.0%" sourceLinked="0"/>
              <c:spPr>
                <a:noFill/>
                <a:ln w="25400">
                  <a:noFill/>
                </a:ln>
              </c:spPr>
              <c:txPr>
                <a:bodyPr/>
                <a:lstStyle/>
                <a:p>
                  <a:pPr>
                    <a:defRPr sz="150" b="0" i="0" u="none" strike="noStrike" baseline="0">
                      <a:solidFill>
                        <a:srgbClr val="000000"/>
                      </a:solidFill>
                      <a:latin typeface="ＭＳ Ｐゴシック"/>
                      <a:ea typeface="ＭＳ Ｐゴシック"/>
                      <a:cs typeface="ＭＳ Ｐゴシック"/>
                    </a:defRPr>
                  </a:pPr>
                  <a:endParaRPr lang="ja-JP"/>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4FA0-442A-AEBB-655928FD04D7}"/>
                </c:ext>
              </c:extLst>
            </c:dLbl>
            <c:dLbl>
              <c:idx val="2"/>
              <c:numFmt formatCode="0.0%" sourceLinked="0"/>
              <c:spPr>
                <a:noFill/>
                <a:ln w="25400">
                  <a:noFill/>
                </a:ln>
              </c:spPr>
              <c:txPr>
                <a:bodyPr/>
                <a:lstStyle/>
                <a:p>
                  <a:pPr>
                    <a:defRPr sz="150" b="0" i="0" u="none" strike="noStrike" baseline="0">
                      <a:solidFill>
                        <a:srgbClr val="000000"/>
                      </a:solidFill>
                      <a:latin typeface="ＭＳ Ｐゴシック"/>
                      <a:ea typeface="ＭＳ Ｐゴシック"/>
                      <a:cs typeface="ＭＳ Ｐゴシック"/>
                    </a:defRPr>
                  </a:pPr>
                  <a:endParaRPr lang="ja-JP"/>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4FA0-442A-AEBB-655928FD04D7}"/>
                </c:ext>
              </c:extLst>
            </c:dLbl>
            <c:dLbl>
              <c:idx val="3"/>
              <c:numFmt formatCode="0.0%" sourceLinked="0"/>
              <c:spPr>
                <a:noFill/>
                <a:ln w="25400">
                  <a:noFill/>
                </a:ln>
              </c:spPr>
              <c:txPr>
                <a:bodyPr/>
                <a:lstStyle/>
                <a:p>
                  <a:pPr>
                    <a:defRPr sz="150" b="0" i="0" u="none" strike="noStrike" baseline="0">
                      <a:solidFill>
                        <a:srgbClr val="000000"/>
                      </a:solidFill>
                      <a:latin typeface="ＭＳ Ｐゴシック"/>
                      <a:ea typeface="ＭＳ Ｐゴシック"/>
                      <a:cs typeface="ＭＳ Ｐゴシック"/>
                    </a:defRPr>
                  </a:pPr>
                  <a:endParaRPr lang="ja-JP"/>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6-4FA0-442A-AEBB-655928FD04D7}"/>
                </c:ext>
              </c:extLst>
            </c:dLbl>
            <c:dLbl>
              <c:idx val="4"/>
              <c:numFmt formatCode="0.0%" sourceLinked="0"/>
              <c:spPr>
                <a:noFill/>
                <a:ln w="25400">
                  <a:noFill/>
                </a:ln>
              </c:spPr>
              <c:txPr>
                <a:bodyPr/>
                <a:lstStyle/>
                <a:p>
                  <a:pPr>
                    <a:defRPr sz="150" b="0" i="0" u="none" strike="noStrike" baseline="0">
                      <a:solidFill>
                        <a:srgbClr val="000000"/>
                      </a:solidFill>
                      <a:latin typeface="ＭＳ Ｐゴシック"/>
                      <a:ea typeface="ＭＳ Ｐゴシック"/>
                      <a:cs typeface="ＭＳ Ｐゴシック"/>
                    </a:defRPr>
                  </a:pPr>
                  <a:endParaRPr lang="ja-JP"/>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8-4FA0-442A-AEBB-655928FD04D7}"/>
                </c:ext>
              </c:extLst>
            </c:dLbl>
            <c:dLbl>
              <c:idx val="5"/>
              <c:numFmt formatCode="0.0%" sourceLinked="0"/>
              <c:spPr>
                <a:noFill/>
                <a:ln w="25400">
                  <a:noFill/>
                </a:ln>
              </c:spPr>
              <c:txPr>
                <a:bodyPr/>
                <a:lstStyle/>
                <a:p>
                  <a:pPr>
                    <a:defRPr sz="150" b="0" i="0" u="none" strike="noStrike" baseline="0">
                      <a:solidFill>
                        <a:srgbClr val="000000"/>
                      </a:solidFill>
                      <a:latin typeface="ＭＳ Ｐゴシック"/>
                      <a:ea typeface="ＭＳ Ｐゴシック"/>
                      <a:cs typeface="ＭＳ Ｐゴシック"/>
                    </a:defRPr>
                  </a:pPr>
                  <a:endParaRPr lang="ja-JP"/>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A-4FA0-442A-AEBB-655928FD04D7}"/>
                </c:ext>
              </c:extLst>
            </c:dLbl>
            <c:dLbl>
              <c:idx val="6"/>
              <c:numFmt formatCode="0.0%" sourceLinked="0"/>
              <c:spPr>
                <a:noFill/>
                <a:ln w="25400">
                  <a:noFill/>
                </a:ln>
              </c:spPr>
              <c:txPr>
                <a:bodyPr/>
                <a:lstStyle/>
                <a:p>
                  <a:pPr>
                    <a:defRPr sz="150" b="0" i="0" u="none" strike="noStrike" baseline="0">
                      <a:solidFill>
                        <a:srgbClr val="000000"/>
                      </a:solidFill>
                      <a:latin typeface="ＭＳ Ｐゴシック"/>
                      <a:ea typeface="ＭＳ Ｐゴシック"/>
                      <a:cs typeface="ＭＳ Ｐゴシック"/>
                    </a:defRPr>
                  </a:pPr>
                  <a:endParaRPr lang="ja-JP"/>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C-4FA0-442A-AEBB-655928FD04D7}"/>
                </c:ext>
              </c:extLst>
            </c:dLbl>
            <c:dLbl>
              <c:idx val="7"/>
              <c:numFmt formatCode="0.0%" sourceLinked="0"/>
              <c:spPr>
                <a:noFill/>
                <a:ln w="25400">
                  <a:noFill/>
                </a:ln>
              </c:spPr>
              <c:txPr>
                <a:bodyPr/>
                <a:lstStyle/>
                <a:p>
                  <a:pPr>
                    <a:defRPr sz="150" b="0" i="0" u="none" strike="noStrike" baseline="0">
                      <a:solidFill>
                        <a:srgbClr val="000000"/>
                      </a:solidFill>
                      <a:latin typeface="ＭＳ Ｐゴシック"/>
                      <a:ea typeface="ＭＳ Ｐゴシック"/>
                      <a:cs typeface="ＭＳ Ｐゴシック"/>
                    </a:defRPr>
                  </a:pPr>
                  <a:endParaRPr lang="ja-JP"/>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E-4FA0-442A-AEBB-655928FD04D7}"/>
                </c:ext>
              </c:extLst>
            </c:dLbl>
            <c:dLbl>
              <c:idx val="8"/>
              <c:layout>
                <c:manualLayout>
                  <c:xMode val="edge"/>
                  <c:yMode val="edge"/>
                  <c:x val="0.51487035576494589"/>
                  <c:y val="0"/>
                </c:manualLayout>
              </c:layout>
              <c:numFmt formatCode="0.0%" sourceLinked="0"/>
              <c:spPr>
                <a:noFill/>
                <a:ln w="25400">
                  <a:noFill/>
                </a:ln>
              </c:spPr>
              <c:txPr>
                <a:bodyPr/>
                <a:lstStyle/>
                <a:p>
                  <a:pPr>
                    <a:defRPr sz="150" b="0" i="0" u="none" strike="noStrike" baseline="0">
                      <a:solidFill>
                        <a:srgbClr val="000000"/>
                      </a:solidFill>
                      <a:latin typeface="ＭＳ Ｐゴシック"/>
                      <a:ea typeface="ＭＳ Ｐゴシック"/>
                      <a:cs typeface="ＭＳ Ｐゴシック"/>
                    </a:defRPr>
                  </a:pPr>
                  <a:endParaRPr lang="ja-JP"/>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F-4FA0-442A-AEBB-655928FD04D7}"/>
                </c:ext>
              </c:extLst>
            </c:dLbl>
            <c:numFmt formatCode="0.0%" sourceLinked="0"/>
            <c:spPr>
              <a:noFill/>
              <a:ln w="25400">
                <a:noFill/>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showLegendKey val="0"/>
            <c:showVal val="0"/>
            <c:showCatName val="1"/>
            <c:showSerName val="0"/>
            <c:showPercent val="1"/>
            <c:showBubbleSize val="0"/>
            <c:showLeaderLines val="1"/>
            <c:extLst>
              <c:ext xmlns:c15="http://schemas.microsoft.com/office/drawing/2012/chart" uri="{CE6537A1-D6FC-4f65-9D91-7224C49458BB}"/>
            </c:extLst>
          </c:dLbls>
          <c:cat>
            <c:strRef>
              <c:f>青森県の森林現況!$C$105:$C$113</c:f>
              <c:strCache>
                <c:ptCount val="9"/>
                <c:pt idx="0">
                  <c:v>スギ</c:v>
                </c:pt>
                <c:pt idx="1">
                  <c:v>アカマツ</c:v>
                </c:pt>
                <c:pt idx="2">
                  <c:v>クロマツ</c:v>
                </c:pt>
                <c:pt idx="3">
                  <c:v>ヒバ</c:v>
                </c:pt>
                <c:pt idx="4">
                  <c:v>カラマツ</c:v>
                </c:pt>
                <c:pt idx="5">
                  <c:v>その他針葉樹</c:v>
                </c:pt>
                <c:pt idx="6">
                  <c:v>広葉樹</c:v>
                </c:pt>
                <c:pt idx="7">
                  <c:v>無立木地</c:v>
                </c:pt>
                <c:pt idx="8">
                  <c:v>更新困難地</c:v>
                </c:pt>
              </c:strCache>
            </c:strRef>
          </c:cat>
          <c:val>
            <c:numRef>
              <c:f>青森県の森林現況!$D$105:$D$113</c:f>
              <c:numCache>
                <c:formatCode>#,##0_);[Red]\(#,##0\)</c:formatCode>
                <c:ptCount val="9"/>
                <c:pt idx="0">
                  <c:v>94572.36</c:v>
                </c:pt>
                <c:pt idx="1">
                  <c:v>30998.42</c:v>
                </c:pt>
                <c:pt idx="2">
                  <c:v>9053.9699999999993</c:v>
                </c:pt>
                <c:pt idx="3">
                  <c:v>3327.96</c:v>
                </c:pt>
                <c:pt idx="4">
                  <c:v>6114.51</c:v>
                </c:pt>
                <c:pt idx="5">
                  <c:v>105.19</c:v>
                </c:pt>
                <c:pt idx="6">
                  <c:v>86662.37</c:v>
                </c:pt>
                <c:pt idx="7">
                  <c:v>7455.5100000000011</c:v>
                </c:pt>
                <c:pt idx="8">
                  <c:v>264.88</c:v>
                </c:pt>
              </c:numCache>
            </c:numRef>
          </c:val>
          <c:extLst>
            <c:ext xmlns:c16="http://schemas.microsoft.com/office/drawing/2014/chart" uri="{C3380CC4-5D6E-409C-BE32-E72D297353CC}">
              <c16:uniqueId val="{00000010-4FA0-442A-AEBB-655928FD04D7}"/>
            </c:ext>
          </c:extLst>
        </c:ser>
        <c:ser>
          <c:idx val="1"/>
          <c:order val="1"/>
          <c:spPr>
            <a:solidFill>
              <a:srgbClr val="993366"/>
            </a:solidFill>
            <a:ln w="12700">
              <a:solidFill>
                <a:srgbClr val="000000"/>
              </a:solidFill>
              <a:prstDash val="solid"/>
            </a:ln>
          </c:spPr>
          <c:dPt>
            <c:idx val="0"/>
            <c:bubble3D val="0"/>
            <c:spPr>
              <a:solidFill>
                <a:srgbClr val="9999FF"/>
              </a:solidFill>
              <a:ln w="12700">
                <a:solidFill>
                  <a:srgbClr val="000000"/>
                </a:solidFill>
                <a:prstDash val="solid"/>
              </a:ln>
            </c:spPr>
            <c:extLst>
              <c:ext xmlns:c16="http://schemas.microsoft.com/office/drawing/2014/chart" uri="{C3380CC4-5D6E-409C-BE32-E72D297353CC}">
                <c16:uniqueId val="{00000012-4FA0-442A-AEBB-655928FD04D7}"/>
              </c:ext>
            </c:extLst>
          </c:dPt>
          <c:dPt>
            <c:idx val="1"/>
            <c:bubble3D val="0"/>
            <c:extLst>
              <c:ext xmlns:c16="http://schemas.microsoft.com/office/drawing/2014/chart" uri="{C3380CC4-5D6E-409C-BE32-E72D297353CC}">
                <c16:uniqueId val="{00000013-4FA0-442A-AEBB-655928FD04D7}"/>
              </c:ext>
            </c:extLst>
          </c:dPt>
          <c:dPt>
            <c:idx val="2"/>
            <c:bubble3D val="0"/>
            <c:spPr>
              <a:solidFill>
                <a:srgbClr val="FFFFCC"/>
              </a:solidFill>
              <a:ln w="12700">
                <a:solidFill>
                  <a:srgbClr val="000000"/>
                </a:solidFill>
                <a:prstDash val="solid"/>
              </a:ln>
            </c:spPr>
            <c:extLst>
              <c:ext xmlns:c16="http://schemas.microsoft.com/office/drawing/2014/chart" uri="{C3380CC4-5D6E-409C-BE32-E72D297353CC}">
                <c16:uniqueId val="{00000015-4FA0-442A-AEBB-655928FD04D7}"/>
              </c:ext>
            </c:extLst>
          </c:dPt>
          <c:dLbls>
            <c:numFmt formatCode="0%" sourceLinked="0"/>
            <c:spPr>
              <a:noFill/>
              <a:ln w="25400">
                <a:noFill/>
              </a:ln>
            </c:spPr>
            <c:txPr>
              <a:bodyPr/>
              <a:lstStyle/>
              <a:p>
                <a:pPr>
                  <a:defRPr sz="225" b="0" i="0" u="none" strike="noStrike" baseline="0">
                    <a:solidFill>
                      <a:srgbClr val="000000"/>
                    </a:solidFill>
                    <a:latin typeface="ＭＳ Ｐゴシック"/>
                    <a:ea typeface="ＭＳ Ｐゴシック"/>
                    <a:cs typeface="ＭＳ Ｐゴシック"/>
                  </a:defRPr>
                </a:pPr>
                <a:endParaRPr lang="ja-JP"/>
              </a:p>
            </c:txPr>
            <c:showLegendKey val="0"/>
            <c:showVal val="0"/>
            <c:showCatName val="1"/>
            <c:showSerName val="0"/>
            <c:showPercent val="1"/>
            <c:showBubbleSize val="0"/>
            <c:showLeaderLines val="1"/>
            <c:extLst>
              <c:ext xmlns:c15="http://schemas.microsoft.com/office/drawing/2012/chart" uri="{CE6537A1-D6FC-4f65-9D91-7224C49458BB}"/>
            </c:extLst>
          </c:dLbls>
          <c:cat>
            <c:strRef>
              <c:f>青森県の森林現況!$C$44:$C$46</c:f>
              <c:strCache>
                <c:ptCount val="3"/>
                <c:pt idx="0">
                  <c:v>民有林</c:v>
                </c:pt>
                <c:pt idx="1">
                  <c:v>国有林</c:v>
                </c:pt>
                <c:pt idx="2">
                  <c:v>官行造林</c:v>
                </c:pt>
              </c:strCache>
            </c:strRef>
          </c:cat>
          <c:val>
            <c:numRef>
              <c:f>青森県の森林現況!$E$44:$E$46</c:f>
              <c:numCache>
                <c:formatCode>0.0_);[Red]\(0.0\)</c:formatCode>
                <c:ptCount val="3"/>
                <c:pt idx="0">
                  <c:v>24.7</c:v>
                </c:pt>
                <c:pt idx="1">
                  <c:v>40.700000000000003</c:v>
                </c:pt>
                <c:pt idx="2">
                  <c:v>0.2</c:v>
                </c:pt>
              </c:numCache>
            </c:numRef>
          </c:val>
          <c:extLst>
            <c:ext xmlns:c16="http://schemas.microsoft.com/office/drawing/2014/chart" uri="{C3380CC4-5D6E-409C-BE32-E72D297353CC}">
              <c16:uniqueId val="{00000016-4FA0-442A-AEBB-655928FD04D7}"/>
            </c:ext>
          </c:extLst>
        </c:ser>
        <c:ser>
          <c:idx val="2"/>
          <c:order val="2"/>
          <c:spPr>
            <a:solidFill>
              <a:srgbClr val="FFFFCC"/>
            </a:solidFill>
            <a:ln w="12700">
              <a:solidFill>
                <a:srgbClr val="000000"/>
              </a:solidFill>
              <a:prstDash val="solid"/>
            </a:ln>
          </c:spPr>
          <c:dPt>
            <c:idx val="0"/>
            <c:bubble3D val="0"/>
            <c:spPr>
              <a:solidFill>
                <a:srgbClr val="9999FF"/>
              </a:solidFill>
              <a:ln w="12700">
                <a:solidFill>
                  <a:srgbClr val="000000"/>
                </a:solidFill>
                <a:prstDash val="solid"/>
              </a:ln>
            </c:spPr>
            <c:extLst>
              <c:ext xmlns:c16="http://schemas.microsoft.com/office/drawing/2014/chart" uri="{C3380CC4-5D6E-409C-BE32-E72D297353CC}">
                <c16:uniqueId val="{00000018-4FA0-442A-AEBB-655928FD04D7}"/>
              </c:ext>
            </c:extLst>
          </c:dPt>
          <c:dPt>
            <c:idx val="1"/>
            <c:bubble3D val="0"/>
            <c:spPr>
              <a:solidFill>
                <a:srgbClr val="993366"/>
              </a:solidFill>
              <a:ln w="12700">
                <a:solidFill>
                  <a:srgbClr val="000000"/>
                </a:solidFill>
                <a:prstDash val="solid"/>
              </a:ln>
            </c:spPr>
            <c:extLst>
              <c:ext xmlns:c16="http://schemas.microsoft.com/office/drawing/2014/chart" uri="{C3380CC4-5D6E-409C-BE32-E72D297353CC}">
                <c16:uniqueId val="{0000001A-4FA0-442A-AEBB-655928FD04D7}"/>
              </c:ext>
            </c:extLst>
          </c:dPt>
          <c:dPt>
            <c:idx val="2"/>
            <c:bubble3D val="0"/>
            <c:extLst>
              <c:ext xmlns:c16="http://schemas.microsoft.com/office/drawing/2014/chart" uri="{C3380CC4-5D6E-409C-BE32-E72D297353CC}">
                <c16:uniqueId val="{0000001B-4FA0-442A-AEBB-655928FD04D7}"/>
              </c:ext>
            </c:extLst>
          </c:dPt>
          <c:dLbls>
            <c:numFmt formatCode="0%" sourceLinked="0"/>
            <c:spPr>
              <a:noFill/>
              <a:ln w="25400">
                <a:noFill/>
              </a:ln>
            </c:spPr>
            <c:txPr>
              <a:bodyPr/>
              <a:lstStyle/>
              <a:p>
                <a:pPr>
                  <a:defRPr sz="225" b="0" i="0" u="none" strike="noStrike" baseline="0">
                    <a:solidFill>
                      <a:srgbClr val="000000"/>
                    </a:solidFill>
                    <a:latin typeface="ＭＳ Ｐゴシック"/>
                    <a:ea typeface="ＭＳ Ｐゴシック"/>
                    <a:cs typeface="ＭＳ Ｐゴシック"/>
                  </a:defRPr>
                </a:pPr>
                <a:endParaRPr lang="ja-JP"/>
              </a:p>
            </c:txPr>
            <c:showLegendKey val="0"/>
            <c:showVal val="0"/>
            <c:showCatName val="1"/>
            <c:showSerName val="0"/>
            <c:showPercent val="1"/>
            <c:showBubbleSize val="0"/>
            <c:showLeaderLines val="1"/>
            <c:extLst>
              <c:ext xmlns:c15="http://schemas.microsoft.com/office/drawing/2012/chart" uri="{CE6537A1-D6FC-4f65-9D91-7224C49458BB}"/>
            </c:extLst>
          </c:dLbls>
          <c:cat>
            <c:strRef>
              <c:f>青森県の森林現況!$C$44:$C$46</c:f>
              <c:strCache>
                <c:ptCount val="3"/>
                <c:pt idx="0">
                  <c:v>民有林</c:v>
                </c:pt>
                <c:pt idx="1">
                  <c:v>国有林</c:v>
                </c:pt>
                <c:pt idx="2">
                  <c:v>官行造林</c:v>
                </c:pt>
              </c:strCache>
            </c:strRef>
          </c:cat>
          <c:val>
            <c:numRef>
              <c:f>青森県の森林現況!$F$44:$F$46</c:f>
              <c:numCache>
                <c:formatCode>0.0_);[Red]\(0.0\)</c:formatCode>
                <c:ptCount val="3"/>
                <c:pt idx="0">
                  <c:v>37.700000000000003</c:v>
                </c:pt>
                <c:pt idx="1">
                  <c:v>62</c:v>
                </c:pt>
                <c:pt idx="2">
                  <c:v>0.3</c:v>
                </c:pt>
              </c:numCache>
            </c:numRef>
          </c:val>
          <c:extLst>
            <c:ext xmlns:c16="http://schemas.microsoft.com/office/drawing/2014/chart" uri="{C3380CC4-5D6E-409C-BE32-E72D297353CC}">
              <c16:uniqueId val="{0000001C-4FA0-442A-AEBB-655928FD04D7}"/>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914513492639016"/>
          <c:y val="0.10570824524312897"/>
          <c:w val="0.6784392774520045"/>
          <c:h val="0.77167019027484141"/>
        </c:manualLayout>
      </c:layout>
      <c:pieChart>
        <c:varyColors val="1"/>
        <c:ser>
          <c:idx val="0"/>
          <c:order val="0"/>
          <c:spPr>
            <a:solidFill>
              <a:srgbClr val="008000"/>
            </a:solidFill>
            <a:ln w="12700">
              <a:solidFill>
                <a:srgbClr val="000000"/>
              </a:solidFill>
              <a:prstDash val="solid"/>
            </a:ln>
          </c:spPr>
          <c:dPt>
            <c:idx val="0"/>
            <c:bubble3D val="0"/>
            <c:extLst>
              <c:ext xmlns:c16="http://schemas.microsoft.com/office/drawing/2014/chart" uri="{C3380CC4-5D6E-409C-BE32-E72D297353CC}">
                <c16:uniqueId val="{00000000-D8B4-4160-B37C-9E3CF4D2B855}"/>
              </c:ext>
            </c:extLst>
          </c:dPt>
          <c:dPt>
            <c:idx val="1"/>
            <c:bubble3D val="0"/>
            <c:spPr>
              <a:solidFill>
                <a:srgbClr val="808000"/>
              </a:solidFill>
              <a:ln w="12700">
                <a:solidFill>
                  <a:srgbClr val="000000"/>
                </a:solidFill>
                <a:prstDash val="solid"/>
              </a:ln>
            </c:spPr>
            <c:extLst>
              <c:ext xmlns:c16="http://schemas.microsoft.com/office/drawing/2014/chart" uri="{C3380CC4-5D6E-409C-BE32-E72D297353CC}">
                <c16:uniqueId val="{00000002-D8B4-4160-B37C-9E3CF4D2B855}"/>
              </c:ext>
            </c:extLst>
          </c:dPt>
          <c:dPt>
            <c:idx val="2"/>
            <c:bubble3D val="0"/>
            <c:spPr>
              <a:solidFill>
                <a:srgbClr val="99CC00"/>
              </a:solidFill>
              <a:ln w="12700">
                <a:solidFill>
                  <a:srgbClr val="000000"/>
                </a:solidFill>
                <a:prstDash val="solid"/>
              </a:ln>
            </c:spPr>
            <c:extLst>
              <c:ext xmlns:c16="http://schemas.microsoft.com/office/drawing/2014/chart" uri="{C3380CC4-5D6E-409C-BE32-E72D297353CC}">
                <c16:uniqueId val="{00000004-D8B4-4160-B37C-9E3CF4D2B855}"/>
              </c:ext>
            </c:extLst>
          </c:dPt>
          <c:dPt>
            <c:idx val="3"/>
            <c:bubble3D val="0"/>
            <c:spPr>
              <a:solidFill>
                <a:srgbClr val="00FF00"/>
              </a:solidFill>
              <a:ln w="12700">
                <a:solidFill>
                  <a:srgbClr val="000000"/>
                </a:solidFill>
                <a:prstDash val="solid"/>
              </a:ln>
            </c:spPr>
            <c:extLst>
              <c:ext xmlns:c16="http://schemas.microsoft.com/office/drawing/2014/chart" uri="{C3380CC4-5D6E-409C-BE32-E72D297353CC}">
                <c16:uniqueId val="{00000006-D8B4-4160-B37C-9E3CF4D2B855}"/>
              </c:ext>
            </c:extLst>
          </c:dPt>
          <c:dPt>
            <c:idx val="4"/>
            <c:bubble3D val="0"/>
            <c:spPr>
              <a:solidFill>
                <a:srgbClr val="FF9900"/>
              </a:solidFill>
              <a:ln w="12700">
                <a:solidFill>
                  <a:srgbClr val="000000"/>
                </a:solidFill>
                <a:prstDash val="solid"/>
              </a:ln>
            </c:spPr>
            <c:extLst>
              <c:ext xmlns:c16="http://schemas.microsoft.com/office/drawing/2014/chart" uri="{C3380CC4-5D6E-409C-BE32-E72D297353CC}">
                <c16:uniqueId val="{00000008-D8B4-4160-B37C-9E3CF4D2B855}"/>
              </c:ext>
            </c:extLst>
          </c:dPt>
          <c:dPt>
            <c:idx val="5"/>
            <c:bubble3D val="0"/>
            <c:spPr>
              <a:solidFill>
                <a:srgbClr val="008080"/>
              </a:solidFill>
              <a:ln w="12700">
                <a:solidFill>
                  <a:srgbClr val="000000"/>
                </a:solidFill>
                <a:prstDash val="solid"/>
              </a:ln>
            </c:spPr>
            <c:extLst>
              <c:ext xmlns:c16="http://schemas.microsoft.com/office/drawing/2014/chart" uri="{C3380CC4-5D6E-409C-BE32-E72D297353CC}">
                <c16:uniqueId val="{0000000A-D8B4-4160-B37C-9E3CF4D2B855}"/>
              </c:ext>
            </c:extLst>
          </c:dPt>
          <c:dPt>
            <c:idx val="6"/>
            <c:bubble3D val="0"/>
            <c:spPr>
              <a:solidFill>
                <a:srgbClr val="FFCC00"/>
              </a:solidFill>
              <a:ln w="12700">
                <a:solidFill>
                  <a:srgbClr val="000000"/>
                </a:solidFill>
                <a:prstDash val="solid"/>
              </a:ln>
            </c:spPr>
            <c:extLst>
              <c:ext xmlns:c16="http://schemas.microsoft.com/office/drawing/2014/chart" uri="{C3380CC4-5D6E-409C-BE32-E72D297353CC}">
                <c16:uniqueId val="{0000000C-D8B4-4160-B37C-9E3CF4D2B855}"/>
              </c:ext>
            </c:extLst>
          </c:dPt>
          <c:dPt>
            <c:idx val="7"/>
            <c:bubble3D val="0"/>
            <c:spPr>
              <a:solidFill>
                <a:srgbClr val="800000"/>
              </a:solidFill>
              <a:ln w="12700">
                <a:solidFill>
                  <a:srgbClr val="000000"/>
                </a:solidFill>
                <a:prstDash val="solid"/>
              </a:ln>
            </c:spPr>
            <c:extLst>
              <c:ext xmlns:c16="http://schemas.microsoft.com/office/drawing/2014/chart" uri="{C3380CC4-5D6E-409C-BE32-E72D297353CC}">
                <c16:uniqueId val="{0000000E-D8B4-4160-B37C-9E3CF4D2B855}"/>
              </c:ext>
            </c:extLst>
          </c:dPt>
          <c:dLbls>
            <c:dLbl>
              <c:idx val="0"/>
              <c:layout>
                <c:manualLayout>
                  <c:x val="2.6409991837082914E-2"/>
                  <c:y val="-3.9344553389600079E-2"/>
                </c:manualLayout>
              </c:layout>
              <c:numFmt formatCode="0.0%" sourceLinked="0"/>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8B4-4160-B37C-9E3CF4D2B855}"/>
                </c:ext>
              </c:extLst>
            </c:dLbl>
            <c:dLbl>
              <c:idx val="1"/>
              <c:layout>
                <c:manualLayout>
                  <c:x val="1.3390719332597138E-2"/>
                  <c:y val="-2.8488732777324562E-2"/>
                </c:manualLayout>
              </c:layout>
              <c:numFmt formatCode="0.0%" sourceLinked="0"/>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8B4-4160-B37C-9E3CF4D2B855}"/>
                </c:ext>
              </c:extLst>
            </c:dLbl>
            <c:dLbl>
              <c:idx val="2"/>
              <c:layout>
                <c:manualLayout>
                  <c:x val="3.6506576033040139E-2"/>
                  <c:y val="1.9402817776741976E-2"/>
                </c:manualLayout>
              </c:layout>
              <c:numFmt formatCode="0.0%" sourceLinked="0"/>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D8B4-4160-B37C-9E3CF4D2B855}"/>
                </c:ext>
              </c:extLst>
            </c:dLbl>
            <c:dLbl>
              <c:idx val="3"/>
              <c:layout>
                <c:manualLayout>
                  <c:x val="5.6085403686260797E-2"/>
                  <c:y val="2.8120945769728074E-2"/>
                </c:manualLayout>
              </c:layout>
              <c:numFmt formatCode="0.0%" sourceLinked="0"/>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6-D8B4-4160-B37C-9E3CF4D2B855}"/>
                </c:ext>
              </c:extLst>
            </c:dLbl>
            <c:dLbl>
              <c:idx val="4"/>
              <c:layout>
                <c:manualLayout>
                  <c:x val="3.0777349976759516E-2"/>
                  <c:y val="1.5477018861014425E-2"/>
                </c:manualLayout>
              </c:layout>
              <c:numFmt formatCode="0.0%" sourceLinked="0"/>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8-D8B4-4160-B37C-9E3CF4D2B855}"/>
                </c:ext>
              </c:extLst>
            </c:dLbl>
            <c:dLbl>
              <c:idx val="5"/>
              <c:layout>
                <c:manualLayout>
                  <c:x val="-9.1757760330974047E-2"/>
                  <c:y val="2.2121822510029775E-2"/>
                </c:manualLayout>
              </c:layout>
              <c:numFmt formatCode="0.0%" sourceLinked="0"/>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A-D8B4-4160-B37C-9E3CF4D2B855}"/>
                </c:ext>
              </c:extLst>
            </c:dLbl>
            <c:dLbl>
              <c:idx val="6"/>
              <c:layout>
                <c:manualLayout>
                  <c:x val="-3.6761378176047146E-2"/>
                  <c:y val="-7.2809397768196712E-3"/>
                </c:manualLayout>
              </c:layout>
              <c:numFmt formatCode="0.0%" sourceLinked="0"/>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C-D8B4-4160-B37C-9E3CF4D2B855}"/>
                </c:ext>
              </c:extLst>
            </c:dLbl>
            <c:dLbl>
              <c:idx val="7"/>
              <c:layout>
                <c:manualLayout>
                  <c:x val="-4.8286087828357034E-2"/>
                  <c:y val="1.0804547951590623E-2"/>
                </c:manualLayout>
              </c:layout>
              <c:numFmt formatCode="0.0%" sourceLinked="0"/>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E-D8B4-4160-B37C-9E3CF4D2B855}"/>
                </c:ext>
              </c:extLst>
            </c:dLbl>
            <c:dLbl>
              <c:idx val="8"/>
              <c:layout>
                <c:manualLayout>
                  <c:xMode val="edge"/>
                  <c:yMode val="edge"/>
                  <c:x val="0.5743499636511491"/>
                  <c:y val="4.2283298097251587E-3"/>
                </c:manualLayout>
              </c:layout>
              <c:numFmt formatCode="0.0%" sourceLinked="0"/>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F-D8B4-4160-B37C-9E3CF4D2B855}"/>
                </c:ext>
              </c:extLst>
            </c:dLbl>
            <c:numFmt formatCode="0.0%" sourceLinked="0"/>
            <c:spPr>
              <a:noFill/>
              <a:ln w="25400">
                <a:noFill/>
              </a:ln>
            </c:spPr>
            <c:txPr>
              <a:bodyPr/>
              <a:lstStyle/>
              <a:p>
                <a:pPr>
                  <a:defRPr sz="650" b="0" i="0" u="none" strike="noStrike" baseline="0">
                    <a:solidFill>
                      <a:srgbClr val="000000"/>
                    </a:solidFill>
                    <a:latin typeface="ＭＳ Ｐゴシック"/>
                    <a:ea typeface="ＭＳ Ｐゴシック"/>
                    <a:cs typeface="ＭＳ Ｐゴシック"/>
                  </a:defRPr>
                </a:pPr>
                <a:endParaRPr lang="ja-JP"/>
              </a:p>
            </c:txPr>
            <c:showLegendKey val="0"/>
            <c:showVal val="0"/>
            <c:showCatName val="1"/>
            <c:showSerName val="0"/>
            <c:showPercent val="1"/>
            <c:showBubbleSize val="0"/>
            <c:showLeaderLines val="1"/>
            <c:extLst>
              <c:ext xmlns:c15="http://schemas.microsoft.com/office/drawing/2012/chart" uri="{CE6537A1-D6FC-4f65-9D91-7224C49458BB}"/>
            </c:extLst>
          </c:dLbls>
          <c:cat>
            <c:strRef>
              <c:f>青森県の森林現況!$C$209:$C$216</c:f>
              <c:strCache>
                <c:ptCount val="8"/>
                <c:pt idx="0">
                  <c:v>スギ</c:v>
                </c:pt>
                <c:pt idx="1">
                  <c:v>アカマツ</c:v>
                </c:pt>
                <c:pt idx="2">
                  <c:v>クロマツ</c:v>
                </c:pt>
                <c:pt idx="3">
                  <c:v>ヒバ</c:v>
                </c:pt>
                <c:pt idx="4">
                  <c:v>カラマツ</c:v>
                </c:pt>
                <c:pt idx="5">
                  <c:v>その他針葉樹</c:v>
                </c:pt>
                <c:pt idx="6">
                  <c:v>広葉樹</c:v>
                </c:pt>
                <c:pt idx="7">
                  <c:v>未立木地等</c:v>
                </c:pt>
              </c:strCache>
            </c:strRef>
          </c:cat>
          <c:val>
            <c:numRef>
              <c:f>青森県の森林現況!$D$209:$D$216</c:f>
              <c:numCache>
                <c:formatCode>#,##0_);[Red]\(#,##0\)</c:formatCode>
                <c:ptCount val="8"/>
                <c:pt idx="0">
                  <c:v>99160.73</c:v>
                </c:pt>
                <c:pt idx="1">
                  <c:v>13346.22</c:v>
                </c:pt>
                <c:pt idx="2">
                  <c:v>5101.6099999999997</c:v>
                </c:pt>
                <c:pt idx="3">
                  <c:v>49928.31</c:v>
                </c:pt>
                <c:pt idx="4">
                  <c:v>14453.36</c:v>
                </c:pt>
                <c:pt idx="5">
                  <c:v>6053.17</c:v>
                </c:pt>
                <c:pt idx="6">
                  <c:v>181601.52000000002</c:v>
                </c:pt>
                <c:pt idx="7">
                  <c:v>23343.08</c:v>
                </c:pt>
              </c:numCache>
            </c:numRef>
          </c:val>
          <c:extLst>
            <c:ext xmlns:c16="http://schemas.microsoft.com/office/drawing/2014/chart" uri="{C3380CC4-5D6E-409C-BE32-E72D297353CC}">
              <c16:uniqueId val="{00000010-D8B4-4160-B37C-9E3CF4D2B855}"/>
            </c:ext>
          </c:extLst>
        </c:ser>
        <c:ser>
          <c:idx val="1"/>
          <c:order val="1"/>
          <c:spPr>
            <a:solidFill>
              <a:srgbClr val="993366"/>
            </a:solidFill>
            <a:ln w="12700">
              <a:solidFill>
                <a:srgbClr val="000000"/>
              </a:solidFill>
              <a:prstDash val="solid"/>
            </a:ln>
          </c:spPr>
          <c:dPt>
            <c:idx val="0"/>
            <c:bubble3D val="0"/>
            <c:spPr>
              <a:solidFill>
                <a:srgbClr val="9999FF"/>
              </a:solidFill>
              <a:ln w="12700">
                <a:solidFill>
                  <a:srgbClr val="000000"/>
                </a:solidFill>
                <a:prstDash val="solid"/>
              </a:ln>
            </c:spPr>
            <c:extLst>
              <c:ext xmlns:c16="http://schemas.microsoft.com/office/drawing/2014/chart" uri="{C3380CC4-5D6E-409C-BE32-E72D297353CC}">
                <c16:uniqueId val="{00000012-D8B4-4160-B37C-9E3CF4D2B855}"/>
              </c:ext>
            </c:extLst>
          </c:dPt>
          <c:dPt>
            <c:idx val="1"/>
            <c:bubble3D val="0"/>
            <c:extLst>
              <c:ext xmlns:c16="http://schemas.microsoft.com/office/drawing/2014/chart" uri="{C3380CC4-5D6E-409C-BE32-E72D297353CC}">
                <c16:uniqueId val="{00000013-D8B4-4160-B37C-9E3CF4D2B855}"/>
              </c:ext>
            </c:extLst>
          </c:dPt>
          <c:dPt>
            <c:idx val="2"/>
            <c:bubble3D val="0"/>
            <c:spPr>
              <a:solidFill>
                <a:srgbClr val="FFFFCC"/>
              </a:solidFill>
              <a:ln w="12700">
                <a:solidFill>
                  <a:srgbClr val="000000"/>
                </a:solidFill>
                <a:prstDash val="solid"/>
              </a:ln>
            </c:spPr>
            <c:extLst>
              <c:ext xmlns:c16="http://schemas.microsoft.com/office/drawing/2014/chart" uri="{C3380CC4-5D6E-409C-BE32-E72D297353CC}">
                <c16:uniqueId val="{00000015-D8B4-4160-B37C-9E3CF4D2B855}"/>
              </c:ext>
            </c:extLst>
          </c:dPt>
          <c:dLbls>
            <c:numFmt formatCode="0%" sourceLinked="0"/>
            <c:spPr>
              <a:noFill/>
              <a:ln w="25400">
                <a:noFill/>
              </a:ln>
            </c:spPr>
            <c:txPr>
              <a:bodyPr/>
              <a:lstStyle/>
              <a:p>
                <a:pPr>
                  <a:defRPr sz="1575" b="0" i="0" u="none" strike="noStrike" baseline="0">
                    <a:solidFill>
                      <a:srgbClr val="000000"/>
                    </a:solidFill>
                    <a:latin typeface="ＭＳ Ｐゴシック"/>
                    <a:ea typeface="ＭＳ Ｐゴシック"/>
                    <a:cs typeface="ＭＳ Ｐゴシック"/>
                  </a:defRPr>
                </a:pPr>
                <a:endParaRPr lang="ja-JP"/>
              </a:p>
            </c:txPr>
            <c:showLegendKey val="0"/>
            <c:showVal val="0"/>
            <c:showCatName val="1"/>
            <c:showSerName val="0"/>
            <c:showPercent val="1"/>
            <c:showBubbleSize val="0"/>
            <c:showLeaderLines val="1"/>
            <c:extLst>
              <c:ext xmlns:c15="http://schemas.microsoft.com/office/drawing/2012/chart" uri="{CE6537A1-D6FC-4f65-9D91-7224C49458BB}"/>
            </c:extLst>
          </c:dLbls>
          <c:cat>
            <c:strRef>
              <c:f>青森県の森林現況!$C$44:$C$46</c:f>
              <c:strCache>
                <c:ptCount val="3"/>
                <c:pt idx="0">
                  <c:v>民有林</c:v>
                </c:pt>
                <c:pt idx="1">
                  <c:v>国有林</c:v>
                </c:pt>
                <c:pt idx="2">
                  <c:v>官行造林</c:v>
                </c:pt>
              </c:strCache>
            </c:strRef>
          </c:cat>
          <c:val>
            <c:numRef>
              <c:f>青森県の森林現況!$E$44:$E$46</c:f>
              <c:numCache>
                <c:formatCode>0.0_);[Red]\(0.0\)</c:formatCode>
                <c:ptCount val="3"/>
                <c:pt idx="0">
                  <c:v>24.7</c:v>
                </c:pt>
                <c:pt idx="1">
                  <c:v>40.700000000000003</c:v>
                </c:pt>
                <c:pt idx="2">
                  <c:v>0.2</c:v>
                </c:pt>
              </c:numCache>
            </c:numRef>
          </c:val>
          <c:extLst>
            <c:ext xmlns:c16="http://schemas.microsoft.com/office/drawing/2014/chart" uri="{C3380CC4-5D6E-409C-BE32-E72D297353CC}">
              <c16:uniqueId val="{00000016-D8B4-4160-B37C-9E3CF4D2B855}"/>
            </c:ext>
          </c:extLst>
        </c:ser>
        <c:ser>
          <c:idx val="2"/>
          <c:order val="2"/>
          <c:spPr>
            <a:solidFill>
              <a:srgbClr val="FFFFCC"/>
            </a:solidFill>
            <a:ln w="12700">
              <a:solidFill>
                <a:srgbClr val="000000"/>
              </a:solidFill>
              <a:prstDash val="solid"/>
            </a:ln>
          </c:spPr>
          <c:dPt>
            <c:idx val="0"/>
            <c:bubble3D val="0"/>
            <c:spPr>
              <a:solidFill>
                <a:srgbClr val="9999FF"/>
              </a:solidFill>
              <a:ln w="12700">
                <a:solidFill>
                  <a:srgbClr val="000000"/>
                </a:solidFill>
                <a:prstDash val="solid"/>
              </a:ln>
            </c:spPr>
            <c:extLst>
              <c:ext xmlns:c16="http://schemas.microsoft.com/office/drawing/2014/chart" uri="{C3380CC4-5D6E-409C-BE32-E72D297353CC}">
                <c16:uniqueId val="{00000018-D8B4-4160-B37C-9E3CF4D2B855}"/>
              </c:ext>
            </c:extLst>
          </c:dPt>
          <c:dPt>
            <c:idx val="1"/>
            <c:bubble3D val="0"/>
            <c:spPr>
              <a:solidFill>
                <a:srgbClr val="993366"/>
              </a:solidFill>
              <a:ln w="12700">
                <a:solidFill>
                  <a:srgbClr val="000000"/>
                </a:solidFill>
                <a:prstDash val="solid"/>
              </a:ln>
            </c:spPr>
            <c:extLst>
              <c:ext xmlns:c16="http://schemas.microsoft.com/office/drawing/2014/chart" uri="{C3380CC4-5D6E-409C-BE32-E72D297353CC}">
                <c16:uniqueId val="{0000001A-D8B4-4160-B37C-9E3CF4D2B855}"/>
              </c:ext>
            </c:extLst>
          </c:dPt>
          <c:dPt>
            <c:idx val="2"/>
            <c:bubble3D val="0"/>
            <c:extLst>
              <c:ext xmlns:c16="http://schemas.microsoft.com/office/drawing/2014/chart" uri="{C3380CC4-5D6E-409C-BE32-E72D297353CC}">
                <c16:uniqueId val="{0000001B-D8B4-4160-B37C-9E3CF4D2B855}"/>
              </c:ext>
            </c:extLst>
          </c:dPt>
          <c:dLbls>
            <c:numFmt formatCode="0%" sourceLinked="0"/>
            <c:spPr>
              <a:noFill/>
              <a:ln w="25400">
                <a:noFill/>
              </a:ln>
            </c:spPr>
            <c:txPr>
              <a:bodyPr/>
              <a:lstStyle/>
              <a:p>
                <a:pPr>
                  <a:defRPr sz="1575" b="0" i="0" u="none" strike="noStrike" baseline="0">
                    <a:solidFill>
                      <a:srgbClr val="000000"/>
                    </a:solidFill>
                    <a:latin typeface="ＭＳ Ｐゴシック"/>
                    <a:ea typeface="ＭＳ Ｐゴシック"/>
                    <a:cs typeface="ＭＳ Ｐゴシック"/>
                  </a:defRPr>
                </a:pPr>
                <a:endParaRPr lang="ja-JP"/>
              </a:p>
            </c:txPr>
            <c:showLegendKey val="0"/>
            <c:showVal val="0"/>
            <c:showCatName val="1"/>
            <c:showSerName val="0"/>
            <c:showPercent val="1"/>
            <c:showBubbleSize val="0"/>
            <c:showLeaderLines val="1"/>
            <c:extLst>
              <c:ext xmlns:c15="http://schemas.microsoft.com/office/drawing/2012/chart" uri="{CE6537A1-D6FC-4f65-9D91-7224C49458BB}"/>
            </c:extLst>
          </c:dLbls>
          <c:cat>
            <c:strRef>
              <c:f>青森県の森林現況!$C$44:$C$46</c:f>
              <c:strCache>
                <c:ptCount val="3"/>
                <c:pt idx="0">
                  <c:v>民有林</c:v>
                </c:pt>
                <c:pt idx="1">
                  <c:v>国有林</c:v>
                </c:pt>
                <c:pt idx="2">
                  <c:v>官行造林</c:v>
                </c:pt>
              </c:strCache>
            </c:strRef>
          </c:cat>
          <c:val>
            <c:numRef>
              <c:f>青森県の森林現況!$F$44:$F$46</c:f>
              <c:numCache>
                <c:formatCode>0.0_);[Red]\(0.0\)</c:formatCode>
                <c:ptCount val="3"/>
                <c:pt idx="0">
                  <c:v>37.700000000000003</c:v>
                </c:pt>
                <c:pt idx="1">
                  <c:v>62</c:v>
                </c:pt>
                <c:pt idx="2">
                  <c:v>0.3</c:v>
                </c:pt>
              </c:numCache>
            </c:numRef>
          </c:val>
          <c:extLst>
            <c:ext xmlns:c16="http://schemas.microsoft.com/office/drawing/2014/chart" uri="{C3380CC4-5D6E-409C-BE32-E72D297353CC}">
              <c16:uniqueId val="{0000001C-D8B4-4160-B37C-9E3CF4D2B855}"/>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solidFill>
      <a:srgbClr val="FFFFFF"/>
    </a:solidFill>
    <a:ln w="3175">
      <a:solidFill>
        <a:srgbClr val="000000"/>
      </a:solidFill>
      <a:prstDash val="solid"/>
    </a:ln>
  </c:spPr>
  <c:txPr>
    <a:bodyPr/>
    <a:lstStyle/>
    <a:p>
      <a:pPr>
        <a:defRPr sz="15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8" Type="http://schemas.openxmlformats.org/officeDocument/2006/relationships/chart" Target="../charts/chart10.xml"/><Relationship Id="rId3" Type="http://schemas.openxmlformats.org/officeDocument/2006/relationships/chart" Target="../charts/chart5.xml"/><Relationship Id="rId7" Type="http://schemas.openxmlformats.org/officeDocument/2006/relationships/chart" Target="../charts/chart9.xml"/><Relationship Id="rId2" Type="http://schemas.openxmlformats.org/officeDocument/2006/relationships/chart" Target="../charts/chart4.xml"/><Relationship Id="rId1" Type="http://schemas.openxmlformats.org/officeDocument/2006/relationships/chart" Target="../charts/chart3.xml"/><Relationship Id="rId6" Type="http://schemas.openxmlformats.org/officeDocument/2006/relationships/chart" Target="../charts/chart8.xml"/><Relationship Id="rId5" Type="http://schemas.openxmlformats.org/officeDocument/2006/relationships/chart" Target="../charts/chart7.xml"/><Relationship Id="rId4"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0</xdr:col>
      <xdr:colOff>85725</xdr:colOff>
      <xdr:row>0</xdr:row>
      <xdr:rowOff>0</xdr:rowOff>
    </xdr:from>
    <xdr:to>
      <xdr:col>3</xdr:col>
      <xdr:colOff>657225</xdr:colOff>
      <xdr:row>0</xdr:row>
      <xdr:rowOff>0</xdr:rowOff>
    </xdr:to>
    <xdr:graphicFrame macro="">
      <xdr:nvGraphicFramePr>
        <xdr:cNvPr id="8224" name="グラフ 1">
          <a:extLst>
            <a:ext uri="{FF2B5EF4-FFF2-40B4-BE49-F238E27FC236}">
              <a16:creationId xmlns:a16="http://schemas.microsoft.com/office/drawing/2014/main" id="{00000000-0008-0000-0100-0000202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85725</xdr:colOff>
      <xdr:row>0</xdr:row>
      <xdr:rowOff>0</xdr:rowOff>
    </xdr:from>
    <xdr:to>
      <xdr:col>4</xdr:col>
      <xdr:colOff>657225</xdr:colOff>
      <xdr:row>0</xdr:row>
      <xdr:rowOff>0</xdr:rowOff>
    </xdr:to>
    <xdr:graphicFrame macro="">
      <xdr:nvGraphicFramePr>
        <xdr:cNvPr id="9248" name="グラフ 1">
          <a:extLst>
            <a:ext uri="{FF2B5EF4-FFF2-40B4-BE49-F238E27FC236}">
              <a16:creationId xmlns:a16="http://schemas.microsoft.com/office/drawing/2014/main" id="{00000000-0008-0000-0200-0000202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676275</xdr:colOff>
      <xdr:row>21</xdr:row>
      <xdr:rowOff>19050</xdr:rowOff>
    </xdr:from>
    <xdr:to>
      <xdr:col>7</xdr:col>
      <xdr:colOff>0</xdr:colOff>
      <xdr:row>39</xdr:row>
      <xdr:rowOff>9525</xdr:rowOff>
    </xdr:to>
    <xdr:graphicFrame macro="">
      <xdr:nvGraphicFramePr>
        <xdr:cNvPr id="5369" name="グラフ 1">
          <a:extLst>
            <a:ext uri="{FF2B5EF4-FFF2-40B4-BE49-F238E27FC236}">
              <a16:creationId xmlns:a16="http://schemas.microsoft.com/office/drawing/2014/main" id="{00000000-0008-0000-0400-0000F91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48</xdr:row>
      <xdr:rowOff>9525</xdr:rowOff>
    </xdr:from>
    <xdr:to>
      <xdr:col>7</xdr:col>
      <xdr:colOff>19050</xdr:colOff>
      <xdr:row>66</xdr:row>
      <xdr:rowOff>152400</xdr:rowOff>
    </xdr:to>
    <xdr:graphicFrame macro="">
      <xdr:nvGraphicFramePr>
        <xdr:cNvPr id="5370" name="グラフ 2">
          <a:extLst>
            <a:ext uri="{FF2B5EF4-FFF2-40B4-BE49-F238E27FC236}">
              <a16:creationId xmlns:a16="http://schemas.microsoft.com/office/drawing/2014/main" id="{00000000-0008-0000-0400-0000FA1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19050</xdr:colOff>
      <xdr:row>74</xdr:row>
      <xdr:rowOff>28575</xdr:rowOff>
    </xdr:from>
    <xdr:to>
      <xdr:col>8</xdr:col>
      <xdr:colOff>447675</xdr:colOff>
      <xdr:row>99</xdr:row>
      <xdr:rowOff>19050</xdr:rowOff>
    </xdr:to>
    <xdr:graphicFrame macro="">
      <xdr:nvGraphicFramePr>
        <xdr:cNvPr id="5371" name="グラフ 3">
          <a:extLst>
            <a:ext uri="{FF2B5EF4-FFF2-40B4-BE49-F238E27FC236}">
              <a16:creationId xmlns:a16="http://schemas.microsoft.com/office/drawing/2014/main" id="{00000000-0008-0000-0400-0000FB1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19050</xdr:colOff>
      <xdr:row>126</xdr:row>
      <xdr:rowOff>28575</xdr:rowOff>
    </xdr:from>
    <xdr:to>
      <xdr:col>8</xdr:col>
      <xdr:colOff>447675</xdr:colOff>
      <xdr:row>151</xdr:row>
      <xdr:rowOff>19050</xdr:rowOff>
    </xdr:to>
    <xdr:graphicFrame macro="">
      <xdr:nvGraphicFramePr>
        <xdr:cNvPr id="5372" name="グラフ 4">
          <a:extLst>
            <a:ext uri="{FF2B5EF4-FFF2-40B4-BE49-F238E27FC236}">
              <a16:creationId xmlns:a16="http://schemas.microsoft.com/office/drawing/2014/main" id="{00000000-0008-0000-0400-0000FC1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676275</xdr:colOff>
      <xdr:row>177</xdr:row>
      <xdr:rowOff>0</xdr:rowOff>
    </xdr:from>
    <xdr:to>
      <xdr:col>8</xdr:col>
      <xdr:colOff>438150</xdr:colOff>
      <xdr:row>177</xdr:row>
      <xdr:rowOff>0</xdr:rowOff>
    </xdr:to>
    <xdr:graphicFrame macro="">
      <xdr:nvGraphicFramePr>
        <xdr:cNvPr id="5373" name="グラフ 5">
          <a:extLst>
            <a:ext uri="{FF2B5EF4-FFF2-40B4-BE49-F238E27FC236}">
              <a16:creationId xmlns:a16="http://schemas.microsoft.com/office/drawing/2014/main" id="{00000000-0008-0000-0400-0000FD1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19050</xdr:colOff>
      <xdr:row>177</xdr:row>
      <xdr:rowOff>0</xdr:rowOff>
    </xdr:from>
    <xdr:to>
      <xdr:col>8</xdr:col>
      <xdr:colOff>447675</xdr:colOff>
      <xdr:row>177</xdr:row>
      <xdr:rowOff>0</xdr:rowOff>
    </xdr:to>
    <xdr:graphicFrame macro="">
      <xdr:nvGraphicFramePr>
        <xdr:cNvPr id="5374" name="グラフ 6">
          <a:extLst>
            <a:ext uri="{FF2B5EF4-FFF2-40B4-BE49-F238E27FC236}">
              <a16:creationId xmlns:a16="http://schemas.microsoft.com/office/drawing/2014/main" id="{00000000-0008-0000-0400-0000FE1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19050</xdr:colOff>
      <xdr:row>178</xdr:row>
      <xdr:rowOff>28575</xdr:rowOff>
    </xdr:from>
    <xdr:to>
      <xdr:col>8</xdr:col>
      <xdr:colOff>447675</xdr:colOff>
      <xdr:row>203</xdr:row>
      <xdr:rowOff>19050</xdr:rowOff>
    </xdr:to>
    <xdr:graphicFrame macro="">
      <xdr:nvGraphicFramePr>
        <xdr:cNvPr id="5375" name="グラフ 7">
          <a:extLst>
            <a:ext uri="{FF2B5EF4-FFF2-40B4-BE49-F238E27FC236}">
              <a16:creationId xmlns:a16="http://schemas.microsoft.com/office/drawing/2014/main" id="{00000000-0008-0000-0400-0000FF1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19050</xdr:colOff>
      <xdr:row>230</xdr:row>
      <xdr:rowOff>28575</xdr:rowOff>
    </xdr:from>
    <xdr:to>
      <xdr:col>8</xdr:col>
      <xdr:colOff>447675</xdr:colOff>
      <xdr:row>255</xdr:row>
      <xdr:rowOff>19050</xdr:rowOff>
    </xdr:to>
    <xdr:graphicFrame macro="">
      <xdr:nvGraphicFramePr>
        <xdr:cNvPr id="5376" name="グラフ 8">
          <a:extLst>
            <a:ext uri="{FF2B5EF4-FFF2-40B4-BE49-F238E27FC236}">
              <a16:creationId xmlns:a16="http://schemas.microsoft.com/office/drawing/2014/main" id="{00000000-0008-0000-0400-00000015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3%20&#26862;&#26519;&#35336;&#30011;&#21046;&#24230;/114_&#26862;&#26519;&#36039;&#28304;&#32113;&#35336;&#26360;/02&#20316;&#25104;/&#65330;&#65302;&#32113;&#35336;&#26360;/&#22269;&#26377;&#26519;/&#27096;&#24335;(&#26481;&#21271;&#26862;&#26519;&#31649;&#29702;&#23616;&#22238;&#31572;)%2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下北地区"/>
      <sheetName val="むつ市"/>
      <sheetName val="大間町"/>
      <sheetName val="東通村"/>
      <sheetName val="風間浦村"/>
      <sheetName val="佐井村"/>
    </sheetNames>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8" tint="0.79998168889431442"/>
  </sheetPr>
  <dimension ref="A15:H40"/>
  <sheetViews>
    <sheetView view="pageBreakPreview" zoomScaleNormal="100" workbookViewId="0">
      <selection activeCell="D8" sqref="D8"/>
    </sheetView>
  </sheetViews>
  <sheetFormatPr defaultRowHeight="14.25" x14ac:dyDescent="0.15"/>
  <cols>
    <col min="1" max="1" width="16.5" customWidth="1"/>
  </cols>
  <sheetData>
    <row r="15" spans="1:8" ht="30.75" x14ac:dyDescent="0.3">
      <c r="A15" s="285" t="s">
        <v>316</v>
      </c>
      <c r="B15" s="285"/>
      <c r="C15" s="285"/>
      <c r="D15" s="285"/>
      <c r="E15" s="285"/>
      <c r="F15" s="285"/>
      <c r="G15" s="285"/>
      <c r="H15" s="285"/>
    </row>
    <row r="34" spans="1:8" ht="25.5" x14ac:dyDescent="0.25">
      <c r="A34" s="286" t="s">
        <v>578</v>
      </c>
      <c r="B34" s="286"/>
      <c r="C34" s="286"/>
      <c r="D34" s="286"/>
      <c r="E34" s="286"/>
      <c r="F34" s="286"/>
      <c r="G34" s="286"/>
      <c r="H34" s="286"/>
    </row>
    <row r="40" spans="1:8" ht="28.5" x14ac:dyDescent="0.3">
      <c r="A40" s="287" t="s">
        <v>317</v>
      </c>
      <c r="B40" s="287"/>
      <c r="C40" s="287"/>
      <c r="D40" s="287"/>
      <c r="E40" s="287"/>
      <c r="F40" s="287"/>
      <c r="G40" s="287"/>
      <c r="H40" s="287"/>
    </row>
  </sheetData>
  <mergeCells count="3">
    <mergeCell ref="A15:H15"/>
    <mergeCell ref="A34:H34"/>
    <mergeCell ref="A40:H40"/>
  </mergeCells>
  <phoneticPr fontId="3"/>
  <pageMargins left="0.78740157480314965" right="0.78740157480314965" top="0.98425196850393704" bottom="0.98425196850393704" header="0.51181102362204722" footer="0.51181102362204722"/>
  <pageSetup paperSize="9" orientation="portrait" horizontalDpi="300" verticalDpi="3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0000"/>
  </sheetPr>
  <dimension ref="A1:AC2049"/>
  <sheetViews>
    <sheetView view="pageBreakPreview" zoomScale="90" zoomScaleNormal="75" zoomScaleSheetLayoutView="90" workbookViewId="0">
      <pane xSplit="5" topLeftCell="F1" activePane="topRight" state="frozen"/>
      <selection activeCell="M16" sqref="M16"/>
      <selection pane="topRight" activeCell="H32" sqref="H32"/>
    </sheetView>
  </sheetViews>
  <sheetFormatPr defaultColWidth="10.625" defaultRowHeight="14.25" x14ac:dyDescent="0.15"/>
  <cols>
    <col min="1" max="1" width="4.625" style="26" customWidth="1"/>
    <col min="2" max="3" width="3.625" style="26" customWidth="1"/>
    <col min="4" max="4" width="10.625" style="26" customWidth="1"/>
    <col min="5" max="5" width="11.125" style="26" customWidth="1"/>
    <col min="6" max="6" width="9.625" style="26" customWidth="1"/>
    <col min="7" max="27" width="8.625" style="26" customWidth="1"/>
    <col min="28" max="28" width="1.625" style="26" customWidth="1"/>
    <col min="29" max="16384" width="10.625" style="26"/>
  </cols>
  <sheetData>
    <row r="1" spans="1:28" ht="19.5" customHeight="1" x14ac:dyDescent="0.15">
      <c r="A1" s="3" t="s">
        <v>381</v>
      </c>
      <c r="F1" s="207" t="s">
        <v>528</v>
      </c>
    </row>
    <row r="2" spans="1:28" ht="19.5" customHeight="1" thickBot="1" x14ac:dyDescent="0.2">
      <c r="A2" s="346" t="s">
        <v>28</v>
      </c>
      <c r="B2" s="348"/>
      <c r="C2" s="348"/>
      <c r="D2" s="348"/>
      <c r="E2" s="348"/>
      <c r="F2" s="348"/>
      <c r="G2" s="348"/>
      <c r="H2" s="348"/>
      <c r="I2" s="348"/>
      <c r="J2" s="348"/>
      <c r="K2" s="348"/>
      <c r="L2" s="348"/>
      <c r="M2" s="348"/>
      <c r="N2" s="348"/>
      <c r="O2" s="348"/>
      <c r="P2" s="348"/>
      <c r="Q2" s="348"/>
      <c r="R2" s="348"/>
      <c r="S2" s="348"/>
      <c r="T2" s="348"/>
      <c r="U2" s="348"/>
      <c r="V2" s="348"/>
      <c r="W2" s="348"/>
      <c r="X2" s="348"/>
      <c r="Y2" s="348"/>
      <c r="Z2" s="348"/>
      <c r="AA2" s="348"/>
    </row>
    <row r="3" spans="1:28" ht="19.5" customHeight="1" x14ac:dyDescent="0.15">
      <c r="A3" s="208" t="s">
        <v>179</v>
      </c>
      <c r="B3" s="91"/>
      <c r="C3" s="91"/>
      <c r="D3" s="91"/>
      <c r="E3" s="91"/>
      <c r="F3" s="89" t="s">
        <v>180</v>
      </c>
      <c r="G3" s="184"/>
      <c r="H3" s="184"/>
      <c r="I3" s="184"/>
      <c r="J3" s="184"/>
      <c r="K3" s="184"/>
      <c r="L3" s="184"/>
      <c r="M3" s="184"/>
      <c r="N3" s="184"/>
      <c r="O3" s="184"/>
      <c r="P3" s="184"/>
      <c r="Q3" s="209"/>
      <c r="R3" s="135"/>
      <c r="S3" s="184"/>
      <c r="T3" s="184"/>
      <c r="U3" s="184"/>
      <c r="V3" s="184"/>
      <c r="W3" s="184"/>
      <c r="X3" s="184"/>
      <c r="Y3" s="184"/>
      <c r="Z3" s="184"/>
      <c r="AA3" s="210" t="s">
        <v>181</v>
      </c>
      <c r="AB3" s="107"/>
    </row>
    <row r="4" spans="1:28" ht="19.5" customHeight="1" x14ac:dyDescent="0.15">
      <c r="A4" s="211" t="s">
        <v>182</v>
      </c>
      <c r="B4" s="75"/>
      <c r="C4" s="75"/>
      <c r="D4" s="75"/>
      <c r="E4" s="77" t="s">
        <v>183</v>
      </c>
      <c r="F4" s="79">
        <f>F7+F41+F44</f>
        <v>238555.24000000005</v>
      </c>
      <c r="G4" s="212" t="s">
        <v>184</v>
      </c>
      <c r="H4" s="212" t="s">
        <v>185</v>
      </c>
      <c r="I4" s="212" t="s">
        <v>186</v>
      </c>
      <c r="J4" s="212" t="s">
        <v>187</v>
      </c>
      <c r="K4" s="212" t="s">
        <v>227</v>
      </c>
      <c r="L4" s="212" t="s">
        <v>228</v>
      </c>
      <c r="M4" s="212" t="s">
        <v>229</v>
      </c>
      <c r="N4" s="212" t="s">
        <v>230</v>
      </c>
      <c r="O4" s="212" t="s">
        <v>231</v>
      </c>
      <c r="P4" s="212" t="s">
        <v>232</v>
      </c>
      <c r="Q4" s="213" t="s">
        <v>233</v>
      </c>
      <c r="R4" s="214" t="s">
        <v>234</v>
      </c>
      <c r="S4" s="212" t="s">
        <v>235</v>
      </c>
      <c r="T4" s="212" t="s">
        <v>236</v>
      </c>
      <c r="U4" s="212" t="s">
        <v>237</v>
      </c>
      <c r="V4" s="212" t="s">
        <v>238</v>
      </c>
      <c r="W4" s="212" t="s">
        <v>42</v>
      </c>
      <c r="X4" s="212" t="s">
        <v>147</v>
      </c>
      <c r="Y4" s="212" t="s">
        <v>148</v>
      </c>
      <c r="Z4" s="212" t="s">
        <v>149</v>
      </c>
      <c r="AA4" s="215"/>
      <c r="AB4" s="107"/>
    </row>
    <row r="5" spans="1:28" ht="19.5" customHeight="1" x14ac:dyDescent="0.15">
      <c r="A5" s="144"/>
      <c r="E5" s="77" t="s">
        <v>150</v>
      </c>
      <c r="F5" s="79">
        <f>F8</f>
        <v>54097.645999999986</v>
      </c>
      <c r="G5" s="216"/>
      <c r="H5" s="216"/>
      <c r="I5" s="216"/>
      <c r="J5" s="216"/>
      <c r="K5" s="216"/>
      <c r="L5" s="216"/>
      <c r="M5" s="216"/>
      <c r="N5" s="216"/>
      <c r="O5" s="216"/>
      <c r="P5" s="216"/>
      <c r="Q5" s="217"/>
      <c r="R5" s="197"/>
      <c r="S5" s="216"/>
      <c r="T5" s="216"/>
      <c r="U5" s="216"/>
      <c r="V5" s="216"/>
      <c r="W5" s="216"/>
      <c r="X5" s="216"/>
      <c r="Y5" s="216"/>
      <c r="Z5" s="216"/>
      <c r="AA5" s="215" t="s">
        <v>151</v>
      </c>
      <c r="AB5" s="107"/>
    </row>
    <row r="6" spans="1:28" ht="19.5" customHeight="1" x14ac:dyDescent="0.15">
      <c r="A6" s="144"/>
      <c r="E6" s="77"/>
      <c r="F6" s="79"/>
      <c r="G6" s="216"/>
      <c r="H6" s="216"/>
      <c r="I6" s="216"/>
      <c r="J6" s="216"/>
      <c r="K6" s="216"/>
      <c r="L6" s="216"/>
      <c r="M6" s="216"/>
      <c r="N6" s="216"/>
      <c r="O6" s="216"/>
      <c r="P6" s="216"/>
      <c r="Q6" s="216"/>
      <c r="R6" s="197"/>
      <c r="S6" s="216"/>
      <c r="T6" s="216"/>
      <c r="U6" s="216"/>
      <c r="V6" s="216"/>
      <c r="W6" s="216"/>
      <c r="X6" s="216"/>
      <c r="Y6" s="216"/>
      <c r="Z6" s="216"/>
      <c r="AA6" s="215"/>
      <c r="AB6" s="107"/>
    </row>
    <row r="7" spans="1:28" ht="19.5" customHeight="1" x14ac:dyDescent="0.15">
      <c r="A7" s="218"/>
      <c r="B7" s="74" t="s">
        <v>152</v>
      </c>
      <c r="C7" s="75"/>
      <c r="D7" s="75"/>
      <c r="E7" s="77" t="s">
        <v>183</v>
      </c>
      <c r="F7" s="79">
        <f>SUM(G7:AA7)</f>
        <v>230834.85000000003</v>
      </c>
      <c r="G7" s="79">
        <f>G9+G27</f>
        <v>528.72</v>
      </c>
      <c r="H7" s="79">
        <f t="shared" ref="H7:AA7" si="0">H9+H27</f>
        <v>3931.3</v>
      </c>
      <c r="I7" s="79">
        <f t="shared" si="0"/>
        <v>3255.8699999999994</v>
      </c>
      <c r="J7" s="79">
        <f t="shared" si="0"/>
        <v>3118.5200000000004</v>
      </c>
      <c r="K7" s="79">
        <f t="shared" si="0"/>
        <v>4697.47</v>
      </c>
      <c r="L7" s="79">
        <f t="shared" si="0"/>
        <v>6330.78</v>
      </c>
      <c r="M7" s="79">
        <f t="shared" si="0"/>
        <v>8414.43</v>
      </c>
      <c r="N7" s="79">
        <f t="shared" si="0"/>
        <v>11418.75</v>
      </c>
      <c r="O7" s="79">
        <f t="shared" si="0"/>
        <v>13192.150000000003</v>
      </c>
      <c r="P7" s="79">
        <f t="shared" si="0"/>
        <v>18625.260000000002</v>
      </c>
      <c r="Q7" s="79">
        <f t="shared" si="0"/>
        <v>22136.260000000006</v>
      </c>
      <c r="R7" s="79">
        <f t="shared" si="0"/>
        <v>31537.360000000001</v>
      </c>
      <c r="S7" s="79">
        <f t="shared" si="0"/>
        <v>32281.89</v>
      </c>
      <c r="T7" s="79">
        <f t="shared" si="0"/>
        <v>29981.93</v>
      </c>
      <c r="U7" s="79">
        <f t="shared" si="0"/>
        <v>20246.63</v>
      </c>
      <c r="V7" s="79">
        <f t="shared" si="0"/>
        <v>10283.35</v>
      </c>
      <c r="W7" s="79">
        <f t="shared" si="0"/>
        <v>4589.1999999999989</v>
      </c>
      <c r="X7" s="79">
        <f t="shared" si="0"/>
        <v>2632.27</v>
      </c>
      <c r="Y7" s="79">
        <f t="shared" si="0"/>
        <v>1273.01</v>
      </c>
      <c r="Z7" s="79">
        <f t="shared" si="0"/>
        <v>633.41</v>
      </c>
      <c r="AA7" s="111">
        <f t="shared" si="0"/>
        <v>1726.29</v>
      </c>
      <c r="AB7" s="107"/>
    </row>
    <row r="8" spans="1:28" ht="19.5" customHeight="1" x14ac:dyDescent="0.15">
      <c r="A8" s="219"/>
      <c r="B8" s="220"/>
      <c r="E8" s="77" t="s">
        <v>150</v>
      </c>
      <c r="F8" s="79">
        <f t="shared" ref="F8:F40" si="1">SUM(G8:AA8)</f>
        <v>54097.645999999986</v>
      </c>
      <c r="G8" s="79">
        <f>G10+G28</f>
        <v>0.15000000000000002</v>
      </c>
      <c r="H8" s="79">
        <f t="shared" ref="H8:AA8" si="2">H10+H28</f>
        <v>18.762999999999998</v>
      </c>
      <c r="I8" s="79">
        <f t="shared" si="2"/>
        <v>75.699000000000012</v>
      </c>
      <c r="J8" s="79">
        <f t="shared" si="2"/>
        <v>210.703</v>
      </c>
      <c r="K8" s="79">
        <f t="shared" si="2"/>
        <v>544.59199999999987</v>
      </c>
      <c r="L8" s="79">
        <f t="shared" si="2"/>
        <v>1100.463</v>
      </c>
      <c r="M8" s="79">
        <f t="shared" si="2"/>
        <v>1681.848</v>
      </c>
      <c r="N8" s="79">
        <f t="shared" si="2"/>
        <v>2769.1640000000002</v>
      </c>
      <c r="O8" s="79">
        <f t="shared" si="2"/>
        <v>3662.5720000000001</v>
      </c>
      <c r="P8" s="79">
        <f t="shared" si="2"/>
        <v>5276.083999999998</v>
      </c>
      <c r="Q8" s="79">
        <f t="shared" si="2"/>
        <v>6436.0079999999998</v>
      </c>
      <c r="R8" s="79">
        <f t="shared" si="2"/>
        <v>8282.3220000000001</v>
      </c>
      <c r="S8" s="79">
        <f t="shared" si="2"/>
        <v>8005.1449999999995</v>
      </c>
      <c r="T8" s="79">
        <f t="shared" si="2"/>
        <v>6971.183</v>
      </c>
      <c r="U8" s="79">
        <f t="shared" si="2"/>
        <v>4419.732</v>
      </c>
      <c r="V8" s="79">
        <f t="shared" si="2"/>
        <v>2244.4740000000002</v>
      </c>
      <c r="W8" s="79">
        <f t="shared" si="2"/>
        <v>1094.82</v>
      </c>
      <c r="X8" s="79">
        <f t="shared" si="2"/>
        <v>601.56799999999998</v>
      </c>
      <c r="Y8" s="79">
        <f t="shared" si="2"/>
        <v>293.63599999999997</v>
      </c>
      <c r="Z8" s="79">
        <f t="shared" si="2"/>
        <v>151.74900000000002</v>
      </c>
      <c r="AA8" s="111">
        <f t="shared" si="2"/>
        <v>256.971</v>
      </c>
      <c r="AB8" s="107"/>
    </row>
    <row r="9" spans="1:28" ht="19.5" customHeight="1" x14ac:dyDescent="0.15">
      <c r="A9" s="219"/>
      <c r="B9" s="221"/>
      <c r="C9" s="74" t="s">
        <v>152</v>
      </c>
      <c r="D9" s="75"/>
      <c r="E9" s="77" t="s">
        <v>183</v>
      </c>
      <c r="F9" s="79">
        <f t="shared" si="1"/>
        <v>130827.66</v>
      </c>
      <c r="G9" s="79">
        <f>G11+G25</f>
        <v>460.14000000000004</v>
      </c>
      <c r="H9" s="79">
        <f t="shared" ref="H9:AA9" si="3">H11+H25</f>
        <v>1768.6000000000001</v>
      </c>
      <c r="I9" s="79">
        <f t="shared" si="3"/>
        <v>1734.52</v>
      </c>
      <c r="J9" s="79">
        <f t="shared" si="3"/>
        <v>1737.15</v>
      </c>
      <c r="K9" s="79">
        <f t="shared" si="3"/>
        <v>3032</v>
      </c>
      <c r="L9" s="79">
        <f t="shared" si="3"/>
        <v>5048.3099999999995</v>
      </c>
      <c r="M9" s="79">
        <f t="shared" si="3"/>
        <v>5890.27</v>
      </c>
      <c r="N9" s="79">
        <f t="shared" si="3"/>
        <v>8963.869999999999</v>
      </c>
      <c r="O9" s="79">
        <f t="shared" si="3"/>
        <v>11373.730000000003</v>
      </c>
      <c r="P9" s="79">
        <f t="shared" si="3"/>
        <v>15571.820000000002</v>
      </c>
      <c r="Q9" s="79">
        <f t="shared" si="3"/>
        <v>17016.760000000006</v>
      </c>
      <c r="R9" s="79">
        <f t="shared" si="3"/>
        <v>19280.09</v>
      </c>
      <c r="S9" s="79">
        <f t="shared" si="3"/>
        <v>16029.820000000002</v>
      </c>
      <c r="T9" s="79">
        <f t="shared" si="3"/>
        <v>11118.18</v>
      </c>
      <c r="U9" s="79">
        <f t="shared" si="3"/>
        <v>5738.0199999999995</v>
      </c>
      <c r="V9" s="79">
        <f t="shared" si="3"/>
        <v>2718.4600000000005</v>
      </c>
      <c r="W9" s="79">
        <f t="shared" si="3"/>
        <v>1547.15</v>
      </c>
      <c r="X9" s="79">
        <f t="shared" si="3"/>
        <v>874.29000000000008</v>
      </c>
      <c r="Y9" s="79">
        <f t="shared" si="3"/>
        <v>375.36</v>
      </c>
      <c r="Z9" s="79">
        <f t="shared" si="3"/>
        <v>212.85999999999999</v>
      </c>
      <c r="AA9" s="111">
        <f t="shared" si="3"/>
        <v>336.26</v>
      </c>
      <c r="AB9" s="107"/>
    </row>
    <row r="10" spans="1:28" ht="19.5" customHeight="1" x14ac:dyDescent="0.15">
      <c r="A10" s="219"/>
      <c r="B10" s="76"/>
      <c r="C10" s="76"/>
      <c r="E10" s="77" t="s">
        <v>150</v>
      </c>
      <c r="F10" s="79">
        <f t="shared" si="1"/>
        <v>39243.850000000006</v>
      </c>
      <c r="G10" s="79">
        <f>G12+G26</f>
        <v>7.6999999999999999E-2</v>
      </c>
      <c r="H10" s="79">
        <f t="shared" ref="H10:AA10" si="4">H12+H26</f>
        <v>1.0860000000000003</v>
      </c>
      <c r="I10" s="79">
        <f t="shared" si="4"/>
        <v>32.906999999999996</v>
      </c>
      <c r="J10" s="79">
        <f t="shared" si="4"/>
        <v>136.006</v>
      </c>
      <c r="K10" s="79">
        <f t="shared" si="4"/>
        <v>420.63799999999992</v>
      </c>
      <c r="L10" s="79">
        <f t="shared" si="4"/>
        <v>982.58399999999995</v>
      </c>
      <c r="M10" s="79">
        <f t="shared" si="4"/>
        <v>1423.297</v>
      </c>
      <c r="N10" s="79">
        <f t="shared" si="4"/>
        <v>2491.1880000000001</v>
      </c>
      <c r="O10" s="79">
        <f t="shared" si="4"/>
        <v>3432.549</v>
      </c>
      <c r="P10" s="79">
        <f t="shared" si="4"/>
        <v>4851.3879999999981</v>
      </c>
      <c r="Q10" s="79">
        <f t="shared" si="4"/>
        <v>5654.5039999999999</v>
      </c>
      <c r="R10" s="79">
        <f t="shared" si="4"/>
        <v>6364.5849999999991</v>
      </c>
      <c r="S10" s="79">
        <f t="shared" si="4"/>
        <v>5380.8789999999999</v>
      </c>
      <c r="T10" s="79">
        <f t="shared" si="4"/>
        <v>3862.1320000000001</v>
      </c>
      <c r="U10" s="79">
        <f t="shared" si="4"/>
        <v>2032.3689999999999</v>
      </c>
      <c r="V10" s="79">
        <f t="shared" si="4"/>
        <v>997.62600000000009</v>
      </c>
      <c r="W10" s="79">
        <f t="shared" si="4"/>
        <v>566.17499999999995</v>
      </c>
      <c r="X10" s="79">
        <f t="shared" si="4"/>
        <v>309.52299999999997</v>
      </c>
      <c r="Y10" s="79">
        <f t="shared" si="4"/>
        <v>133.56300000000002</v>
      </c>
      <c r="Z10" s="79">
        <f t="shared" si="4"/>
        <v>74.489000000000004</v>
      </c>
      <c r="AA10" s="111">
        <f t="shared" si="4"/>
        <v>96.284999999999997</v>
      </c>
      <c r="AB10" s="107"/>
    </row>
    <row r="11" spans="1:28" ht="19.5" customHeight="1" x14ac:dyDescent="0.15">
      <c r="A11" s="219"/>
      <c r="B11" s="73"/>
      <c r="C11" s="77"/>
      <c r="D11" s="77" t="s">
        <v>153</v>
      </c>
      <c r="E11" s="77" t="s">
        <v>183</v>
      </c>
      <c r="F11" s="79">
        <f t="shared" si="1"/>
        <v>129023.09000000001</v>
      </c>
      <c r="G11" s="79">
        <f>SUM(G13,G15,G17,G19,G21,G23)</f>
        <v>435.47</v>
      </c>
      <c r="H11" s="79">
        <f t="shared" ref="H11:AA11" si="5">SUM(H13,H15,H17,H19,H21,H23)</f>
        <v>1665.18</v>
      </c>
      <c r="I11" s="79">
        <f t="shared" si="5"/>
        <v>1556.36</v>
      </c>
      <c r="J11" s="79">
        <f t="shared" si="5"/>
        <v>1581.7</v>
      </c>
      <c r="K11" s="79">
        <f t="shared" si="5"/>
        <v>2827.05</v>
      </c>
      <c r="L11" s="79">
        <f t="shared" si="5"/>
        <v>4840.4999999999991</v>
      </c>
      <c r="M11" s="79">
        <f t="shared" si="5"/>
        <v>5802.8</v>
      </c>
      <c r="N11" s="79">
        <f t="shared" si="5"/>
        <v>8833.8299999999981</v>
      </c>
      <c r="O11" s="79">
        <f t="shared" si="5"/>
        <v>11278.420000000004</v>
      </c>
      <c r="P11" s="79">
        <f t="shared" si="5"/>
        <v>15518.78</v>
      </c>
      <c r="Q11" s="79">
        <f t="shared" si="5"/>
        <v>16962.270000000004</v>
      </c>
      <c r="R11" s="79">
        <f t="shared" si="5"/>
        <v>19201.39</v>
      </c>
      <c r="S11" s="79">
        <f t="shared" si="5"/>
        <v>15927.320000000002</v>
      </c>
      <c r="T11" s="79">
        <f t="shared" si="5"/>
        <v>11018.68</v>
      </c>
      <c r="U11" s="79">
        <f t="shared" si="5"/>
        <v>5635.24</v>
      </c>
      <c r="V11" s="79">
        <f t="shared" si="5"/>
        <v>2668.2100000000005</v>
      </c>
      <c r="W11" s="79">
        <f t="shared" si="5"/>
        <v>1519.15</v>
      </c>
      <c r="X11" s="79">
        <f t="shared" si="5"/>
        <v>853.54000000000008</v>
      </c>
      <c r="Y11" s="79">
        <f t="shared" si="5"/>
        <v>364.21000000000004</v>
      </c>
      <c r="Z11" s="79">
        <f t="shared" si="5"/>
        <v>212.01999999999998</v>
      </c>
      <c r="AA11" s="111">
        <f t="shared" si="5"/>
        <v>320.96999999999997</v>
      </c>
      <c r="AB11" s="107"/>
    </row>
    <row r="12" spans="1:28" ht="19.5" customHeight="1" x14ac:dyDescent="0.15">
      <c r="A12" s="219"/>
      <c r="B12" s="73" t="s">
        <v>154</v>
      </c>
      <c r="C12" s="73"/>
      <c r="D12" s="73"/>
      <c r="E12" s="77" t="s">
        <v>150</v>
      </c>
      <c r="F12" s="79">
        <f t="shared" si="1"/>
        <v>39065.144999999997</v>
      </c>
      <c r="G12" s="79">
        <f>SUM(G14,G16,G18,G20,G22,G24)</f>
        <v>0</v>
      </c>
      <c r="H12" s="79">
        <f t="shared" ref="H12:AA12" si="6">SUM(H14,H16,H18,H20,H22,H24)</f>
        <v>0.44100000000000006</v>
      </c>
      <c r="I12" s="79">
        <f t="shared" si="6"/>
        <v>28.4</v>
      </c>
      <c r="J12" s="79">
        <f t="shared" si="6"/>
        <v>127.96199999999999</v>
      </c>
      <c r="K12" s="79">
        <f t="shared" si="6"/>
        <v>405.8959999999999</v>
      </c>
      <c r="L12" s="79">
        <f t="shared" si="6"/>
        <v>962.6099999999999</v>
      </c>
      <c r="M12" s="79">
        <f t="shared" si="6"/>
        <v>1414.239</v>
      </c>
      <c r="N12" s="79">
        <f t="shared" si="6"/>
        <v>2474.232</v>
      </c>
      <c r="O12" s="79">
        <f t="shared" si="6"/>
        <v>3415.3539999999998</v>
      </c>
      <c r="P12" s="79">
        <f t="shared" si="6"/>
        <v>4841.5229999999983</v>
      </c>
      <c r="Q12" s="79">
        <f t="shared" si="6"/>
        <v>5644.5730000000003</v>
      </c>
      <c r="R12" s="79">
        <f t="shared" si="6"/>
        <v>6352.1119999999992</v>
      </c>
      <c r="S12" s="79">
        <f t="shared" si="6"/>
        <v>5364.9759999999997</v>
      </c>
      <c r="T12" s="79">
        <f t="shared" si="6"/>
        <v>3849.5810000000001</v>
      </c>
      <c r="U12" s="79">
        <f t="shared" si="6"/>
        <v>2020.04</v>
      </c>
      <c r="V12" s="79">
        <f t="shared" si="6"/>
        <v>991.71400000000006</v>
      </c>
      <c r="W12" s="79">
        <f t="shared" si="6"/>
        <v>562.97299999999996</v>
      </c>
      <c r="X12" s="79">
        <f t="shared" si="6"/>
        <v>307.23699999999997</v>
      </c>
      <c r="Y12" s="79">
        <f t="shared" si="6"/>
        <v>132.31800000000001</v>
      </c>
      <c r="Z12" s="79">
        <f t="shared" si="6"/>
        <v>74.375</v>
      </c>
      <c r="AA12" s="111">
        <f t="shared" si="6"/>
        <v>94.588999999999999</v>
      </c>
      <c r="AB12" s="107"/>
    </row>
    <row r="13" spans="1:28" ht="19.5" customHeight="1" x14ac:dyDescent="0.15">
      <c r="A13" s="219" t="s">
        <v>155</v>
      </c>
      <c r="B13" s="73"/>
      <c r="C13" s="73" t="s">
        <v>10</v>
      </c>
      <c r="D13" s="77" t="s">
        <v>156</v>
      </c>
      <c r="E13" s="77" t="s">
        <v>183</v>
      </c>
      <c r="F13" s="79">
        <f t="shared" si="1"/>
        <v>94572.36</v>
      </c>
      <c r="G13" s="79">
        <f t="shared" ref="G13:AA13" si="7">SUM(G82,G918,G1182,G1446)</f>
        <v>271.5</v>
      </c>
      <c r="H13" s="79">
        <f t="shared" si="7"/>
        <v>907.99000000000012</v>
      </c>
      <c r="I13" s="79">
        <f t="shared" si="7"/>
        <v>757.28999999999985</v>
      </c>
      <c r="J13" s="79">
        <f t="shared" si="7"/>
        <v>901.87999999999988</v>
      </c>
      <c r="K13" s="79">
        <f t="shared" si="7"/>
        <v>2177.7400000000002</v>
      </c>
      <c r="L13" s="79">
        <f t="shared" si="7"/>
        <v>4375.8999999999996</v>
      </c>
      <c r="M13" s="79">
        <f t="shared" si="7"/>
        <v>5393.8</v>
      </c>
      <c r="N13" s="79">
        <f t="shared" si="7"/>
        <v>8042.66</v>
      </c>
      <c r="O13" s="79">
        <f t="shared" si="7"/>
        <v>9786.8100000000013</v>
      </c>
      <c r="P13" s="79">
        <f t="shared" si="7"/>
        <v>12240.73</v>
      </c>
      <c r="Q13" s="79">
        <f t="shared" si="7"/>
        <v>12644.92</v>
      </c>
      <c r="R13" s="79">
        <f t="shared" si="7"/>
        <v>12557.21</v>
      </c>
      <c r="S13" s="79">
        <f t="shared" si="7"/>
        <v>9787.130000000001</v>
      </c>
      <c r="T13" s="79">
        <f t="shared" si="7"/>
        <v>6951.7</v>
      </c>
      <c r="U13" s="79">
        <f t="shared" si="7"/>
        <v>3628.2900000000004</v>
      </c>
      <c r="V13" s="79">
        <f t="shared" si="7"/>
        <v>1973.0800000000002</v>
      </c>
      <c r="W13" s="79">
        <f t="shared" si="7"/>
        <v>1118.53</v>
      </c>
      <c r="X13" s="79">
        <f t="shared" si="7"/>
        <v>560.91000000000008</v>
      </c>
      <c r="Y13" s="79">
        <f t="shared" si="7"/>
        <v>254.74</v>
      </c>
      <c r="Z13" s="79">
        <f t="shared" si="7"/>
        <v>125.72</v>
      </c>
      <c r="AA13" s="111">
        <f t="shared" si="7"/>
        <v>113.82999999999998</v>
      </c>
      <c r="AB13" s="107"/>
    </row>
    <row r="14" spans="1:28" ht="19.5" customHeight="1" x14ac:dyDescent="0.15">
      <c r="A14" s="219"/>
      <c r="B14" s="73"/>
      <c r="C14" s="73"/>
      <c r="D14" s="73"/>
      <c r="E14" s="77" t="s">
        <v>150</v>
      </c>
      <c r="F14" s="79">
        <f t="shared" si="1"/>
        <v>31700.575999999997</v>
      </c>
      <c r="G14" s="79">
        <f t="shared" ref="G14:AA14" si="8">SUM(G83,G919,G1183,G1447)</f>
        <v>0</v>
      </c>
      <c r="H14" s="79">
        <f t="shared" si="8"/>
        <v>0.44100000000000006</v>
      </c>
      <c r="I14" s="79">
        <f t="shared" si="8"/>
        <v>21.954999999999998</v>
      </c>
      <c r="J14" s="79">
        <f t="shared" si="8"/>
        <v>111.04700000000001</v>
      </c>
      <c r="K14" s="79">
        <f t="shared" si="8"/>
        <v>373.87299999999993</v>
      </c>
      <c r="L14" s="79">
        <f t="shared" si="8"/>
        <v>927.90599999999995</v>
      </c>
      <c r="M14" s="79">
        <f t="shared" si="8"/>
        <v>1360.248</v>
      </c>
      <c r="N14" s="79">
        <f t="shared" si="8"/>
        <v>2345.826</v>
      </c>
      <c r="O14" s="79">
        <f t="shared" si="8"/>
        <v>3139.6730000000002</v>
      </c>
      <c r="P14" s="79">
        <f t="shared" si="8"/>
        <v>4178.5039999999999</v>
      </c>
      <c r="Q14" s="79">
        <f t="shared" si="8"/>
        <v>4677.125</v>
      </c>
      <c r="R14" s="79">
        <f t="shared" si="8"/>
        <v>4780</v>
      </c>
      <c r="S14" s="79">
        <f t="shared" si="8"/>
        <v>3823.4919999999997</v>
      </c>
      <c r="T14" s="79">
        <f t="shared" si="8"/>
        <v>2779.6959999999999</v>
      </c>
      <c r="U14" s="79">
        <f t="shared" si="8"/>
        <v>1486.6549999999997</v>
      </c>
      <c r="V14" s="79">
        <f t="shared" si="8"/>
        <v>808.29600000000005</v>
      </c>
      <c r="W14" s="79">
        <f t="shared" si="8"/>
        <v>457.23699999999997</v>
      </c>
      <c r="X14" s="79">
        <f t="shared" si="8"/>
        <v>229.17599999999999</v>
      </c>
      <c r="Y14" s="79">
        <f t="shared" si="8"/>
        <v>103.60000000000001</v>
      </c>
      <c r="Z14" s="79">
        <f t="shared" si="8"/>
        <v>51.238000000000007</v>
      </c>
      <c r="AA14" s="111">
        <f t="shared" si="8"/>
        <v>44.587999999999994</v>
      </c>
      <c r="AB14" s="107"/>
    </row>
    <row r="15" spans="1:28" ht="19.5" customHeight="1" x14ac:dyDescent="0.15">
      <c r="A15" s="219"/>
      <c r="B15" s="73"/>
      <c r="C15" s="73"/>
      <c r="D15" s="77" t="s">
        <v>157</v>
      </c>
      <c r="E15" s="77" t="s">
        <v>183</v>
      </c>
      <c r="F15" s="79">
        <f>SUM(G15:AA15)</f>
        <v>18574.969999999998</v>
      </c>
      <c r="G15" s="79">
        <f t="shared" ref="G15:AA15" si="9">SUM(G84,G920,G1184,G1448)</f>
        <v>2.04</v>
      </c>
      <c r="H15" s="79">
        <f t="shared" si="9"/>
        <v>7.2800000000000011</v>
      </c>
      <c r="I15" s="79">
        <f t="shared" si="9"/>
        <v>12.65</v>
      </c>
      <c r="J15" s="79">
        <f t="shared" si="9"/>
        <v>1.4100000000000001</v>
      </c>
      <c r="K15" s="79">
        <f t="shared" si="9"/>
        <v>45.67</v>
      </c>
      <c r="L15" s="79">
        <f t="shared" si="9"/>
        <v>69.320000000000007</v>
      </c>
      <c r="M15" s="79">
        <f t="shared" si="9"/>
        <v>142.79</v>
      </c>
      <c r="N15" s="79">
        <f t="shared" si="9"/>
        <v>513.65</v>
      </c>
      <c r="O15" s="79">
        <f t="shared" si="9"/>
        <v>1143.7700000000002</v>
      </c>
      <c r="P15" s="79">
        <f t="shared" si="9"/>
        <v>2688.8500000000004</v>
      </c>
      <c r="Q15" s="79">
        <f t="shared" si="9"/>
        <v>3156.2599999999998</v>
      </c>
      <c r="R15" s="79">
        <f t="shared" si="9"/>
        <v>4795.3199999999988</v>
      </c>
      <c r="S15" s="79">
        <f t="shared" si="9"/>
        <v>2984.99</v>
      </c>
      <c r="T15" s="79">
        <f t="shared" si="9"/>
        <v>1712.1100000000001</v>
      </c>
      <c r="U15" s="79">
        <f t="shared" si="9"/>
        <v>771.22000000000014</v>
      </c>
      <c r="V15" s="79">
        <f t="shared" si="9"/>
        <v>277.35000000000002</v>
      </c>
      <c r="W15" s="79">
        <f t="shared" si="9"/>
        <v>118.4</v>
      </c>
      <c r="X15" s="79">
        <f t="shared" si="9"/>
        <v>66.66</v>
      </c>
      <c r="Y15" s="79">
        <f t="shared" si="9"/>
        <v>23.590000000000003</v>
      </c>
      <c r="Z15" s="79">
        <f t="shared" si="9"/>
        <v>27.119999999999997</v>
      </c>
      <c r="AA15" s="111">
        <f t="shared" si="9"/>
        <v>14.52</v>
      </c>
      <c r="AB15" s="107"/>
    </row>
    <row r="16" spans="1:28" ht="19.5" customHeight="1" x14ac:dyDescent="0.15">
      <c r="A16" s="219"/>
      <c r="B16" s="73"/>
      <c r="C16" s="73"/>
      <c r="D16" s="73"/>
      <c r="E16" s="77" t="s">
        <v>150</v>
      </c>
      <c r="F16" s="79">
        <f t="shared" si="1"/>
        <v>4138.1779999999999</v>
      </c>
      <c r="G16" s="79">
        <f t="shared" ref="G16:AA16" si="10">SUM(G85,G921,G1185,G1449)</f>
        <v>0</v>
      </c>
      <c r="H16" s="79">
        <f t="shared" si="10"/>
        <v>0</v>
      </c>
      <c r="I16" s="79">
        <f t="shared" si="10"/>
        <v>0.38300000000000001</v>
      </c>
      <c r="J16" s="79">
        <f t="shared" si="10"/>
        <v>9.7000000000000003E-2</v>
      </c>
      <c r="K16" s="79">
        <f t="shared" si="10"/>
        <v>4.7430000000000003</v>
      </c>
      <c r="L16" s="79">
        <f t="shared" si="10"/>
        <v>8.3630000000000013</v>
      </c>
      <c r="M16" s="79">
        <f t="shared" si="10"/>
        <v>20.164999999999999</v>
      </c>
      <c r="N16" s="79">
        <f t="shared" si="10"/>
        <v>82.424000000000007</v>
      </c>
      <c r="O16" s="79">
        <f t="shared" si="10"/>
        <v>206.29799999999997</v>
      </c>
      <c r="P16" s="79">
        <f t="shared" si="10"/>
        <v>538.53800000000001</v>
      </c>
      <c r="Q16" s="79">
        <f t="shared" si="10"/>
        <v>693.9140000000001</v>
      </c>
      <c r="R16" s="79">
        <f t="shared" si="10"/>
        <v>1103.819</v>
      </c>
      <c r="S16" s="79">
        <f t="shared" si="10"/>
        <v>715.29399999999987</v>
      </c>
      <c r="T16" s="79">
        <f t="shared" si="10"/>
        <v>429.012</v>
      </c>
      <c r="U16" s="79">
        <f t="shared" si="10"/>
        <v>198.57300000000001</v>
      </c>
      <c r="V16" s="79">
        <f t="shared" si="10"/>
        <v>71.427999999999997</v>
      </c>
      <c r="W16" s="79">
        <f t="shared" si="10"/>
        <v>31.005000000000003</v>
      </c>
      <c r="X16" s="79">
        <f t="shared" si="10"/>
        <v>17.282</v>
      </c>
      <c r="Y16" s="79">
        <f t="shared" si="10"/>
        <v>6.0139999999999993</v>
      </c>
      <c r="Z16" s="79">
        <f t="shared" si="10"/>
        <v>7.4260000000000002</v>
      </c>
      <c r="AA16" s="111">
        <f t="shared" si="10"/>
        <v>3.4</v>
      </c>
      <c r="AB16" s="107"/>
    </row>
    <row r="17" spans="1:28" ht="19.5" customHeight="1" x14ac:dyDescent="0.15">
      <c r="A17" s="219"/>
      <c r="B17" s="73" t="s">
        <v>158</v>
      </c>
      <c r="C17" s="73" t="s">
        <v>159</v>
      </c>
      <c r="D17" s="77" t="s">
        <v>160</v>
      </c>
      <c r="E17" s="77" t="s">
        <v>183</v>
      </c>
      <c r="F17" s="79">
        <f t="shared" si="1"/>
        <v>7111.92</v>
      </c>
      <c r="G17" s="79">
        <f t="shared" ref="G17:AA17" si="11">SUM(G86,G922,G1186,G1450)</f>
        <v>5.0999999999999996</v>
      </c>
      <c r="H17" s="79">
        <f t="shared" si="11"/>
        <v>45.100000000000009</v>
      </c>
      <c r="I17" s="79">
        <f t="shared" si="11"/>
        <v>16.669999999999998</v>
      </c>
      <c r="J17" s="79">
        <f t="shared" si="11"/>
        <v>31.279999999999994</v>
      </c>
      <c r="K17" s="79">
        <f t="shared" si="11"/>
        <v>98.98</v>
      </c>
      <c r="L17" s="79">
        <f t="shared" si="11"/>
        <v>95.35</v>
      </c>
      <c r="M17" s="79">
        <f t="shared" si="11"/>
        <v>147.45000000000002</v>
      </c>
      <c r="N17" s="79">
        <f t="shared" si="11"/>
        <v>205.16</v>
      </c>
      <c r="O17" s="79">
        <f t="shared" si="11"/>
        <v>170.81</v>
      </c>
      <c r="P17" s="79">
        <f t="shared" si="11"/>
        <v>340.52</v>
      </c>
      <c r="Q17" s="79">
        <f t="shared" si="11"/>
        <v>729.99</v>
      </c>
      <c r="R17" s="79">
        <f t="shared" si="11"/>
        <v>785.83</v>
      </c>
      <c r="S17" s="79">
        <f t="shared" si="11"/>
        <v>1444.44</v>
      </c>
      <c r="T17" s="79">
        <f t="shared" si="11"/>
        <v>1083.08</v>
      </c>
      <c r="U17" s="79">
        <f t="shared" si="11"/>
        <v>872.42000000000007</v>
      </c>
      <c r="V17" s="79">
        <f t="shared" si="11"/>
        <v>332.19</v>
      </c>
      <c r="W17" s="79">
        <f t="shared" si="11"/>
        <v>242.8</v>
      </c>
      <c r="X17" s="79">
        <f t="shared" si="11"/>
        <v>173.64</v>
      </c>
      <c r="Y17" s="79">
        <f t="shared" si="11"/>
        <v>73.739999999999995</v>
      </c>
      <c r="Z17" s="79">
        <f t="shared" si="11"/>
        <v>49.819999999999993</v>
      </c>
      <c r="AA17" s="111">
        <f t="shared" si="11"/>
        <v>167.55</v>
      </c>
      <c r="AB17" s="107"/>
    </row>
    <row r="18" spans="1:28" ht="19.5" customHeight="1" x14ac:dyDescent="0.15">
      <c r="A18" s="219"/>
      <c r="B18" s="73"/>
      <c r="C18" s="73"/>
      <c r="D18" s="73"/>
      <c r="E18" s="77" t="s">
        <v>150</v>
      </c>
      <c r="F18" s="79">
        <f t="shared" si="1"/>
        <v>1629.4780000000003</v>
      </c>
      <c r="G18" s="79">
        <f t="shared" ref="G18:AA18" si="12">SUM(G87,G923,G1187,G1451)</f>
        <v>0</v>
      </c>
      <c r="H18" s="79">
        <f t="shared" si="12"/>
        <v>0</v>
      </c>
      <c r="I18" s="79">
        <f t="shared" si="12"/>
        <v>0.56699999999999995</v>
      </c>
      <c r="J18" s="79">
        <f t="shared" si="12"/>
        <v>2.2249999999999996</v>
      </c>
      <c r="K18" s="79">
        <f t="shared" si="12"/>
        <v>9.9350000000000005</v>
      </c>
      <c r="L18" s="79">
        <f t="shared" si="12"/>
        <v>11.530999999999999</v>
      </c>
      <c r="M18" s="79">
        <f t="shared" si="12"/>
        <v>20.658999999999999</v>
      </c>
      <c r="N18" s="79">
        <f t="shared" si="12"/>
        <v>32.71</v>
      </c>
      <c r="O18" s="79">
        <f t="shared" si="12"/>
        <v>30.774999999999999</v>
      </c>
      <c r="P18" s="79">
        <f t="shared" si="12"/>
        <v>68.123000000000005</v>
      </c>
      <c r="Q18" s="79">
        <f t="shared" si="12"/>
        <v>160.858</v>
      </c>
      <c r="R18" s="79">
        <f t="shared" si="12"/>
        <v>180.34900000000002</v>
      </c>
      <c r="S18" s="79">
        <f t="shared" si="12"/>
        <v>346.19900000000001</v>
      </c>
      <c r="T18" s="79">
        <f t="shared" si="12"/>
        <v>270.75500000000005</v>
      </c>
      <c r="U18" s="79">
        <f t="shared" si="12"/>
        <v>225.506</v>
      </c>
      <c r="V18" s="79">
        <f t="shared" si="12"/>
        <v>86.419999999999987</v>
      </c>
      <c r="W18" s="79">
        <f t="shared" si="12"/>
        <v>63.096999999999994</v>
      </c>
      <c r="X18" s="79">
        <f t="shared" si="12"/>
        <v>45.125</v>
      </c>
      <c r="Y18" s="79">
        <f t="shared" si="12"/>
        <v>19.183</v>
      </c>
      <c r="Z18" s="79">
        <f t="shared" si="12"/>
        <v>12.956000000000001</v>
      </c>
      <c r="AA18" s="111">
        <f t="shared" si="12"/>
        <v>42.505000000000003</v>
      </c>
      <c r="AB18" s="107"/>
    </row>
    <row r="19" spans="1:28" ht="19.5" customHeight="1" x14ac:dyDescent="0.15">
      <c r="A19" s="219"/>
      <c r="B19" s="73"/>
      <c r="C19" s="73"/>
      <c r="D19" s="77" t="s">
        <v>161</v>
      </c>
      <c r="E19" s="77" t="s">
        <v>183</v>
      </c>
      <c r="F19" s="79">
        <f t="shared" si="1"/>
        <v>2544.1400000000003</v>
      </c>
      <c r="G19" s="79">
        <f t="shared" ref="G19:AA19" si="13">SUM(G88,G924,G1188,G1452)</f>
        <v>92.32</v>
      </c>
      <c r="H19" s="79">
        <f t="shared" si="13"/>
        <v>383.55</v>
      </c>
      <c r="I19" s="79">
        <f t="shared" si="13"/>
        <v>565.03</v>
      </c>
      <c r="J19" s="79">
        <f t="shared" si="13"/>
        <v>585.49</v>
      </c>
      <c r="K19" s="79">
        <f t="shared" si="13"/>
        <v>467.18999999999994</v>
      </c>
      <c r="L19" s="79">
        <f t="shared" si="13"/>
        <v>278.43999999999994</v>
      </c>
      <c r="M19" s="79">
        <f t="shared" si="13"/>
        <v>73.81</v>
      </c>
      <c r="N19" s="79">
        <f t="shared" si="13"/>
        <v>11.71</v>
      </c>
      <c r="O19" s="79">
        <f t="shared" si="13"/>
        <v>2.4500000000000002</v>
      </c>
      <c r="P19" s="79">
        <f t="shared" si="13"/>
        <v>12.04</v>
      </c>
      <c r="Q19" s="79">
        <f t="shared" si="13"/>
        <v>1.1500000000000001</v>
      </c>
      <c r="R19" s="79">
        <f t="shared" si="13"/>
        <v>2.98</v>
      </c>
      <c r="S19" s="79">
        <f t="shared" si="13"/>
        <v>16.55</v>
      </c>
      <c r="T19" s="79">
        <f t="shared" si="13"/>
        <v>0.86</v>
      </c>
      <c r="U19" s="79">
        <f t="shared" si="13"/>
        <v>4.7</v>
      </c>
      <c r="V19" s="79">
        <f t="shared" si="13"/>
        <v>9.2800000000000011</v>
      </c>
      <c r="W19" s="79">
        <f t="shared" si="13"/>
        <v>5.2200000000000006</v>
      </c>
      <c r="X19" s="79">
        <f t="shared" si="13"/>
        <v>4.0999999999999996</v>
      </c>
      <c r="Y19" s="79">
        <f t="shared" si="13"/>
        <v>9.1300000000000008</v>
      </c>
      <c r="Z19" s="79">
        <f t="shared" si="13"/>
        <v>3.32</v>
      </c>
      <c r="AA19" s="111">
        <f t="shared" si="13"/>
        <v>14.82</v>
      </c>
      <c r="AB19" s="107"/>
    </row>
    <row r="20" spans="1:28" ht="19.5" customHeight="1" x14ac:dyDescent="0.15">
      <c r="A20" s="219"/>
      <c r="B20" s="73"/>
      <c r="C20" s="73"/>
      <c r="D20" s="73"/>
      <c r="E20" s="77" t="s">
        <v>150</v>
      </c>
      <c r="F20" s="79">
        <f t="shared" si="1"/>
        <v>59.103999999999992</v>
      </c>
      <c r="G20" s="79">
        <f t="shared" ref="G20:AA20" si="14">SUM(G89,G925,G1189,G1453)</f>
        <v>0</v>
      </c>
      <c r="H20" s="79">
        <f t="shared" si="14"/>
        <v>0</v>
      </c>
      <c r="I20" s="79">
        <f t="shared" si="14"/>
        <v>0.44500000000000001</v>
      </c>
      <c r="J20" s="79">
        <f t="shared" si="14"/>
        <v>8.5519999999999996</v>
      </c>
      <c r="K20" s="79">
        <f t="shared" si="14"/>
        <v>13.122999999999999</v>
      </c>
      <c r="L20" s="79">
        <f t="shared" si="14"/>
        <v>12.111000000000001</v>
      </c>
      <c r="M20" s="79">
        <f t="shared" si="14"/>
        <v>5.359</v>
      </c>
      <c r="N20" s="79">
        <f t="shared" si="14"/>
        <v>1.1579999999999999</v>
      </c>
      <c r="O20" s="79">
        <f t="shared" si="14"/>
        <v>0.22000000000000003</v>
      </c>
      <c r="P20" s="79">
        <f t="shared" si="14"/>
        <v>1.6139999999999999</v>
      </c>
      <c r="Q20" s="79">
        <f t="shared" si="14"/>
        <v>0.19600000000000001</v>
      </c>
      <c r="R20" s="79">
        <f t="shared" si="14"/>
        <v>0.621</v>
      </c>
      <c r="S20" s="79">
        <f t="shared" si="14"/>
        <v>4.0830000000000002</v>
      </c>
      <c r="T20" s="79">
        <f t="shared" si="14"/>
        <v>0.223</v>
      </c>
      <c r="U20" s="79">
        <f t="shared" si="14"/>
        <v>1.32</v>
      </c>
      <c r="V20" s="79">
        <f t="shared" si="14"/>
        <v>2.6879999999999997</v>
      </c>
      <c r="W20" s="79">
        <f t="shared" si="14"/>
        <v>1.516</v>
      </c>
      <c r="X20" s="79">
        <f t="shared" si="14"/>
        <v>1.1830000000000001</v>
      </c>
      <c r="Y20" s="79">
        <f t="shared" si="14"/>
        <v>2.6269999999999998</v>
      </c>
      <c r="Z20" s="79">
        <f t="shared" si="14"/>
        <v>0.96299999999999997</v>
      </c>
      <c r="AA20" s="111">
        <f t="shared" si="14"/>
        <v>1.1019999999999999</v>
      </c>
      <c r="AB20" s="107"/>
    </row>
    <row r="21" spans="1:28" ht="19.5" customHeight="1" x14ac:dyDescent="0.15">
      <c r="A21" s="219"/>
      <c r="B21" s="73"/>
      <c r="C21" s="73" t="s">
        <v>162</v>
      </c>
      <c r="D21" s="77" t="s">
        <v>163</v>
      </c>
      <c r="E21" s="77" t="s">
        <v>183</v>
      </c>
      <c r="F21" s="79">
        <f t="shared" si="1"/>
        <v>6114.5099999999993</v>
      </c>
      <c r="G21" s="79">
        <f t="shared" ref="G21:AA21" si="15">SUM(G90,G926,G1190,G1454)</f>
        <v>64.510000000000005</v>
      </c>
      <c r="H21" s="79">
        <f t="shared" si="15"/>
        <v>316.73999999999995</v>
      </c>
      <c r="I21" s="79">
        <f t="shared" si="15"/>
        <v>203.52</v>
      </c>
      <c r="J21" s="79">
        <f t="shared" si="15"/>
        <v>60.46</v>
      </c>
      <c r="K21" s="79">
        <f t="shared" si="15"/>
        <v>30.18</v>
      </c>
      <c r="L21" s="79">
        <f t="shared" si="15"/>
        <v>15.08</v>
      </c>
      <c r="M21" s="79">
        <f t="shared" si="15"/>
        <v>38.729999999999997</v>
      </c>
      <c r="N21" s="79">
        <f t="shared" si="15"/>
        <v>56.889999999999993</v>
      </c>
      <c r="O21" s="79">
        <f t="shared" si="15"/>
        <v>155.46000000000004</v>
      </c>
      <c r="P21" s="79">
        <f t="shared" si="15"/>
        <v>197.70999999999998</v>
      </c>
      <c r="Q21" s="79">
        <f t="shared" si="15"/>
        <v>429.20000000000005</v>
      </c>
      <c r="R21" s="79">
        <f t="shared" si="15"/>
        <v>1058</v>
      </c>
      <c r="S21" s="79">
        <f t="shared" si="15"/>
        <v>1693.77</v>
      </c>
      <c r="T21" s="79">
        <f t="shared" si="15"/>
        <v>1270.51</v>
      </c>
      <c r="U21" s="79">
        <f t="shared" si="15"/>
        <v>357.83</v>
      </c>
      <c r="V21" s="79">
        <f t="shared" si="15"/>
        <v>75.319999999999993</v>
      </c>
      <c r="W21" s="79">
        <f t="shared" si="15"/>
        <v>34.200000000000003</v>
      </c>
      <c r="X21" s="79">
        <f t="shared" si="15"/>
        <v>48.16</v>
      </c>
      <c r="Y21" s="79">
        <f t="shared" si="15"/>
        <v>2.13</v>
      </c>
      <c r="Z21" s="79">
        <f t="shared" si="15"/>
        <v>4</v>
      </c>
      <c r="AA21" s="111">
        <f t="shared" si="15"/>
        <v>2.11</v>
      </c>
      <c r="AB21" s="107"/>
    </row>
    <row r="22" spans="1:28" ht="19.5" customHeight="1" x14ac:dyDescent="0.15">
      <c r="A22" s="219"/>
      <c r="B22" s="73" t="s">
        <v>20</v>
      </c>
      <c r="C22" s="73"/>
      <c r="D22" s="73"/>
      <c r="E22" s="77" t="s">
        <v>150</v>
      </c>
      <c r="F22" s="79">
        <f t="shared" si="1"/>
        <v>1524.961</v>
      </c>
      <c r="G22" s="79">
        <f t="shared" ref="G22:AA22" si="16">SUM(G91,G927,G1191,G1455)</f>
        <v>0</v>
      </c>
      <c r="H22" s="79">
        <f t="shared" si="16"/>
        <v>0</v>
      </c>
      <c r="I22" s="79">
        <f t="shared" si="16"/>
        <v>5.05</v>
      </c>
      <c r="J22" s="79">
        <f t="shared" si="16"/>
        <v>6.03</v>
      </c>
      <c r="K22" s="79">
        <f t="shared" si="16"/>
        <v>4.03</v>
      </c>
      <c r="L22" s="79">
        <f t="shared" si="16"/>
        <v>2.4390000000000005</v>
      </c>
      <c r="M22" s="79">
        <f t="shared" si="16"/>
        <v>7.4080000000000004</v>
      </c>
      <c r="N22" s="79">
        <f t="shared" si="16"/>
        <v>11.790000000000003</v>
      </c>
      <c r="O22" s="79">
        <f t="shared" si="16"/>
        <v>36.394999999999996</v>
      </c>
      <c r="P22" s="79">
        <f t="shared" si="16"/>
        <v>49.603000000000002</v>
      </c>
      <c r="Q22" s="79">
        <f t="shared" si="16"/>
        <v>112.35899999999999</v>
      </c>
      <c r="R22" s="79">
        <f t="shared" si="16"/>
        <v>286.92700000000002</v>
      </c>
      <c r="S22" s="79">
        <f t="shared" si="16"/>
        <v>475.80900000000008</v>
      </c>
      <c r="T22" s="79">
        <f t="shared" si="16"/>
        <v>369.786</v>
      </c>
      <c r="U22" s="79">
        <f t="shared" si="16"/>
        <v>107.69799999999999</v>
      </c>
      <c r="V22" s="79">
        <f t="shared" si="16"/>
        <v>22.594999999999999</v>
      </c>
      <c r="W22" s="79">
        <f t="shared" si="16"/>
        <v>10.118</v>
      </c>
      <c r="X22" s="79">
        <f t="shared" si="16"/>
        <v>14.450999999999999</v>
      </c>
      <c r="Y22" s="79">
        <f t="shared" si="16"/>
        <v>0.63900000000000001</v>
      </c>
      <c r="Z22" s="79">
        <f t="shared" si="16"/>
        <v>1.2</v>
      </c>
      <c r="AA22" s="111">
        <f t="shared" si="16"/>
        <v>0.63400000000000001</v>
      </c>
      <c r="AB22" s="107"/>
    </row>
    <row r="23" spans="1:28" ht="19.5" customHeight="1" x14ac:dyDescent="0.15">
      <c r="A23" s="219"/>
      <c r="B23" s="73"/>
      <c r="C23" s="73"/>
      <c r="D23" s="77" t="s">
        <v>164</v>
      </c>
      <c r="E23" s="77" t="s">
        <v>183</v>
      </c>
      <c r="F23" s="79">
        <f t="shared" si="1"/>
        <v>105.18999999999998</v>
      </c>
      <c r="G23" s="79">
        <f t="shared" ref="G23:AA23" si="17">SUM(G92,G928,G1192,G1456)</f>
        <v>0</v>
      </c>
      <c r="H23" s="79">
        <f t="shared" si="17"/>
        <v>4.5200000000000005</v>
      </c>
      <c r="I23" s="79">
        <f t="shared" si="17"/>
        <v>1.2</v>
      </c>
      <c r="J23" s="79">
        <f t="shared" si="17"/>
        <v>1.1800000000000002</v>
      </c>
      <c r="K23" s="79">
        <f t="shared" si="17"/>
        <v>7.29</v>
      </c>
      <c r="L23" s="79">
        <f t="shared" si="17"/>
        <v>6.4099999999999993</v>
      </c>
      <c r="M23" s="79">
        <f t="shared" si="17"/>
        <v>6.22</v>
      </c>
      <c r="N23" s="79">
        <f t="shared" si="17"/>
        <v>3.76</v>
      </c>
      <c r="O23" s="79">
        <f t="shared" si="17"/>
        <v>19.119999999999997</v>
      </c>
      <c r="P23" s="79">
        <f t="shared" si="17"/>
        <v>38.93</v>
      </c>
      <c r="Q23" s="79">
        <f t="shared" si="17"/>
        <v>0.75</v>
      </c>
      <c r="R23" s="79">
        <f t="shared" si="17"/>
        <v>2.0499999999999998</v>
      </c>
      <c r="S23" s="79">
        <f t="shared" si="17"/>
        <v>0.44</v>
      </c>
      <c r="T23" s="79">
        <f t="shared" si="17"/>
        <v>0.42</v>
      </c>
      <c r="U23" s="79">
        <f t="shared" si="17"/>
        <v>0.78</v>
      </c>
      <c r="V23" s="79">
        <f t="shared" si="17"/>
        <v>0.99</v>
      </c>
      <c r="W23" s="79">
        <f t="shared" si="17"/>
        <v>0</v>
      </c>
      <c r="X23" s="79">
        <f t="shared" si="17"/>
        <v>7.0000000000000007E-2</v>
      </c>
      <c r="Y23" s="79">
        <f t="shared" si="17"/>
        <v>0.88</v>
      </c>
      <c r="Z23" s="79">
        <f t="shared" si="17"/>
        <v>2.04</v>
      </c>
      <c r="AA23" s="111">
        <f t="shared" si="17"/>
        <v>8.14</v>
      </c>
      <c r="AB23" s="107"/>
    </row>
    <row r="24" spans="1:28" ht="19.5" customHeight="1" x14ac:dyDescent="0.15">
      <c r="A24" s="219" t="s">
        <v>226</v>
      </c>
      <c r="B24" s="73"/>
      <c r="C24" s="73"/>
      <c r="D24" s="73"/>
      <c r="E24" s="77" t="s">
        <v>150</v>
      </c>
      <c r="F24" s="79">
        <f t="shared" si="1"/>
        <v>12.848000000000003</v>
      </c>
      <c r="G24" s="79">
        <f t="shared" ref="G24:AA24" si="18">SUM(G93,G929,G1193,G1457)</f>
        <v>0</v>
      </c>
      <c r="H24" s="79">
        <f t="shared" si="18"/>
        <v>0</v>
      </c>
      <c r="I24" s="79">
        <f t="shared" si="18"/>
        <v>0</v>
      </c>
      <c r="J24" s="79">
        <f t="shared" si="18"/>
        <v>1.0999999999999999E-2</v>
      </c>
      <c r="K24" s="79">
        <f t="shared" si="18"/>
        <v>0.192</v>
      </c>
      <c r="L24" s="79">
        <f t="shared" si="18"/>
        <v>0.26</v>
      </c>
      <c r="M24" s="79">
        <f t="shared" si="18"/>
        <v>0.4</v>
      </c>
      <c r="N24" s="79">
        <f t="shared" si="18"/>
        <v>0.32399999999999995</v>
      </c>
      <c r="O24" s="79">
        <f t="shared" si="18"/>
        <v>1.9930000000000001</v>
      </c>
      <c r="P24" s="79">
        <f t="shared" si="18"/>
        <v>5.141</v>
      </c>
      <c r="Q24" s="79">
        <f t="shared" si="18"/>
        <v>0.121</v>
      </c>
      <c r="R24" s="79">
        <f t="shared" si="18"/>
        <v>0.39600000000000002</v>
      </c>
      <c r="S24" s="79">
        <f t="shared" si="18"/>
        <v>9.9000000000000005E-2</v>
      </c>
      <c r="T24" s="79">
        <f t="shared" si="18"/>
        <v>0.109</v>
      </c>
      <c r="U24" s="79">
        <f t="shared" si="18"/>
        <v>0.28799999999999998</v>
      </c>
      <c r="V24" s="79">
        <f t="shared" si="18"/>
        <v>0.28699999999999998</v>
      </c>
      <c r="W24" s="79">
        <f t="shared" si="18"/>
        <v>0</v>
      </c>
      <c r="X24" s="79">
        <f t="shared" si="18"/>
        <v>0.02</v>
      </c>
      <c r="Y24" s="79">
        <f t="shared" si="18"/>
        <v>0.255</v>
      </c>
      <c r="Z24" s="79">
        <f t="shared" si="18"/>
        <v>0.59199999999999997</v>
      </c>
      <c r="AA24" s="111">
        <f t="shared" si="18"/>
        <v>2.36</v>
      </c>
      <c r="AB24" s="107"/>
    </row>
    <row r="25" spans="1:28" ht="19.5" customHeight="1" x14ac:dyDescent="0.15">
      <c r="A25" s="219"/>
      <c r="B25" s="76"/>
      <c r="C25" s="74" t="s">
        <v>165</v>
      </c>
      <c r="D25" s="75"/>
      <c r="E25" s="77" t="s">
        <v>183</v>
      </c>
      <c r="F25" s="79">
        <f t="shared" si="1"/>
        <v>1804.57</v>
      </c>
      <c r="G25" s="79">
        <f t="shared" ref="G25:AA25" si="19">SUM(G94,G930,G1194,G1458)</f>
        <v>24.669999999999998</v>
      </c>
      <c r="H25" s="79">
        <f t="shared" si="19"/>
        <v>103.41999999999999</v>
      </c>
      <c r="I25" s="79">
        <f t="shared" si="19"/>
        <v>178.15999999999997</v>
      </c>
      <c r="J25" s="79">
        <f t="shared" si="19"/>
        <v>155.44999999999999</v>
      </c>
      <c r="K25" s="79">
        <f t="shared" si="19"/>
        <v>204.95000000000002</v>
      </c>
      <c r="L25" s="79">
        <f t="shared" si="19"/>
        <v>207.80999999999997</v>
      </c>
      <c r="M25" s="79">
        <f t="shared" si="19"/>
        <v>87.469999999999985</v>
      </c>
      <c r="N25" s="79">
        <f t="shared" si="19"/>
        <v>130.04</v>
      </c>
      <c r="O25" s="79">
        <f t="shared" si="19"/>
        <v>95.31</v>
      </c>
      <c r="P25" s="79">
        <f t="shared" si="19"/>
        <v>53.04</v>
      </c>
      <c r="Q25" s="79">
        <f t="shared" si="19"/>
        <v>54.490000000000009</v>
      </c>
      <c r="R25" s="79">
        <f t="shared" si="19"/>
        <v>78.699999999999989</v>
      </c>
      <c r="S25" s="79">
        <f t="shared" si="19"/>
        <v>102.5</v>
      </c>
      <c r="T25" s="79">
        <f t="shared" si="19"/>
        <v>99.5</v>
      </c>
      <c r="U25" s="79">
        <f t="shared" si="19"/>
        <v>102.78</v>
      </c>
      <c r="V25" s="79">
        <f t="shared" si="19"/>
        <v>50.25</v>
      </c>
      <c r="W25" s="79">
        <f t="shared" si="19"/>
        <v>28</v>
      </c>
      <c r="X25" s="79">
        <f t="shared" si="19"/>
        <v>20.750000000000004</v>
      </c>
      <c r="Y25" s="79">
        <f t="shared" si="19"/>
        <v>11.15</v>
      </c>
      <c r="Z25" s="79">
        <f t="shared" si="19"/>
        <v>0.84</v>
      </c>
      <c r="AA25" s="111">
        <f t="shared" si="19"/>
        <v>15.29</v>
      </c>
      <c r="AB25" s="107"/>
    </row>
    <row r="26" spans="1:28" ht="19.5" customHeight="1" x14ac:dyDescent="0.15">
      <c r="A26" s="219"/>
      <c r="B26" s="76"/>
      <c r="C26" s="76"/>
      <c r="E26" s="77" t="s">
        <v>150</v>
      </c>
      <c r="F26" s="79">
        <f t="shared" si="1"/>
        <v>178.70500000000001</v>
      </c>
      <c r="G26" s="79">
        <f t="shared" ref="G26:AA26" si="20">SUM(G95,G931,G1195,G1459)</f>
        <v>7.6999999999999999E-2</v>
      </c>
      <c r="H26" s="79">
        <f t="shared" si="20"/>
        <v>0.64500000000000013</v>
      </c>
      <c r="I26" s="79">
        <f t="shared" si="20"/>
        <v>4.5070000000000006</v>
      </c>
      <c r="J26" s="79">
        <f t="shared" si="20"/>
        <v>8.0440000000000005</v>
      </c>
      <c r="K26" s="79">
        <f t="shared" si="20"/>
        <v>14.741999999999997</v>
      </c>
      <c r="L26" s="79">
        <f t="shared" si="20"/>
        <v>19.974000000000004</v>
      </c>
      <c r="M26" s="79">
        <f t="shared" si="20"/>
        <v>9.0579999999999998</v>
      </c>
      <c r="N26" s="79">
        <f t="shared" si="20"/>
        <v>16.956000000000003</v>
      </c>
      <c r="O26" s="79">
        <f t="shared" si="20"/>
        <v>17.195</v>
      </c>
      <c r="P26" s="79">
        <f t="shared" si="20"/>
        <v>9.8650000000000002</v>
      </c>
      <c r="Q26" s="79">
        <f t="shared" si="20"/>
        <v>9.9310000000000009</v>
      </c>
      <c r="R26" s="79">
        <f t="shared" si="20"/>
        <v>12.473000000000001</v>
      </c>
      <c r="S26" s="79">
        <f t="shared" si="20"/>
        <v>15.903</v>
      </c>
      <c r="T26" s="79">
        <f t="shared" si="20"/>
        <v>12.551</v>
      </c>
      <c r="U26" s="79">
        <f t="shared" si="20"/>
        <v>12.328999999999999</v>
      </c>
      <c r="V26" s="79">
        <f t="shared" si="20"/>
        <v>5.9119999999999999</v>
      </c>
      <c r="W26" s="79">
        <f t="shared" si="20"/>
        <v>3.202</v>
      </c>
      <c r="X26" s="79">
        <f t="shared" si="20"/>
        <v>2.286</v>
      </c>
      <c r="Y26" s="79">
        <f t="shared" si="20"/>
        <v>1.2450000000000001</v>
      </c>
      <c r="Z26" s="79">
        <f t="shared" si="20"/>
        <v>0.11399999999999999</v>
      </c>
      <c r="AA26" s="111">
        <f t="shared" si="20"/>
        <v>1.696</v>
      </c>
      <c r="AB26" s="107"/>
    </row>
    <row r="27" spans="1:28" ht="19.5" customHeight="1" x14ac:dyDescent="0.15">
      <c r="A27" s="219"/>
      <c r="B27" s="221"/>
      <c r="C27" s="74" t="s">
        <v>152</v>
      </c>
      <c r="D27" s="75"/>
      <c r="E27" s="77" t="s">
        <v>183</v>
      </c>
      <c r="F27" s="79">
        <f t="shared" si="1"/>
        <v>100007.18999999999</v>
      </c>
      <c r="G27" s="79">
        <f>G29+G39</f>
        <v>68.58</v>
      </c>
      <c r="H27" s="79">
        <f t="shared" ref="H27:AA27" si="21">H29+H39</f>
        <v>2162.6999999999998</v>
      </c>
      <c r="I27" s="79">
        <f t="shared" si="21"/>
        <v>1521.3499999999995</v>
      </c>
      <c r="J27" s="79">
        <f t="shared" si="21"/>
        <v>1381.3700000000001</v>
      </c>
      <c r="K27" s="79">
        <f t="shared" si="21"/>
        <v>1665.47</v>
      </c>
      <c r="L27" s="79">
        <f t="shared" si="21"/>
        <v>1282.4700000000003</v>
      </c>
      <c r="M27" s="79">
        <f t="shared" si="21"/>
        <v>2524.16</v>
      </c>
      <c r="N27" s="79">
        <f t="shared" si="21"/>
        <v>2454.88</v>
      </c>
      <c r="O27" s="79">
        <f t="shared" si="21"/>
        <v>1818.4199999999998</v>
      </c>
      <c r="P27" s="79">
        <f t="shared" si="21"/>
        <v>3053.44</v>
      </c>
      <c r="Q27" s="79">
        <f t="shared" si="21"/>
        <v>5119.5</v>
      </c>
      <c r="R27" s="79">
        <f t="shared" si="21"/>
        <v>12257.269999999999</v>
      </c>
      <c r="S27" s="79">
        <f t="shared" si="21"/>
        <v>16252.07</v>
      </c>
      <c r="T27" s="79">
        <f t="shared" si="21"/>
        <v>18863.75</v>
      </c>
      <c r="U27" s="79">
        <f t="shared" si="21"/>
        <v>14508.61</v>
      </c>
      <c r="V27" s="79">
        <f t="shared" si="21"/>
        <v>7564.89</v>
      </c>
      <c r="W27" s="79">
        <f t="shared" si="21"/>
        <v>3042.0499999999993</v>
      </c>
      <c r="X27" s="79">
        <f t="shared" si="21"/>
        <v>1757.98</v>
      </c>
      <c r="Y27" s="79">
        <f t="shared" si="21"/>
        <v>897.65</v>
      </c>
      <c r="Z27" s="79">
        <f t="shared" si="21"/>
        <v>420.54999999999995</v>
      </c>
      <c r="AA27" s="111">
        <f t="shared" si="21"/>
        <v>1390.03</v>
      </c>
      <c r="AB27" s="107"/>
    </row>
    <row r="28" spans="1:28" ht="19.5" customHeight="1" x14ac:dyDescent="0.15">
      <c r="A28" s="219"/>
      <c r="B28" s="76"/>
      <c r="C28" s="76"/>
      <c r="E28" s="77" t="s">
        <v>150</v>
      </c>
      <c r="F28" s="79">
        <f t="shared" si="1"/>
        <v>14853.796</v>
      </c>
      <c r="G28" s="79">
        <f>G30+G40</f>
        <v>7.3000000000000009E-2</v>
      </c>
      <c r="H28" s="79">
        <f t="shared" ref="H28:AA28" si="22">H30+H40</f>
        <v>17.677</v>
      </c>
      <c r="I28" s="79">
        <f t="shared" si="22"/>
        <v>42.792000000000009</v>
      </c>
      <c r="J28" s="79">
        <f t="shared" si="22"/>
        <v>74.697000000000003</v>
      </c>
      <c r="K28" s="79">
        <f t="shared" si="22"/>
        <v>123.95399999999998</v>
      </c>
      <c r="L28" s="79">
        <f t="shared" si="22"/>
        <v>117.879</v>
      </c>
      <c r="M28" s="79">
        <f t="shared" si="22"/>
        <v>258.55099999999999</v>
      </c>
      <c r="N28" s="79">
        <f t="shared" si="22"/>
        <v>277.976</v>
      </c>
      <c r="O28" s="79">
        <f t="shared" si="22"/>
        <v>230.02299999999997</v>
      </c>
      <c r="P28" s="79">
        <f t="shared" si="22"/>
        <v>424.69600000000003</v>
      </c>
      <c r="Q28" s="79">
        <f t="shared" si="22"/>
        <v>781.50400000000002</v>
      </c>
      <c r="R28" s="79">
        <f t="shared" si="22"/>
        <v>1917.7370000000001</v>
      </c>
      <c r="S28" s="79">
        <f t="shared" si="22"/>
        <v>2624.2659999999996</v>
      </c>
      <c r="T28" s="79">
        <f t="shared" si="22"/>
        <v>3109.0509999999999</v>
      </c>
      <c r="U28" s="79">
        <f t="shared" si="22"/>
        <v>2387.3629999999998</v>
      </c>
      <c r="V28" s="79">
        <f t="shared" si="22"/>
        <v>1246.848</v>
      </c>
      <c r="W28" s="79">
        <f t="shared" si="22"/>
        <v>528.64499999999998</v>
      </c>
      <c r="X28" s="79">
        <f t="shared" si="22"/>
        <v>292.04499999999996</v>
      </c>
      <c r="Y28" s="79">
        <f t="shared" si="22"/>
        <v>160.07299999999998</v>
      </c>
      <c r="Z28" s="79">
        <f t="shared" si="22"/>
        <v>77.260000000000005</v>
      </c>
      <c r="AA28" s="111">
        <f t="shared" si="22"/>
        <v>160.68599999999998</v>
      </c>
      <c r="AB28" s="107"/>
    </row>
    <row r="29" spans="1:28" ht="19.5" customHeight="1" x14ac:dyDescent="0.15">
      <c r="A29" s="219"/>
      <c r="B29" s="73" t="s">
        <v>94</v>
      </c>
      <c r="C29" s="77"/>
      <c r="D29" s="77" t="s">
        <v>153</v>
      </c>
      <c r="E29" s="77" t="s">
        <v>183</v>
      </c>
      <c r="F29" s="79">
        <f t="shared" si="1"/>
        <v>15149.39</v>
      </c>
      <c r="G29" s="79">
        <f>SUM(G31,G33,G35,G37)</f>
        <v>0</v>
      </c>
      <c r="H29" s="79">
        <f t="shared" ref="H29:AA29" si="23">SUM(H31,H33,H35,H37)</f>
        <v>0.39</v>
      </c>
      <c r="I29" s="79">
        <f t="shared" si="23"/>
        <v>1.37</v>
      </c>
      <c r="J29" s="79">
        <f t="shared" si="23"/>
        <v>17.05</v>
      </c>
      <c r="K29" s="79">
        <f t="shared" si="23"/>
        <v>17.07</v>
      </c>
      <c r="L29" s="79">
        <f t="shared" si="23"/>
        <v>40.94</v>
      </c>
      <c r="M29" s="79">
        <f t="shared" si="23"/>
        <v>70.31</v>
      </c>
      <c r="N29" s="79">
        <f t="shared" si="23"/>
        <v>140.9</v>
      </c>
      <c r="O29" s="79">
        <f t="shared" si="23"/>
        <v>174.77999999999997</v>
      </c>
      <c r="P29" s="79">
        <f t="shared" si="23"/>
        <v>372.88</v>
      </c>
      <c r="Q29" s="79">
        <f t="shared" si="23"/>
        <v>765.15000000000009</v>
      </c>
      <c r="R29" s="79">
        <f t="shared" si="23"/>
        <v>1775.1499999999996</v>
      </c>
      <c r="S29" s="79">
        <f t="shared" si="23"/>
        <v>2928.9700000000003</v>
      </c>
      <c r="T29" s="79">
        <f t="shared" si="23"/>
        <v>3495.29</v>
      </c>
      <c r="U29" s="79">
        <f t="shared" si="23"/>
        <v>2335.6600000000003</v>
      </c>
      <c r="V29" s="79">
        <f t="shared" si="23"/>
        <v>1307.4599999999998</v>
      </c>
      <c r="W29" s="79">
        <f t="shared" si="23"/>
        <v>737.2</v>
      </c>
      <c r="X29" s="79">
        <f t="shared" si="23"/>
        <v>306.39999999999998</v>
      </c>
      <c r="Y29" s="79">
        <f t="shared" si="23"/>
        <v>240.60999999999999</v>
      </c>
      <c r="Z29" s="79">
        <f t="shared" si="23"/>
        <v>129.1</v>
      </c>
      <c r="AA29" s="111">
        <f t="shared" si="23"/>
        <v>292.71000000000004</v>
      </c>
      <c r="AB29" s="107"/>
    </row>
    <row r="30" spans="1:28" ht="19.5" customHeight="1" x14ac:dyDescent="0.15">
      <c r="A30" s="219"/>
      <c r="B30" s="73"/>
      <c r="C30" s="73" t="s">
        <v>10</v>
      </c>
      <c r="D30" s="73"/>
      <c r="E30" s="77" t="s">
        <v>150</v>
      </c>
      <c r="F30" s="79">
        <f t="shared" si="1"/>
        <v>3632.2239999999997</v>
      </c>
      <c r="G30" s="79">
        <f>SUM(G32,G34,G36,G38)</f>
        <v>0</v>
      </c>
      <c r="H30" s="79">
        <f t="shared" ref="H30:AA30" si="24">SUM(H32,H34,H36,H38)</f>
        <v>0</v>
      </c>
      <c r="I30" s="79">
        <f t="shared" si="24"/>
        <v>7.3000000000000009E-2</v>
      </c>
      <c r="J30" s="79">
        <f t="shared" si="24"/>
        <v>1.1560000000000001</v>
      </c>
      <c r="K30" s="79">
        <f t="shared" si="24"/>
        <v>1.7070000000000001</v>
      </c>
      <c r="L30" s="79">
        <f t="shared" si="24"/>
        <v>4.3309999999999995</v>
      </c>
      <c r="M30" s="79">
        <f t="shared" si="24"/>
        <v>9.5560000000000009</v>
      </c>
      <c r="N30" s="79">
        <f t="shared" si="24"/>
        <v>22.465</v>
      </c>
      <c r="O30" s="79">
        <f t="shared" si="24"/>
        <v>31.604999999999997</v>
      </c>
      <c r="P30" s="79">
        <f t="shared" si="24"/>
        <v>73.549000000000007</v>
      </c>
      <c r="Q30" s="79">
        <f t="shared" si="24"/>
        <v>167.75399999999999</v>
      </c>
      <c r="R30" s="79">
        <f t="shared" si="24"/>
        <v>399.63599999999997</v>
      </c>
      <c r="S30" s="79">
        <f t="shared" si="24"/>
        <v>692.07199999999989</v>
      </c>
      <c r="T30" s="79">
        <f t="shared" si="24"/>
        <v>863.41600000000005</v>
      </c>
      <c r="U30" s="79">
        <f t="shared" si="24"/>
        <v>600.42399999999998</v>
      </c>
      <c r="V30" s="79">
        <f t="shared" si="24"/>
        <v>336.71499999999997</v>
      </c>
      <c r="W30" s="79">
        <f t="shared" si="24"/>
        <v>190.18199999999999</v>
      </c>
      <c r="X30" s="79">
        <f t="shared" si="24"/>
        <v>79.294999999999987</v>
      </c>
      <c r="Y30" s="79">
        <f t="shared" si="24"/>
        <v>64.373999999999995</v>
      </c>
      <c r="Z30" s="79">
        <f t="shared" si="24"/>
        <v>34.408000000000001</v>
      </c>
      <c r="AA30" s="111">
        <f t="shared" si="24"/>
        <v>59.506</v>
      </c>
      <c r="AB30" s="107"/>
    </row>
    <row r="31" spans="1:28" ht="19.5" customHeight="1" x14ac:dyDescent="0.15">
      <c r="A31" s="219"/>
      <c r="B31" s="73"/>
      <c r="C31" s="73"/>
      <c r="D31" s="77" t="s">
        <v>157</v>
      </c>
      <c r="E31" s="77" t="s">
        <v>183</v>
      </c>
      <c r="F31" s="79">
        <f t="shared" si="1"/>
        <v>12423.519999999999</v>
      </c>
      <c r="G31" s="79">
        <f t="shared" ref="G31:AA31" si="25">SUM(G100,G936,G1200,G1464)</f>
        <v>0</v>
      </c>
      <c r="H31" s="79">
        <f t="shared" si="25"/>
        <v>0</v>
      </c>
      <c r="I31" s="79">
        <f t="shared" si="25"/>
        <v>0.99</v>
      </c>
      <c r="J31" s="79">
        <f t="shared" si="25"/>
        <v>2.6100000000000003</v>
      </c>
      <c r="K31" s="79">
        <f t="shared" si="25"/>
        <v>7.4799999999999995</v>
      </c>
      <c r="L31" s="79">
        <f t="shared" si="25"/>
        <v>23.73</v>
      </c>
      <c r="M31" s="79">
        <f t="shared" si="25"/>
        <v>45.65</v>
      </c>
      <c r="N31" s="79">
        <f t="shared" si="25"/>
        <v>121.06</v>
      </c>
      <c r="O31" s="79">
        <f t="shared" si="25"/>
        <v>131.20999999999998</v>
      </c>
      <c r="P31" s="79">
        <f t="shared" si="25"/>
        <v>332.57</v>
      </c>
      <c r="Q31" s="79">
        <f t="shared" si="25"/>
        <v>656.61</v>
      </c>
      <c r="R31" s="79">
        <f t="shared" si="25"/>
        <v>1558.8199999999997</v>
      </c>
      <c r="S31" s="79">
        <f t="shared" si="25"/>
        <v>2418.61</v>
      </c>
      <c r="T31" s="79">
        <f t="shared" si="25"/>
        <v>2966.15</v>
      </c>
      <c r="U31" s="79">
        <f t="shared" si="25"/>
        <v>2024.59</v>
      </c>
      <c r="V31" s="79">
        <f t="shared" si="25"/>
        <v>1044.49</v>
      </c>
      <c r="W31" s="79">
        <f t="shared" si="25"/>
        <v>600.96</v>
      </c>
      <c r="X31" s="79">
        <f t="shared" si="25"/>
        <v>230.11999999999998</v>
      </c>
      <c r="Y31" s="79">
        <f t="shared" si="25"/>
        <v>142.38</v>
      </c>
      <c r="Z31" s="79">
        <f t="shared" si="25"/>
        <v>74.08</v>
      </c>
      <c r="AA31" s="111">
        <f t="shared" si="25"/>
        <v>41.41</v>
      </c>
      <c r="AB31" s="107"/>
    </row>
    <row r="32" spans="1:28" ht="19.5" customHeight="1" x14ac:dyDescent="0.15">
      <c r="A32" s="219"/>
      <c r="B32" s="73"/>
      <c r="C32" s="73"/>
      <c r="D32" s="73"/>
      <c r="E32" s="77" t="s">
        <v>150</v>
      </c>
      <c r="F32" s="79">
        <f t="shared" si="1"/>
        <v>2970.9720000000002</v>
      </c>
      <c r="G32" s="79">
        <f t="shared" ref="G32:AA32" si="26">SUM(G101,G937,G1201,G1465)</f>
        <v>0</v>
      </c>
      <c r="H32" s="79">
        <f t="shared" si="26"/>
        <v>0</v>
      </c>
      <c r="I32" s="79">
        <f t="shared" si="26"/>
        <v>6.9000000000000006E-2</v>
      </c>
      <c r="J32" s="79">
        <f t="shared" si="26"/>
        <v>0.17499999999999996</v>
      </c>
      <c r="K32" s="79">
        <f t="shared" si="26"/>
        <v>0.748</v>
      </c>
      <c r="L32" s="79">
        <f t="shared" si="26"/>
        <v>2.6440000000000001</v>
      </c>
      <c r="M32" s="79">
        <f t="shared" si="26"/>
        <v>6.34</v>
      </c>
      <c r="N32" s="79">
        <f t="shared" si="26"/>
        <v>19.292999999999999</v>
      </c>
      <c r="O32" s="79">
        <f t="shared" si="26"/>
        <v>23.856999999999996</v>
      </c>
      <c r="P32" s="79">
        <f t="shared" si="26"/>
        <v>65.59</v>
      </c>
      <c r="Q32" s="79">
        <f t="shared" si="26"/>
        <v>144.035</v>
      </c>
      <c r="R32" s="79">
        <f t="shared" si="26"/>
        <v>350.41499999999996</v>
      </c>
      <c r="S32" s="79">
        <f t="shared" si="26"/>
        <v>569.87599999999998</v>
      </c>
      <c r="T32" s="79">
        <f t="shared" si="26"/>
        <v>729.26600000000008</v>
      </c>
      <c r="U32" s="79">
        <f t="shared" si="26"/>
        <v>519.11900000000003</v>
      </c>
      <c r="V32" s="79">
        <f t="shared" si="26"/>
        <v>264.82600000000002</v>
      </c>
      <c r="W32" s="79">
        <f t="shared" si="26"/>
        <v>152.61699999999999</v>
      </c>
      <c r="X32" s="79">
        <f t="shared" si="26"/>
        <v>57.698999999999991</v>
      </c>
      <c r="Y32" s="79">
        <f t="shared" si="26"/>
        <v>36.134</v>
      </c>
      <c r="Z32" s="79">
        <f t="shared" si="26"/>
        <v>18.466000000000001</v>
      </c>
      <c r="AA32" s="111">
        <f t="shared" si="26"/>
        <v>9.8030000000000008</v>
      </c>
      <c r="AB32" s="107"/>
    </row>
    <row r="33" spans="1:28" ht="19.5" customHeight="1" x14ac:dyDescent="0.15">
      <c r="A33" s="219"/>
      <c r="B33" s="73" t="s">
        <v>65</v>
      </c>
      <c r="C33" s="73" t="s">
        <v>159</v>
      </c>
      <c r="D33" s="77" t="s">
        <v>160</v>
      </c>
      <c r="E33" s="77" t="s">
        <v>183</v>
      </c>
      <c r="F33" s="79">
        <f t="shared" si="1"/>
        <v>1942.05</v>
      </c>
      <c r="G33" s="79">
        <f t="shared" ref="G33:AA33" si="27">SUM(G102,G938,G1202,G1466)</f>
        <v>0</v>
      </c>
      <c r="H33" s="79">
        <f t="shared" si="27"/>
        <v>0.39</v>
      </c>
      <c r="I33" s="79">
        <f t="shared" si="27"/>
        <v>0.38</v>
      </c>
      <c r="J33" s="79">
        <f t="shared" si="27"/>
        <v>13.950000000000001</v>
      </c>
      <c r="K33" s="79">
        <f t="shared" si="27"/>
        <v>9.59</v>
      </c>
      <c r="L33" s="79">
        <f t="shared" si="27"/>
        <v>13.950000000000001</v>
      </c>
      <c r="M33" s="79">
        <f t="shared" si="27"/>
        <v>24.400000000000002</v>
      </c>
      <c r="N33" s="79">
        <f t="shared" si="27"/>
        <v>19.840000000000003</v>
      </c>
      <c r="O33" s="79">
        <f t="shared" si="27"/>
        <v>42.51</v>
      </c>
      <c r="P33" s="79">
        <f t="shared" si="27"/>
        <v>39.17</v>
      </c>
      <c r="Q33" s="79">
        <f t="shared" si="27"/>
        <v>104.83</v>
      </c>
      <c r="R33" s="79">
        <f t="shared" si="27"/>
        <v>211.08999999999997</v>
      </c>
      <c r="S33" s="79">
        <f t="shared" si="27"/>
        <v>498.24</v>
      </c>
      <c r="T33" s="79">
        <f t="shared" si="27"/>
        <v>477.26</v>
      </c>
      <c r="U33" s="79">
        <f t="shared" si="27"/>
        <v>266.31000000000006</v>
      </c>
      <c r="V33" s="79">
        <f t="shared" si="27"/>
        <v>126.60999999999999</v>
      </c>
      <c r="W33" s="79">
        <f t="shared" si="27"/>
        <v>60.480000000000004</v>
      </c>
      <c r="X33" s="79">
        <f t="shared" si="27"/>
        <v>15.15</v>
      </c>
      <c r="Y33" s="79">
        <f t="shared" si="27"/>
        <v>8.17</v>
      </c>
      <c r="Z33" s="79">
        <f t="shared" si="27"/>
        <v>0.72</v>
      </c>
      <c r="AA33" s="111">
        <f t="shared" si="27"/>
        <v>9.01</v>
      </c>
      <c r="AB33" s="107"/>
    </row>
    <row r="34" spans="1:28" ht="19.5" customHeight="1" x14ac:dyDescent="0.15">
      <c r="A34" s="219"/>
      <c r="B34" s="73"/>
      <c r="C34" s="73"/>
      <c r="D34" s="73"/>
      <c r="E34" s="77" t="s">
        <v>150</v>
      </c>
      <c r="F34" s="79">
        <f t="shared" si="1"/>
        <v>459.976</v>
      </c>
      <c r="G34" s="79">
        <f t="shared" ref="G34:AA34" si="28">SUM(G103,G939,G1203,G1467)</f>
        <v>0</v>
      </c>
      <c r="H34" s="79">
        <f t="shared" si="28"/>
        <v>0</v>
      </c>
      <c r="I34" s="79">
        <f t="shared" si="28"/>
        <v>4.0000000000000001E-3</v>
      </c>
      <c r="J34" s="79">
        <f t="shared" si="28"/>
        <v>0.97500000000000009</v>
      </c>
      <c r="K34" s="79">
        <f t="shared" si="28"/>
        <v>0.95900000000000007</v>
      </c>
      <c r="L34" s="79">
        <f t="shared" si="28"/>
        <v>1.587</v>
      </c>
      <c r="M34" s="79">
        <f t="shared" si="28"/>
        <v>3.2009999999999996</v>
      </c>
      <c r="N34" s="79">
        <f t="shared" si="28"/>
        <v>3.1719999999999997</v>
      </c>
      <c r="O34" s="79">
        <f t="shared" si="28"/>
        <v>7.6379999999999999</v>
      </c>
      <c r="P34" s="79">
        <f t="shared" si="28"/>
        <v>7.8090000000000002</v>
      </c>
      <c r="Q34" s="79">
        <f t="shared" si="28"/>
        <v>23.057000000000002</v>
      </c>
      <c r="R34" s="79">
        <f t="shared" si="28"/>
        <v>48.188000000000002</v>
      </c>
      <c r="S34" s="79">
        <f t="shared" si="28"/>
        <v>119.17999999999999</v>
      </c>
      <c r="T34" s="79">
        <f t="shared" si="28"/>
        <v>119.76300000000001</v>
      </c>
      <c r="U34" s="79">
        <f t="shared" si="28"/>
        <v>68.317000000000007</v>
      </c>
      <c r="V34" s="79">
        <f t="shared" si="28"/>
        <v>32.28</v>
      </c>
      <c r="W34" s="79">
        <f t="shared" si="28"/>
        <v>15.535</v>
      </c>
      <c r="X34" s="79">
        <f t="shared" si="28"/>
        <v>3.8569999999999998</v>
      </c>
      <c r="Y34" s="79">
        <f t="shared" si="28"/>
        <v>2.0630000000000002</v>
      </c>
      <c r="Z34" s="79">
        <f t="shared" si="28"/>
        <v>0.188</v>
      </c>
      <c r="AA34" s="111">
        <f t="shared" si="28"/>
        <v>2.2030000000000003</v>
      </c>
      <c r="AB34" s="107"/>
    </row>
    <row r="35" spans="1:28" ht="19.5" customHeight="1" x14ac:dyDescent="0.15">
      <c r="A35" s="219" t="s">
        <v>85</v>
      </c>
      <c r="B35" s="73"/>
      <c r="C35" s="73"/>
      <c r="D35" s="77" t="s">
        <v>166</v>
      </c>
      <c r="E35" s="77" t="s">
        <v>183</v>
      </c>
      <c r="F35" s="79">
        <f t="shared" si="1"/>
        <v>783.81999999999994</v>
      </c>
      <c r="G35" s="79">
        <f t="shared" ref="G35:AA35" si="29">SUM(G104,G940,G1204,G1468)</f>
        <v>0</v>
      </c>
      <c r="H35" s="79">
        <f t="shared" si="29"/>
        <v>0</v>
      </c>
      <c r="I35" s="79">
        <f t="shared" si="29"/>
        <v>0</v>
      </c>
      <c r="J35" s="79">
        <f t="shared" si="29"/>
        <v>0.49</v>
      </c>
      <c r="K35" s="79">
        <f t="shared" si="29"/>
        <v>0</v>
      </c>
      <c r="L35" s="79">
        <f t="shared" si="29"/>
        <v>3.2600000000000002</v>
      </c>
      <c r="M35" s="79">
        <f t="shared" si="29"/>
        <v>0.26</v>
      </c>
      <c r="N35" s="79">
        <f t="shared" si="29"/>
        <v>0</v>
      </c>
      <c r="O35" s="79">
        <f t="shared" si="29"/>
        <v>1.06</v>
      </c>
      <c r="P35" s="79">
        <f t="shared" si="29"/>
        <v>1.1399999999999999</v>
      </c>
      <c r="Q35" s="79">
        <f t="shared" si="29"/>
        <v>3.71</v>
      </c>
      <c r="R35" s="79">
        <f t="shared" si="29"/>
        <v>5.24</v>
      </c>
      <c r="S35" s="79">
        <f t="shared" si="29"/>
        <v>12.120000000000001</v>
      </c>
      <c r="T35" s="79">
        <f t="shared" si="29"/>
        <v>51.88</v>
      </c>
      <c r="U35" s="79">
        <f t="shared" si="29"/>
        <v>44.760000000000005</v>
      </c>
      <c r="V35" s="79">
        <f t="shared" si="29"/>
        <v>136.35999999999999</v>
      </c>
      <c r="W35" s="79">
        <f t="shared" si="29"/>
        <v>75.759999999999991</v>
      </c>
      <c r="X35" s="79">
        <f t="shared" si="29"/>
        <v>61.13</v>
      </c>
      <c r="Y35" s="79">
        <f t="shared" si="29"/>
        <v>90.06</v>
      </c>
      <c r="Z35" s="79">
        <f t="shared" si="29"/>
        <v>54.3</v>
      </c>
      <c r="AA35" s="111">
        <f t="shared" si="29"/>
        <v>242.29000000000002</v>
      </c>
      <c r="AB35" s="107"/>
    </row>
    <row r="36" spans="1:28" ht="19.5" customHeight="1" x14ac:dyDescent="0.15">
      <c r="A36" s="219"/>
      <c r="B36" s="73"/>
      <c r="C36" s="73" t="s">
        <v>162</v>
      </c>
      <c r="D36" s="73"/>
      <c r="E36" s="77" t="s">
        <v>150</v>
      </c>
      <c r="F36" s="79">
        <f t="shared" si="1"/>
        <v>201.27599999999998</v>
      </c>
      <c r="G36" s="79">
        <f t="shared" ref="G36:AA36" si="30">SUM(G105,G941,G1205,G1469)</f>
        <v>0</v>
      </c>
      <c r="H36" s="79">
        <f t="shared" si="30"/>
        <v>0</v>
      </c>
      <c r="I36" s="79">
        <f t="shared" si="30"/>
        <v>0</v>
      </c>
      <c r="J36" s="79">
        <f t="shared" si="30"/>
        <v>6.0000000000000001E-3</v>
      </c>
      <c r="K36" s="79">
        <f t="shared" si="30"/>
        <v>0</v>
      </c>
      <c r="L36" s="79">
        <f t="shared" si="30"/>
        <v>0.1</v>
      </c>
      <c r="M36" s="79">
        <f t="shared" si="30"/>
        <v>1.4999999999999999E-2</v>
      </c>
      <c r="N36" s="79">
        <f t="shared" si="30"/>
        <v>0</v>
      </c>
      <c r="O36" s="79">
        <f t="shared" si="30"/>
        <v>0.11</v>
      </c>
      <c r="P36" s="79">
        <f t="shared" si="30"/>
        <v>0.15</v>
      </c>
      <c r="Q36" s="79">
        <f t="shared" si="30"/>
        <v>0.66199999999999992</v>
      </c>
      <c r="R36" s="79">
        <f t="shared" si="30"/>
        <v>1.0329999999999999</v>
      </c>
      <c r="S36" s="79">
        <f t="shared" si="30"/>
        <v>3.016</v>
      </c>
      <c r="T36" s="79">
        <f t="shared" si="30"/>
        <v>14.386999999999999</v>
      </c>
      <c r="U36" s="79">
        <f t="shared" si="30"/>
        <v>12.988</v>
      </c>
      <c r="V36" s="79">
        <f t="shared" si="30"/>
        <v>39.608999999999995</v>
      </c>
      <c r="W36" s="79">
        <f t="shared" si="30"/>
        <v>22.03</v>
      </c>
      <c r="X36" s="79">
        <f t="shared" si="30"/>
        <v>17.739000000000001</v>
      </c>
      <c r="Y36" s="79">
        <f t="shared" si="30"/>
        <v>26.177</v>
      </c>
      <c r="Z36" s="79">
        <f t="shared" si="30"/>
        <v>15.754</v>
      </c>
      <c r="AA36" s="111">
        <f t="shared" si="30"/>
        <v>47.5</v>
      </c>
      <c r="AB36" s="107"/>
    </row>
    <row r="37" spans="1:28" ht="19.5" customHeight="1" x14ac:dyDescent="0.15">
      <c r="A37" s="219"/>
      <c r="B37" s="73" t="s">
        <v>20</v>
      </c>
      <c r="C37" s="73"/>
      <c r="D37" s="77" t="s">
        <v>164</v>
      </c>
      <c r="E37" s="77" t="s">
        <v>183</v>
      </c>
      <c r="F37" s="79">
        <f t="shared" si="1"/>
        <v>0</v>
      </c>
      <c r="G37" s="79">
        <f t="shared" ref="G37:AA37" si="31">SUM(G106,G942,G1206,G1470)</f>
        <v>0</v>
      </c>
      <c r="H37" s="79">
        <f t="shared" si="31"/>
        <v>0</v>
      </c>
      <c r="I37" s="79">
        <f t="shared" si="31"/>
        <v>0</v>
      </c>
      <c r="J37" s="79">
        <f t="shared" si="31"/>
        <v>0</v>
      </c>
      <c r="K37" s="79">
        <f t="shared" si="31"/>
        <v>0</v>
      </c>
      <c r="L37" s="79">
        <f t="shared" si="31"/>
        <v>0</v>
      </c>
      <c r="M37" s="79">
        <f t="shared" si="31"/>
        <v>0</v>
      </c>
      <c r="N37" s="79">
        <f t="shared" si="31"/>
        <v>0</v>
      </c>
      <c r="O37" s="79">
        <f t="shared" si="31"/>
        <v>0</v>
      </c>
      <c r="P37" s="79">
        <f t="shared" si="31"/>
        <v>0</v>
      </c>
      <c r="Q37" s="79">
        <f t="shared" si="31"/>
        <v>0</v>
      </c>
      <c r="R37" s="79">
        <f t="shared" si="31"/>
        <v>0</v>
      </c>
      <c r="S37" s="79">
        <f t="shared" si="31"/>
        <v>0</v>
      </c>
      <c r="T37" s="79">
        <f t="shared" si="31"/>
        <v>0</v>
      </c>
      <c r="U37" s="79">
        <f t="shared" si="31"/>
        <v>0</v>
      </c>
      <c r="V37" s="79">
        <f t="shared" si="31"/>
        <v>0</v>
      </c>
      <c r="W37" s="79">
        <f t="shared" si="31"/>
        <v>0</v>
      </c>
      <c r="X37" s="79">
        <f t="shared" si="31"/>
        <v>0</v>
      </c>
      <c r="Y37" s="79">
        <f t="shared" si="31"/>
        <v>0</v>
      </c>
      <c r="Z37" s="79">
        <f t="shared" si="31"/>
        <v>0</v>
      </c>
      <c r="AA37" s="111">
        <f t="shared" si="31"/>
        <v>0</v>
      </c>
      <c r="AB37" s="107"/>
    </row>
    <row r="38" spans="1:28" ht="19.5" customHeight="1" x14ac:dyDescent="0.15">
      <c r="A38" s="219"/>
      <c r="B38" s="73"/>
      <c r="C38" s="73"/>
      <c r="D38" s="73"/>
      <c r="E38" s="77" t="s">
        <v>150</v>
      </c>
      <c r="F38" s="79">
        <f t="shared" si="1"/>
        <v>0</v>
      </c>
      <c r="G38" s="79">
        <f t="shared" ref="G38:AA38" si="32">SUM(G107,G943,G1207,G1471)</f>
        <v>0</v>
      </c>
      <c r="H38" s="79">
        <f t="shared" si="32"/>
        <v>0</v>
      </c>
      <c r="I38" s="79">
        <f t="shared" si="32"/>
        <v>0</v>
      </c>
      <c r="J38" s="79">
        <f t="shared" si="32"/>
        <v>0</v>
      </c>
      <c r="K38" s="79">
        <f t="shared" si="32"/>
        <v>0</v>
      </c>
      <c r="L38" s="79">
        <f t="shared" si="32"/>
        <v>0</v>
      </c>
      <c r="M38" s="79">
        <f t="shared" si="32"/>
        <v>0</v>
      </c>
      <c r="N38" s="79">
        <f t="shared" si="32"/>
        <v>0</v>
      </c>
      <c r="O38" s="79">
        <f t="shared" si="32"/>
        <v>0</v>
      </c>
      <c r="P38" s="79">
        <f t="shared" si="32"/>
        <v>0</v>
      </c>
      <c r="Q38" s="79">
        <f t="shared" si="32"/>
        <v>0</v>
      </c>
      <c r="R38" s="79">
        <f t="shared" si="32"/>
        <v>0</v>
      </c>
      <c r="S38" s="79">
        <f t="shared" si="32"/>
        <v>0</v>
      </c>
      <c r="T38" s="79">
        <f t="shared" si="32"/>
        <v>0</v>
      </c>
      <c r="U38" s="79">
        <f t="shared" si="32"/>
        <v>0</v>
      </c>
      <c r="V38" s="79">
        <f t="shared" si="32"/>
        <v>0</v>
      </c>
      <c r="W38" s="79">
        <f t="shared" si="32"/>
        <v>0</v>
      </c>
      <c r="X38" s="79">
        <f t="shared" si="32"/>
        <v>0</v>
      </c>
      <c r="Y38" s="79">
        <f t="shared" si="32"/>
        <v>0</v>
      </c>
      <c r="Z38" s="79">
        <f t="shared" si="32"/>
        <v>0</v>
      </c>
      <c r="AA38" s="111">
        <f t="shared" si="32"/>
        <v>0</v>
      </c>
      <c r="AB38" s="107"/>
    </row>
    <row r="39" spans="1:28" ht="19.5" customHeight="1" x14ac:dyDescent="0.15">
      <c r="A39" s="219"/>
      <c r="B39" s="76"/>
      <c r="C39" s="74" t="s">
        <v>165</v>
      </c>
      <c r="D39" s="75"/>
      <c r="E39" s="77" t="s">
        <v>183</v>
      </c>
      <c r="F39" s="79">
        <f t="shared" si="1"/>
        <v>84857.8</v>
      </c>
      <c r="G39" s="79">
        <f t="shared" ref="G39:AA39" si="33">SUM(G108,G944,G1208,G1472)</f>
        <v>68.58</v>
      </c>
      <c r="H39" s="79">
        <f t="shared" si="33"/>
        <v>2162.31</v>
      </c>
      <c r="I39" s="79">
        <f t="shared" si="33"/>
        <v>1519.9799999999996</v>
      </c>
      <c r="J39" s="79">
        <f t="shared" si="33"/>
        <v>1364.3200000000002</v>
      </c>
      <c r="K39" s="79">
        <f t="shared" si="33"/>
        <v>1648.4</v>
      </c>
      <c r="L39" s="79">
        <f t="shared" si="33"/>
        <v>1241.5300000000002</v>
      </c>
      <c r="M39" s="79">
        <f t="shared" si="33"/>
        <v>2453.85</v>
      </c>
      <c r="N39" s="79">
        <f t="shared" si="33"/>
        <v>2313.98</v>
      </c>
      <c r="O39" s="79">
        <f t="shared" si="33"/>
        <v>1643.6399999999999</v>
      </c>
      <c r="P39" s="79">
        <f t="shared" si="33"/>
        <v>2680.56</v>
      </c>
      <c r="Q39" s="79">
        <f t="shared" si="33"/>
        <v>4354.3500000000004</v>
      </c>
      <c r="R39" s="79">
        <f t="shared" si="33"/>
        <v>10482.119999999999</v>
      </c>
      <c r="S39" s="79">
        <f t="shared" si="33"/>
        <v>13323.1</v>
      </c>
      <c r="T39" s="79">
        <f t="shared" si="33"/>
        <v>15368.46</v>
      </c>
      <c r="U39" s="79">
        <f t="shared" si="33"/>
        <v>12172.95</v>
      </c>
      <c r="V39" s="79">
        <f t="shared" si="33"/>
        <v>6257.43</v>
      </c>
      <c r="W39" s="79">
        <f t="shared" si="33"/>
        <v>2304.8499999999995</v>
      </c>
      <c r="X39" s="79">
        <f t="shared" si="33"/>
        <v>1451.58</v>
      </c>
      <c r="Y39" s="79">
        <f t="shared" si="33"/>
        <v>657.04</v>
      </c>
      <c r="Z39" s="79">
        <f t="shared" si="33"/>
        <v>291.45</v>
      </c>
      <c r="AA39" s="111">
        <f t="shared" si="33"/>
        <v>1097.32</v>
      </c>
      <c r="AB39" s="107"/>
    </row>
    <row r="40" spans="1:28" ht="19.5" customHeight="1" thickBot="1" x14ac:dyDescent="0.2">
      <c r="A40" s="94"/>
      <c r="B40" s="222"/>
      <c r="C40" s="222"/>
      <c r="D40" s="223"/>
      <c r="E40" s="224" t="s">
        <v>150</v>
      </c>
      <c r="F40" s="79">
        <f t="shared" si="1"/>
        <v>11221.572</v>
      </c>
      <c r="G40" s="225">
        <f t="shared" ref="G40:AA40" si="34">SUM(G109,G945,G1209,G1473)</f>
        <v>7.3000000000000009E-2</v>
      </c>
      <c r="H40" s="225">
        <f t="shared" si="34"/>
        <v>17.677</v>
      </c>
      <c r="I40" s="225">
        <f t="shared" si="34"/>
        <v>42.719000000000008</v>
      </c>
      <c r="J40" s="225">
        <f t="shared" si="34"/>
        <v>73.540999999999997</v>
      </c>
      <c r="K40" s="225">
        <f t="shared" si="34"/>
        <v>122.24699999999999</v>
      </c>
      <c r="L40" s="225">
        <f t="shared" si="34"/>
        <v>113.548</v>
      </c>
      <c r="M40" s="225">
        <f t="shared" si="34"/>
        <v>248.995</v>
      </c>
      <c r="N40" s="225">
        <f t="shared" si="34"/>
        <v>255.51100000000002</v>
      </c>
      <c r="O40" s="225">
        <f t="shared" si="34"/>
        <v>198.41799999999998</v>
      </c>
      <c r="P40" s="225">
        <f t="shared" si="34"/>
        <v>351.14699999999999</v>
      </c>
      <c r="Q40" s="225">
        <f t="shared" si="34"/>
        <v>613.75</v>
      </c>
      <c r="R40" s="225">
        <f t="shared" si="34"/>
        <v>1518.1010000000001</v>
      </c>
      <c r="S40" s="225">
        <f t="shared" si="34"/>
        <v>1932.1939999999997</v>
      </c>
      <c r="T40" s="225">
        <f t="shared" si="34"/>
        <v>2245.6349999999998</v>
      </c>
      <c r="U40" s="225">
        <f t="shared" si="34"/>
        <v>1786.9389999999999</v>
      </c>
      <c r="V40" s="225">
        <f t="shared" si="34"/>
        <v>910.13300000000004</v>
      </c>
      <c r="W40" s="225">
        <f t="shared" si="34"/>
        <v>338.46300000000002</v>
      </c>
      <c r="X40" s="225">
        <f t="shared" si="34"/>
        <v>212.75</v>
      </c>
      <c r="Y40" s="225">
        <f t="shared" si="34"/>
        <v>95.698999999999998</v>
      </c>
      <c r="Z40" s="225">
        <f t="shared" si="34"/>
        <v>42.852000000000004</v>
      </c>
      <c r="AA40" s="226">
        <f t="shared" si="34"/>
        <v>101.17999999999999</v>
      </c>
      <c r="AB40" s="107"/>
    </row>
    <row r="41" spans="1:28" ht="19.5" customHeight="1" x14ac:dyDescent="0.15">
      <c r="A41" s="349" t="s">
        <v>119</v>
      </c>
      <c r="B41" s="352" t="s">
        <v>120</v>
      </c>
      <c r="C41" s="353"/>
      <c r="D41" s="354"/>
      <c r="E41" s="73" t="s">
        <v>183</v>
      </c>
      <c r="F41" s="227">
        <f>F42+F43</f>
        <v>7455.51</v>
      </c>
    </row>
    <row r="42" spans="1:28" ht="19.5" customHeight="1" x14ac:dyDescent="0.15">
      <c r="A42" s="350"/>
      <c r="B42" s="355" t="s">
        <v>205</v>
      </c>
      <c r="C42" s="356"/>
      <c r="D42" s="357"/>
      <c r="E42" s="77" t="s">
        <v>183</v>
      </c>
      <c r="F42" s="227">
        <f>SUM(F111,F947,F1211,F1475)</f>
        <v>5538.9800000000005</v>
      </c>
    </row>
    <row r="43" spans="1:28" ht="19.5" customHeight="1" x14ac:dyDescent="0.15">
      <c r="A43" s="351"/>
      <c r="B43" s="355" t="s">
        <v>206</v>
      </c>
      <c r="C43" s="356"/>
      <c r="D43" s="357"/>
      <c r="E43" s="77" t="s">
        <v>183</v>
      </c>
      <c r="F43" s="227">
        <f>SUM(F112,F948,F1212,F1476)</f>
        <v>1916.53</v>
      </c>
    </row>
    <row r="44" spans="1:28" ht="19.5" customHeight="1" thickBot="1" x14ac:dyDescent="0.2">
      <c r="A44" s="358" t="s">
        <v>204</v>
      </c>
      <c r="B44" s="359"/>
      <c r="C44" s="359"/>
      <c r="D44" s="360"/>
      <c r="E44" s="167" t="s">
        <v>183</v>
      </c>
      <c r="F44" s="228">
        <f>SUM(F113,F949,F1213,F1477)</f>
        <v>264.88</v>
      </c>
    </row>
    <row r="48" spans="1:28" x14ac:dyDescent="0.15">
      <c r="E48" s="229"/>
      <c r="F48" s="229">
        <v>1</v>
      </c>
      <c r="G48" s="229">
        <v>2</v>
      </c>
      <c r="H48" s="229">
        <v>3</v>
      </c>
      <c r="I48" s="229">
        <v>4</v>
      </c>
      <c r="J48" s="229">
        <v>5</v>
      </c>
      <c r="K48" s="229">
        <v>6</v>
      </c>
      <c r="L48" s="229">
        <v>7</v>
      </c>
      <c r="M48" s="229">
        <v>8</v>
      </c>
      <c r="N48" s="229">
        <v>9</v>
      </c>
      <c r="O48" s="229">
        <v>10</v>
      </c>
      <c r="P48" s="229">
        <v>11</v>
      </c>
      <c r="Q48" s="229">
        <v>12</v>
      </c>
      <c r="R48" s="229">
        <v>13</v>
      </c>
      <c r="S48" s="229">
        <v>14</v>
      </c>
      <c r="T48" s="229">
        <v>15</v>
      </c>
      <c r="U48" s="229">
        <v>16</v>
      </c>
      <c r="V48" s="229">
        <v>17</v>
      </c>
      <c r="W48" s="229">
        <v>18</v>
      </c>
      <c r="X48" s="229">
        <v>19</v>
      </c>
      <c r="Y48" s="229">
        <v>20</v>
      </c>
    </row>
    <row r="49" spans="4:26" x14ac:dyDescent="0.15">
      <c r="D49" s="27" t="s">
        <v>559</v>
      </c>
      <c r="E49" s="230" t="s">
        <v>156</v>
      </c>
      <c r="F49" s="231">
        <f t="shared" ref="F49:X49" si="35">G82+G918</f>
        <v>230.87</v>
      </c>
      <c r="G49" s="231">
        <f t="shared" si="35"/>
        <v>861.3900000000001</v>
      </c>
      <c r="H49" s="231">
        <f t="shared" si="35"/>
        <v>679.81</v>
      </c>
      <c r="I49" s="231">
        <f t="shared" si="35"/>
        <v>639.71999999999991</v>
      </c>
      <c r="J49" s="231">
        <f t="shared" si="35"/>
        <v>1534.9100000000003</v>
      </c>
      <c r="K49" s="231">
        <f t="shared" si="35"/>
        <v>2643.67</v>
      </c>
      <c r="L49" s="231">
        <f t="shared" si="35"/>
        <v>3422.0400000000004</v>
      </c>
      <c r="M49" s="231">
        <f t="shared" si="35"/>
        <v>4802.33</v>
      </c>
      <c r="N49" s="231">
        <f t="shared" si="35"/>
        <v>5921.77</v>
      </c>
      <c r="O49" s="231">
        <f t="shared" si="35"/>
        <v>7011.83</v>
      </c>
      <c r="P49" s="231">
        <f t="shared" si="35"/>
        <v>6904.01</v>
      </c>
      <c r="Q49" s="231">
        <f t="shared" si="35"/>
        <v>7706.5300000000007</v>
      </c>
      <c r="R49" s="231">
        <f t="shared" si="35"/>
        <v>6428.96</v>
      </c>
      <c r="S49" s="231">
        <f t="shared" si="35"/>
        <v>4129.8899999999994</v>
      </c>
      <c r="T49" s="231">
        <f t="shared" si="35"/>
        <v>1966.2400000000002</v>
      </c>
      <c r="U49" s="231">
        <f t="shared" si="35"/>
        <v>832.06000000000017</v>
      </c>
      <c r="V49" s="231">
        <f t="shared" si="35"/>
        <v>466.53000000000003</v>
      </c>
      <c r="W49" s="231">
        <f t="shared" si="35"/>
        <v>232.60000000000002</v>
      </c>
      <c r="X49" s="231">
        <f t="shared" si="35"/>
        <v>85.97</v>
      </c>
      <c r="Y49" s="231">
        <f>Z82+Z918+Z49</f>
        <v>88.559999999999988</v>
      </c>
      <c r="Z49" s="231">
        <f>AA82+AA918</f>
        <v>51.069999999999993</v>
      </c>
    </row>
    <row r="50" spans="4:26" x14ac:dyDescent="0.15">
      <c r="E50" s="230" t="s">
        <v>555</v>
      </c>
      <c r="F50" s="231">
        <f t="shared" ref="F50:X50" si="36">SUM(G84,G86,G920,G922,)</f>
        <v>2.04</v>
      </c>
      <c r="G50" s="231">
        <f t="shared" si="36"/>
        <v>49.910000000000004</v>
      </c>
      <c r="H50" s="231">
        <f t="shared" si="36"/>
        <v>18.260000000000002</v>
      </c>
      <c r="I50" s="231">
        <f t="shared" si="36"/>
        <v>30.869999999999997</v>
      </c>
      <c r="J50" s="231">
        <f t="shared" si="36"/>
        <v>84.5</v>
      </c>
      <c r="K50" s="231">
        <f t="shared" si="36"/>
        <v>94.53</v>
      </c>
      <c r="L50" s="231">
        <f t="shared" si="36"/>
        <v>159.97000000000003</v>
      </c>
      <c r="M50" s="231">
        <f t="shared" si="36"/>
        <v>567.85</v>
      </c>
      <c r="N50" s="231">
        <f t="shared" si="36"/>
        <v>1074.97</v>
      </c>
      <c r="O50" s="231">
        <f t="shared" si="36"/>
        <v>2404.6699999999996</v>
      </c>
      <c r="P50" s="231">
        <f t="shared" si="36"/>
        <v>2993.3200000000006</v>
      </c>
      <c r="Q50" s="231">
        <f t="shared" si="36"/>
        <v>4500.4999999999991</v>
      </c>
      <c r="R50" s="231">
        <f t="shared" si="36"/>
        <v>3162.17</v>
      </c>
      <c r="S50" s="231">
        <f t="shared" si="36"/>
        <v>2182.4900000000002</v>
      </c>
      <c r="T50" s="231">
        <f t="shared" si="36"/>
        <v>1077.94</v>
      </c>
      <c r="U50" s="231">
        <f t="shared" si="36"/>
        <v>365.42</v>
      </c>
      <c r="V50" s="231">
        <f t="shared" si="36"/>
        <v>172.79000000000002</v>
      </c>
      <c r="W50" s="231">
        <f t="shared" si="36"/>
        <v>180.72</v>
      </c>
      <c r="X50" s="231">
        <f t="shared" si="36"/>
        <v>44.230000000000004</v>
      </c>
      <c r="Y50" s="231">
        <f>SUM(Z84,Z86,Z920,Z922,)+Z50</f>
        <v>99.32</v>
      </c>
      <c r="Z50" s="231">
        <f>SUM(AA84,AA86,AA920,AA922,)</f>
        <v>55.71</v>
      </c>
    </row>
    <row r="51" spans="4:26" x14ac:dyDescent="0.15">
      <c r="E51" s="232" t="s">
        <v>556</v>
      </c>
      <c r="F51" s="231">
        <f t="shared" ref="F51:X51" si="37">SUM(G90,G926)</f>
        <v>52.4</v>
      </c>
      <c r="G51" s="231">
        <f t="shared" si="37"/>
        <v>296.75</v>
      </c>
      <c r="H51" s="231">
        <f t="shared" si="37"/>
        <v>194.16</v>
      </c>
      <c r="I51" s="231">
        <f t="shared" si="37"/>
        <v>51.5</v>
      </c>
      <c r="J51" s="231">
        <f t="shared" si="37"/>
        <v>24.83</v>
      </c>
      <c r="K51" s="231">
        <f t="shared" si="37"/>
        <v>9.66</v>
      </c>
      <c r="L51" s="231">
        <f t="shared" si="37"/>
        <v>29.41</v>
      </c>
      <c r="M51" s="231">
        <f t="shared" si="37"/>
        <v>31.919999999999998</v>
      </c>
      <c r="N51" s="231">
        <f t="shared" si="37"/>
        <v>25.270000000000003</v>
      </c>
      <c r="O51" s="231">
        <f t="shared" si="37"/>
        <v>50.099999999999994</v>
      </c>
      <c r="P51" s="231">
        <f t="shared" si="37"/>
        <v>201.52000000000004</v>
      </c>
      <c r="Q51" s="231">
        <f t="shared" si="37"/>
        <v>594.26</v>
      </c>
      <c r="R51" s="231">
        <f t="shared" si="37"/>
        <v>1079.4299999999998</v>
      </c>
      <c r="S51" s="231">
        <f t="shared" si="37"/>
        <v>820.82</v>
      </c>
      <c r="T51" s="231">
        <f t="shared" si="37"/>
        <v>216.83999999999995</v>
      </c>
      <c r="U51" s="231">
        <f t="shared" si="37"/>
        <v>46.15</v>
      </c>
      <c r="V51" s="231">
        <f t="shared" si="37"/>
        <v>27.220000000000002</v>
      </c>
      <c r="W51" s="231">
        <f t="shared" si="37"/>
        <v>20.23</v>
      </c>
      <c r="X51" s="231">
        <f t="shared" si="37"/>
        <v>0.27</v>
      </c>
      <c r="Y51" s="231">
        <f>SUM(Z90,Z926)+Z51</f>
        <v>3.99</v>
      </c>
      <c r="Z51" s="231">
        <f>SUM(AA90,AA926)</f>
        <v>0</v>
      </c>
    </row>
    <row r="52" spans="4:26" x14ac:dyDescent="0.15">
      <c r="E52" s="232" t="s">
        <v>557</v>
      </c>
      <c r="F52" s="231">
        <f t="shared" ref="F52:X52" si="38">SUM(G88,G92,G926)</f>
        <v>7.9600000000000009</v>
      </c>
      <c r="G52" s="231">
        <f t="shared" si="38"/>
        <v>55.74</v>
      </c>
      <c r="H52" s="231">
        <f t="shared" si="38"/>
        <v>158.72000000000003</v>
      </c>
      <c r="I52" s="231">
        <f t="shared" si="38"/>
        <v>105.13</v>
      </c>
      <c r="J52" s="231">
        <f t="shared" si="38"/>
        <v>81.97999999999999</v>
      </c>
      <c r="K52" s="231">
        <f t="shared" si="38"/>
        <v>99.289999999999992</v>
      </c>
      <c r="L52" s="231">
        <f t="shared" si="38"/>
        <v>31.539999999999996</v>
      </c>
      <c r="M52" s="231">
        <f t="shared" si="38"/>
        <v>6.5900000000000007</v>
      </c>
      <c r="N52" s="231">
        <f t="shared" si="38"/>
        <v>21.189999999999998</v>
      </c>
      <c r="O52" s="231">
        <f t="shared" si="38"/>
        <v>9.879999999999999</v>
      </c>
      <c r="P52" s="231">
        <f t="shared" si="38"/>
        <v>23.82</v>
      </c>
      <c r="Q52" s="231">
        <f t="shared" si="38"/>
        <v>27.9</v>
      </c>
      <c r="R52" s="231">
        <f t="shared" si="38"/>
        <v>68.260000000000005</v>
      </c>
      <c r="S52" s="231">
        <f t="shared" si="38"/>
        <v>49.6</v>
      </c>
      <c r="T52" s="231">
        <f t="shared" si="38"/>
        <v>6.26</v>
      </c>
      <c r="U52" s="231">
        <f t="shared" si="38"/>
        <v>1.65</v>
      </c>
      <c r="V52" s="231">
        <f t="shared" si="38"/>
        <v>5.58</v>
      </c>
      <c r="W52" s="231">
        <f t="shared" si="38"/>
        <v>0.96</v>
      </c>
      <c r="X52" s="231">
        <f t="shared" si="38"/>
        <v>0.63</v>
      </c>
      <c r="Y52" s="231">
        <f>SUM(Z88,Z92,Z926)+Z52</f>
        <v>4.95</v>
      </c>
      <c r="Z52" s="231">
        <f>SUM(AA88,AA92,AA926)</f>
        <v>0.96</v>
      </c>
    </row>
    <row r="53" spans="4:26" x14ac:dyDescent="0.15">
      <c r="E53" s="232" t="s">
        <v>558</v>
      </c>
      <c r="F53" s="231">
        <f t="shared" ref="F53:X53" si="39">SUM(G94,G930)</f>
        <v>12.759999999999998</v>
      </c>
      <c r="G53" s="231">
        <f t="shared" si="39"/>
        <v>82.82</v>
      </c>
      <c r="H53" s="231">
        <f t="shared" si="39"/>
        <v>159.08999999999997</v>
      </c>
      <c r="I53" s="231">
        <f t="shared" si="39"/>
        <v>131.13</v>
      </c>
      <c r="J53" s="231">
        <f t="shared" si="39"/>
        <v>171.3</v>
      </c>
      <c r="K53" s="231">
        <f t="shared" si="39"/>
        <v>161.69999999999999</v>
      </c>
      <c r="L53" s="231">
        <f t="shared" si="39"/>
        <v>70.38</v>
      </c>
      <c r="M53" s="231">
        <f t="shared" si="39"/>
        <v>81.949999999999989</v>
      </c>
      <c r="N53" s="231">
        <f t="shared" si="39"/>
        <v>65.11</v>
      </c>
      <c r="O53" s="231">
        <f t="shared" si="39"/>
        <v>23.56</v>
      </c>
      <c r="P53" s="231">
        <f t="shared" si="39"/>
        <v>38.730000000000004</v>
      </c>
      <c r="Q53" s="231">
        <f t="shared" si="39"/>
        <v>48.269999999999996</v>
      </c>
      <c r="R53" s="231">
        <f t="shared" si="39"/>
        <v>48.9</v>
      </c>
      <c r="S53" s="231">
        <f t="shared" si="39"/>
        <v>58.32</v>
      </c>
      <c r="T53" s="231">
        <f t="shared" si="39"/>
        <v>40.769999999999996</v>
      </c>
      <c r="U53" s="231">
        <f t="shared" si="39"/>
        <v>20.55</v>
      </c>
      <c r="V53" s="231">
        <f t="shared" si="39"/>
        <v>0.81</v>
      </c>
      <c r="W53" s="231">
        <f t="shared" si="39"/>
        <v>3.89</v>
      </c>
      <c r="X53" s="231">
        <f t="shared" si="39"/>
        <v>0.01</v>
      </c>
      <c r="Y53" s="231">
        <f>SUM(Z94,Z930)+Z53</f>
        <v>0.6</v>
      </c>
      <c r="Z53" s="231">
        <f>SUM(AA94,AA930)</f>
        <v>0</v>
      </c>
    </row>
    <row r="55" spans="4:26" x14ac:dyDescent="0.15">
      <c r="E55" s="229"/>
      <c r="F55" s="229">
        <v>1</v>
      </c>
      <c r="G55" s="229">
        <v>2</v>
      </c>
      <c r="H55" s="229">
        <v>3</v>
      </c>
      <c r="I55" s="229">
        <v>4</v>
      </c>
      <c r="J55" s="229">
        <v>5</v>
      </c>
      <c r="K55" s="229">
        <v>6</v>
      </c>
      <c r="L55" s="229">
        <v>7</v>
      </c>
      <c r="M55" s="229">
        <v>8</v>
      </c>
      <c r="N55" s="229">
        <v>9</v>
      </c>
      <c r="O55" s="229">
        <v>10</v>
      </c>
      <c r="P55" s="229">
        <v>11</v>
      </c>
      <c r="Q55" s="229">
        <v>12</v>
      </c>
      <c r="R55" s="229">
        <v>13</v>
      </c>
      <c r="S55" s="229">
        <v>14</v>
      </c>
      <c r="T55" s="229">
        <v>15</v>
      </c>
      <c r="U55" s="229">
        <v>16</v>
      </c>
      <c r="V55" s="229">
        <v>17</v>
      </c>
      <c r="W55" s="229">
        <v>18</v>
      </c>
      <c r="X55" s="229">
        <v>19</v>
      </c>
      <c r="Y55" s="229">
        <v>20</v>
      </c>
      <c r="Z55" s="229">
        <v>21</v>
      </c>
    </row>
    <row r="56" spans="4:26" x14ac:dyDescent="0.15">
      <c r="D56" s="27" t="s">
        <v>560</v>
      </c>
      <c r="E56" s="230" t="s">
        <v>156</v>
      </c>
      <c r="F56" s="231">
        <f t="shared" ref="F56:X56" si="40">SUM(G1182,G1446)</f>
        <v>40.629999999999995</v>
      </c>
      <c r="G56" s="231">
        <f t="shared" si="40"/>
        <v>46.600000000000009</v>
      </c>
      <c r="H56" s="231">
        <f t="shared" si="40"/>
        <v>77.47999999999999</v>
      </c>
      <c r="I56" s="231">
        <f t="shared" si="40"/>
        <v>262.15999999999997</v>
      </c>
      <c r="J56" s="231">
        <f t="shared" si="40"/>
        <v>642.82999999999993</v>
      </c>
      <c r="K56" s="231">
        <f t="shared" si="40"/>
        <v>1732.23</v>
      </c>
      <c r="L56" s="231">
        <f t="shared" si="40"/>
        <v>1971.7600000000002</v>
      </c>
      <c r="M56" s="231">
        <f t="shared" si="40"/>
        <v>3240.33</v>
      </c>
      <c r="N56" s="231">
        <f t="shared" si="40"/>
        <v>3865.04</v>
      </c>
      <c r="O56" s="231">
        <f t="shared" si="40"/>
        <v>5228.8999999999996</v>
      </c>
      <c r="P56" s="231">
        <f t="shared" si="40"/>
        <v>5740.91</v>
      </c>
      <c r="Q56" s="231">
        <f t="shared" si="40"/>
        <v>4850.68</v>
      </c>
      <c r="R56" s="231">
        <f t="shared" si="40"/>
        <v>3358.17</v>
      </c>
      <c r="S56" s="231">
        <f t="shared" si="40"/>
        <v>2821.8100000000004</v>
      </c>
      <c r="T56" s="231">
        <f t="shared" si="40"/>
        <v>1662.05</v>
      </c>
      <c r="U56" s="231">
        <f t="shared" si="40"/>
        <v>1141.02</v>
      </c>
      <c r="V56" s="231">
        <f t="shared" si="40"/>
        <v>652</v>
      </c>
      <c r="W56" s="231">
        <f t="shared" si="40"/>
        <v>328.31</v>
      </c>
      <c r="X56" s="231">
        <f t="shared" si="40"/>
        <v>168.77</v>
      </c>
      <c r="Y56" s="231">
        <f>SUM(Z1182,Z1446)+Z56</f>
        <v>150.99</v>
      </c>
      <c r="Z56" s="231">
        <f>SUM(AA1182,AA1446)</f>
        <v>62.760000000000005</v>
      </c>
    </row>
    <row r="57" spans="4:26" x14ac:dyDescent="0.15">
      <c r="E57" s="230" t="s">
        <v>555</v>
      </c>
      <c r="F57" s="231">
        <f t="shared" ref="F57:X57" si="41">SUM(G1184,G1186,G1448,G1450)</f>
        <v>5.0999999999999996</v>
      </c>
      <c r="G57" s="231">
        <f t="shared" si="41"/>
        <v>2.4699999999999998</v>
      </c>
      <c r="H57" s="231">
        <f t="shared" si="41"/>
        <v>11.06</v>
      </c>
      <c r="I57" s="231">
        <f t="shared" si="41"/>
        <v>1.82</v>
      </c>
      <c r="J57" s="231">
        <f t="shared" si="41"/>
        <v>60.150000000000006</v>
      </c>
      <c r="K57" s="231">
        <f t="shared" si="41"/>
        <v>70.139999999999986</v>
      </c>
      <c r="L57" s="231">
        <f t="shared" si="41"/>
        <v>130.27000000000001</v>
      </c>
      <c r="M57" s="231">
        <f t="shared" si="41"/>
        <v>150.96</v>
      </c>
      <c r="N57" s="231">
        <f t="shared" si="41"/>
        <v>239.60999999999999</v>
      </c>
      <c r="O57" s="231">
        <f t="shared" si="41"/>
        <v>624.70000000000005</v>
      </c>
      <c r="P57" s="231">
        <f t="shared" si="41"/>
        <v>892.93</v>
      </c>
      <c r="Q57" s="231">
        <f t="shared" si="41"/>
        <v>1080.6500000000001</v>
      </c>
      <c r="R57" s="231">
        <f t="shared" si="41"/>
        <v>1267.26</v>
      </c>
      <c r="S57" s="231">
        <f t="shared" si="41"/>
        <v>612.69999999999993</v>
      </c>
      <c r="T57" s="231">
        <f t="shared" si="41"/>
        <v>565.70000000000005</v>
      </c>
      <c r="U57" s="231">
        <f t="shared" si="41"/>
        <v>244.12</v>
      </c>
      <c r="V57" s="231">
        <f t="shared" si="41"/>
        <v>188.41</v>
      </c>
      <c r="W57" s="231">
        <f t="shared" si="41"/>
        <v>59.58</v>
      </c>
      <c r="X57" s="231">
        <f t="shared" si="41"/>
        <v>53.099999999999994</v>
      </c>
      <c r="Y57" s="231">
        <f>SUM(Z1184,Z1186,Z1448,Z1450)+Z57</f>
        <v>159.69</v>
      </c>
      <c r="Z57" s="231">
        <f>SUM(AA1184,AA1186,AA1448,AA1450)</f>
        <v>126.36000000000001</v>
      </c>
    </row>
    <row r="58" spans="4:26" x14ac:dyDescent="0.15">
      <c r="E58" s="232" t="s">
        <v>556</v>
      </c>
      <c r="F58" s="231">
        <f t="shared" ref="F58:X58" si="42">SUM(G1190,G1498)</f>
        <v>5.2</v>
      </c>
      <c r="G58" s="231">
        <f t="shared" si="42"/>
        <v>19.23</v>
      </c>
      <c r="H58" s="231">
        <f t="shared" si="42"/>
        <v>7.7600000000000007</v>
      </c>
      <c r="I58" s="231">
        <f t="shared" si="42"/>
        <v>6.89</v>
      </c>
      <c r="J58" s="231">
        <f t="shared" si="42"/>
        <v>4.6399999999999997</v>
      </c>
      <c r="K58" s="231">
        <f t="shared" si="42"/>
        <v>5.32</v>
      </c>
      <c r="L58" s="231">
        <f t="shared" si="42"/>
        <v>7.72</v>
      </c>
      <c r="M58" s="231">
        <f t="shared" si="42"/>
        <v>14.29</v>
      </c>
      <c r="N58" s="231">
        <f t="shared" si="42"/>
        <v>92.84</v>
      </c>
      <c r="O58" s="231">
        <f t="shared" si="42"/>
        <v>31.419999999999998</v>
      </c>
      <c r="P58" s="231">
        <f t="shared" si="42"/>
        <v>180.10000000000002</v>
      </c>
      <c r="Q58" s="231">
        <f t="shared" si="42"/>
        <v>406.69</v>
      </c>
      <c r="R58" s="231">
        <f t="shared" si="42"/>
        <v>542.25</v>
      </c>
      <c r="S58" s="231">
        <f t="shared" si="42"/>
        <v>402.01</v>
      </c>
      <c r="T58" s="231">
        <f t="shared" si="42"/>
        <v>110.23000000000002</v>
      </c>
      <c r="U58" s="231">
        <f t="shared" si="42"/>
        <v>15.44</v>
      </c>
      <c r="V58" s="231">
        <f t="shared" si="42"/>
        <v>5.07</v>
      </c>
      <c r="W58" s="231">
        <f t="shared" si="42"/>
        <v>27.93</v>
      </c>
      <c r="X58" s="231">
        <f t="shared" si="42"/>
        <v>1.1200000000000001</v>
      </c>
      <c r="Y58" s="231">
        <f>SUM(Z1190,Z1498)+Z58</f>
        <v>2.1199999999999997</v>
      </c>
      <c r="Z58" s="231">
        <f>SUM(AA1190,AA1498)</f>
        <v>2.11</v>
      </c>
    </row>
    <row r="59" spans="4:26" x14ac:dyDescent="0.15">
      <c r="E59" s="232" t="s">
        <v>557</v>
      </c>
      <c r="F59" s="231">
        <f t="shared" ref="F59:X59" si="43">SUM(G1188,G1192,G1452,G1456)</f>
        <v>54.01</v>
      </c>
      <c r="G59" s="231">
        <f t="shared" si="43"/>
        <v>221.5</v>
      </c>
      <c r="H59" s="231">
        <f t="shared" si="43"/>
        <v>325.67999999999995</v>
      </c>
      <c r="I59" s="231">
        <f t="shared" si="43"/>
        <v>314.45999999999998</v>
      </c>
      <c r="J59" s="231">
        <f t="shared" si="43"/>
        <v>317.32</v>
      </c>
      <c r="K59" s="231">
        <f t="shared" si="43"/>
        <v>153.64999999999998</v>
      </c>
      <c r="L59" s="231">
        <f t="shared" si="43"/>
        <v>14.180000000000001</v>
      </c>
      <c r="M59" s="231">
        <f t="shared" si="43"/>
        <v>7.4600000000000009</v>
      </c>
      <c r="N59" s="231">
        <f t="shared" si="43"/>
        <v>1.53</v>
      </c>
      <c r="O59" s="231">
        <f t="shared" si="43"/>
        <v>48.739999999999995</v>
      </c>
      <c r="P59" s="231">
        <f t="shared" si="43"/>
        <v>1.44</v>
      </c>
      <c r="Q59" s="231">
        <f t="shared" si="43"/>
        <v>4.629999999999999</v>
      </c>
      <c r="R59" s="231">
        <f t="shared" si="43"/>
        <v>15.42</v>
      </c>
      <c r="S59" s="231">
        <f t="shared" si="43"/>
        <v>0.51</v>
      </c>
      <c r="T59" s="231">
        <f t="shared" si="43"/>
        <v>5.05</v>
      </c>
      <c r="U59" s="231">
        <f t="shared" si="43"/>
        <v>10.270000000000001</v>
      </c>
      <c r="V59" s="231">
        <f t="shared" si="43"/>
        <v>4.67</v>
      </c>
      <c r="W59" s="231">
        <f t="shared" si="43"/>
        <v>3.21</v>
      </c>
      <c r="X59" s="231">
        <f t="shared" si="43"/>
        <v>9.3800000000000008</v>
      </c>
      <c r="Y59" s="231">
        <f>SUM(Z1188,Z1192,Z1452,Z1456)+Z59</f>
        <v>26.05</v>
      </c>
      <c r="Z59" s="231">
        <f>SUM(AA1188,AA1192,AA1452,AA1456)</f>
        <v>22</v>
      </c>
    </row>
    <row r="60" spans="4:26" x14ac:dyDescent="0.15">
      <c r="E60" s="232" t="s">
        <v>558</v>
      </c>
      <c r="F60" s="231">
        <f t="shared" ref="F60:X60" si="44">SUM(G1194,G1458)</f>
        <v>11.91</v>
      </c>
      <c r="G60" s="231">
        <f t="shared" si="44"/>
        <v>20.6</v>
      </c>
      <c r="H60" s="231">
        <f t="shared" si="44"/>
        <v>19.07</v>
      </c>
      <c r="I60" s="231">
        <f t="shared" si="44"/>
        <v>24.32</v>
      </c>
      <c r="J60" s="231">
        <f t="shared" si="44"/>
        <v>33.65</v>
      </c>
      <c r="K60" s="231">
        <f t="shared" si="44"/>
        <v>46.11</v>
      </c>
      <c r="L60" s="231">
        <f t="shared" si="44"/>
        <v>17.09</v>
      </c>
      <c r="M60" s="231">
        <f t="shared" si="44"/>
        <v>48.09</v>
      </c>
      <c r="N60" s="231">
        <f t="shared" si="44"/>
        <v>30.199999999999996</v>
      </c>
      <c r="O60" s="231">
        <f t="shared" si="44"/>
        <v>29.48</v>
      </c>
      <c r="P60" s="231">
        <f t="shared" si="44"/>
        <v>15.760000000000002</v>
      </c>
      <c r="Q60" s="231">
        <f t="shared" si="44"/>
        <v>30.43</v>
      </c>
      <c r="R60" s="231">
        <f t="shared" si="44"/>
        <v>53.600000000000009</v>
      </c>
      <c r="S60" s="231">
        <f t="shared" si="44"/>
        <v>41.18</v>
      </c>
      <c r="T60" s="231">
        <f t="shared" si="44"/>
        <v>62.010000000000005</v>
      </c>
      <c r="U60" s="231">
        <f t="shared" si="44"/>
        <v>29.7</v>
      </c>
      <c r="V60" s="231">
        <f t="shared" si="44"/>
        <v>27.19</v>
      </c>
      <c r="W60" s="231">
        <f t="shared" si="44"/>
        <v>16.860000000000003</v>
      </c>
      <c r="X60" s="231">
        <f t="shared" si="44"/>
        <v>11.14</v>
      </c>
      <c r="Y60" s="231">
        <f>SUM(Z1194,Z1458)+Z60</f>
        <v>15.53</v>
      </c>
      <c r="Z60" s="231">
        <f>SUM(AA1194,AA1458)</f>
        <v>15.29</v>
      </c>
    </row>
    <row r="71" spans="1:28" ht="19.5" customHeight="1" x14ac:dyDescent="0.15">
      <c r="A71" s="3" t="s">
        <v>381</v>
      </c>
      <c r="F71" s="207" t="s">
        <v>527</v>
      </c>
    </row>
    <row r="72" spans="1:28" ht="19.5" customHeight="1" thickBot="1" x14ac:dyDescent="0.2">
      <c r="A72" s="346" t="s">
        <v>28</v>
      </c>
      <c r="B72" s="348"/>
      <c r="C72" s="348"/>
      <c r="D72" s="348"/>
      <c r="E72" s="348"/>
      <c r="F72" s="348"/>
      <c r="G72" s="348"/>
      <c r="H72" s="348"/>
      <c r="I72" s="348"/>
      <c r="J72" s="348"/>
      <c r="K72" s="348"/>
      <c r="L72" s="348"/>
      <c r="M72" s="348"/>
      <c r="N72" s="348"/>
      <c r="O72" s="348"/>
      <c r="P72" s="348"/>
      <c r="Q72" s="348"/>
      <c r="R72" s="348"/>
      <c r="S72" s="348"/>
      <c r="T72" s="348"/>
      <c r="U72" s="348"/>
      <c r="V72" s="348"/>
      <c r="W72" s="348"/>
      <c r="X72" s="348"/>
      <c r="Y72" s="348"/>
      <c r="Z72" s="348"/>
      <c r="AA72" s="348"/>
    </row>
    <row r="73" spans="1:28" ht="19.5" customHeight="1" x14ac:dyDescent="0.15">
      <c r="A73" s="208" t="s">
        <v>179</v>
      </c>
      <c r="B73" s="91"/>
      <c r="C73" s="91"/>
      <c r="D73" s="91"/>
      <c r="E73" s="91"/>
      <c r="F73" s="89" t="s">
        <v>180</v>
      </c>
      <c r="G73" s="184"/>
      <c r="H73" s="184"/>
      <c r="I73" s="184"/>
      <c r="J73" s="184"/>
      <c r="K73" s="184"/>
      <c r="L73" s="184"/>
      <c r="M73" s="184"/>
      <c r="N73" s="184"/>
      <c r="O73" s="184"/>
      <c r="P73" s="184"/>
      <c r="Q73" s="209"/>
      <c r="R73" s="135"/>
      <c r="S73" s="184"/>
      <c r="T73" s="184"/>
      <c r="U73" s="184"/>
      <c r="V73" s="184"/>
      <c r="W73" s="184"/>
      <c r="X73" s="184"/>
      <c r="Y73" s="184"/>
      <c r="Z73" s="184"/>
      <c r="AA73" s="210" t="s">
        <v>181</v>
      </c>
      <c r="AB73" s="107"/>
    </row>
    <row r="74" spans="1:28" ht="19.5" customHeight="1" x14ac:dyDescent="0.15">
      <c r="A74" s="211" t="s">
        <v>182</v>
      </c>
      <c r="B74" s="75"/>
      <c r="C74" s="75"/>
      <c r="D74" s="75"/>
      <c r="E74" s="77" t="s">
        <v>183</v>
      </c>
      <c r="F74" s="79">
        <f>F76+F110+F113</f>
        <v>109563.36</v>
      </c>
      <c r="G74" s="212" t="s">
        <v>184</v>
      </c>
      <c r="H74" s="212" t="s">
        <v>185</v>
      </c>
      <c r="I74" s="212" t="s">
        <v>186</v>
      </c>
      <c r="J74" s="212" t="s">
        <v>187</v>
      </c>
      <c r="K74" s="212" t="s">
        <v>227</v>
      </c>
      <c r="L74" s="212" t="s">
        <v>228</v>
      </c>
      <c r="M74" s="212" t="s">
        <v>229</v>
      </c>
      <c r="N74" s="212" t="s">
        <v>230</v>
      </c>
      <c r="O74" s="212" t="s">
        <v>231</v>
      </c>
      <c r="P74" s="212" t="s">
        <v>232</v>
      </c>
      <c r="Q74" s="213" t="s">
        <v>233</v>
      </c>
      <c r="R74" s="214" t="s">
        <v>234</v>
      </c>
      <c r="S74" s="212" t="s">
        <v>235</v>
      </c>
      <c r="T74" s="212" t="s">
        <v>236</v>
      </c>
      <c r="U74" s="212" t="s">
        <v>237</v>
      </c>
      <c r="V74" s="212" t="s">
        <v>238</v>
      </c>
      <c r="W74" s="212" t="s">
        <v>42</v>
      </c>
      <c r="X74" s="212" t="s">
        <v>147</v>
      </c>
      <c r="Y74" s="212" t="s">
        <v>148</v>
      </c>
      <c r="Z74" s="212" t="s">
        <v>149</v>
      </c>
      <c r="AA74" s="215"/>
      <c r="AB74" s="107"/>
    </row>
    <row r="75" spans="1:28" ht="19.5" customHeight="1" x14ac:dyDescent="0.15">
      <c r="A75" s="144"/>
      <c r="E75" s="77" t="s">
        <v>150</v>
      </c>
      <c r="F75" s="79">
        <f>F77</f>
        <v>24731.941999999999</v>
      </c>
      <c r="G75" s="216"/>
      <c r="H75" s="216"/>
      <c r="I75" s="216"/>
      <c r="J75" s="216"/>
      <c r="K75" s="216"/>
      <c r="L75" s="216"/>
      <c r="M75" s="216"/>
      <c r="N75" s="216"/>
      <c r="O75" s="216"/>
      <c r="P75" s="216"/>
      <c r="Q75" s="217"/>
      <c r="R75" s="197"/>
      <c r="S75" s="216"/>
      <c r="T75" s="216"/>
      <c r="U75" s="216"/>
      <c r="V75" s="216"/>
      <c r="W75" s="216"/>
      <c r="X75" s="216"/>
      <c r="Y75" s="216"/>
      <c r="Z75" s="216"/>
      <c r="AA75" s="215" t="s">
        <v>151</v>
      </c>
      <c r="AB75" s="107"/>
    </row>
    <row r="76" spans="1:28" ht="19.5" customHeight="1" x14ac:dyDescent="0.15">
      <c r="A76" s="218"/>
      <c r="B76" s="74" t="s">
        <v>152</v>
      </c>
      <c r="C76" s="75"/>
      <c r="D76" s="75"/>
      <c r="E76" s="77" t="s">
        <v>183</v>
      </c>
      <c r="F76" s="79">
        <f>SUM(G76:AA76)</f>
        <v>105389.14</v>
      </c>
      <c r="G76" s="79">
        <f>G78+G96</f>
        <v>171.20000000000002</v>
      </c>
      <c r="H76" s="79">
        <f t="shared" ref="H76:AA77" si="45">H78+H96</f>
        <v>1903.6100000000001</v>
      </c>
      <c r="I76" s="79">
        <f t="shared" si="45"/>
        <v>2132.4399999999996</v>
      </c>
      <c r="J76" s="79">
        <f t="shared" si="45"/>
        <v>1319.77</v>
      </c>
      <c r="K76" s="79">
        <f t="shared" si="45"/>
        <v>2361.5500000000002</v>
      </c>
      <c r="L76" s="79">
        <f t="shared" si="45"/>
        <v>3020.7200000000003</v>
      </c>
      <c r="M76" s="79">
        <f t="shared" si="45"/>
        <v>3922.3300000000008</v>
      </c>
      <c r="N76" s="79">
        <f t="shared" si="45"/>
        <v>5634.7900000000009</v>
      </c>
      <c r="O76" s="79">
        <f t="shared" si="45"/>
        <v>6498.9599999999991</v>
      </c>
      <c r="P76" s="79">
        <f t="shared" si="45"/>
        <v>8765.89</v>
      </c>
      <c r="Q76" s="79">
        <f t="shared" si="45"/>
        <v>10430.119999999999</v>
      </c>
      <c r="R76" s="79">
        <f t="shared" si="45"/>
        <v>16947.749999999996</v>
      </c>
      <c r="S76" s="79">
        <f t="shared" si="45"/>
        <v>16173.28</v>
      </c>
      <c r="T76" s="79">
        <f t="shared" si="45"/>
        <v>13569.759999999998</v>
      </c>
      <c r="U76" s="79">
        <f t="shared" si="45"/>
        <v>6561.72</v>
      </c>
      <c r="V76" s="79">
        <f t="shared" si="45"/>
        <v>3043.5800000000004</v>
      </c>
      <c r="W76" s="79">
        <f t="shared" si="45"/>
        <v>1144.92</v>
      </c>
      <c r="X76" s="79">
        <f t="shared" si="45"/>
        <v>1012.25</v>
      </c>
      <c r="Y76" s="79">
        <f t="shared" si="45"/>
        <v>271.36</v>
      </c>
      <c r="Z76" s="79">
        <f t="shared" si="45"/>
        <v>209.88</v>
      </c>
      <c r="AA76" s="111">
        <f t="shared" si="45"/>
        <v>293.26</v>
      </c>
      <c r="AB76" s="107"/>
    </row>
    <row r="77" spans="1:28" ht="19.5" customHeight="1" x14ac:dyDescent="0.15">
      <c r="A77" s="219"/>
      <c r="B77" s="220"/>
      <c r="E77" s="77" t="s">
        <v>150</v>
      </c>
      <c r="F77" s="79">
        <f t="shared" ref="F77:F109" si="46">SUM(G77:AA77)</f>
        <v>24731.941999999999</v>
      </c>
      <c r="G77" s="79">
        <f>G79+G97</f>
        <v>0</v>
      </c>
      <c r="H77" s="79">
        <f t="shared" si="45"/>
        <v>2.0279999999999996</v>
      </c>
      <c r="I77" s="79">
        <f t="shared" si="45"/>
        <v>44.838000000000008</v>
      </c>
      <c r="J77" s="79">
        <f t="shared" si="45"/>
        <v>102.523</v>
      </c>
      <c r="K77" s="79">
        <f t="shared" si="45"/>
        <v>301.23399999999998</v>
      </c>
      <c r="L77" s="79">
        <f t="shared" si="45"/>
        <v>544.62199999999996</v>
      </c>
      <c r="M77" s="79">
        <f t="shared" si="45"/>
        <v>804.70800000000008</v>
      </c>
      <c r="N77" s="79">
        <f t="shared" si="45"/>
        <v>1334.6010000000001</v>
      </c>
      <c r="O77" s="79">
        <f t="shared" si="45"/>
        <v>1772.1939999999997</v>
      </c>
      <c r="P77" s="79">
        <f t="shared" si="45"/>
        <v>2389.3109999999997</v>
      </c>
      <c r="Q77" s="79">
        <f t="shared" si="45"/>
        <v>2902.7389999999996</v>
      </c>
      <c r="R77" s="79">
        <f t="shared" si="45"/>
        <v>4329.8139999999994</v>
      </c>
      <c r="S77" s="79">
        <f t="shared" si="45"/>
        <v>4083.9010000000007</v>
      </c>
      <c r="T77" s="79">
        <f t="shared" si="45"/>
        <v>3211.4389999999999</v>
      </c>
      <c r="U77" s="79">
        <f t="shared" si="45"/>
        <v>1541.0609999999999</v>
      </c>
      <c r="V77" s="79">
        <f t="shared" si="45"/>
        <v>689.05799999999999</v>
      </c>
      <c r="W77" s="79">
        <f t="shared" si="45"/>
        <v>291.88299999999992</v>
      </c>
      <c r="X77" s="79">
        <f t="shared" si="45"/>
        <v>222.67400000000004</v>
      </c>
      <c r="Y77" s="79">
        <f t="shared" si="45"/>
        <v>65.555000000000007</v>
      </c>
      <c r="Z77" s="79">
        <f t="shared" si="45"/>
        <v>44.242000000000004</v>
      </c>
      <c r="AA77" s="111">
        <f t="shared" si="45"/>
        <v>53.516999999999996</v>
      </c>
      <c r="AB77" s="107"/>
    </row>
    <row r="78" spans="1:28" ht="19.5" customHeight="1" x14ac:dyDescent="0.15">
      <c r="A78" s="219"/>
      <c r="B78" s="221"/>
      <c r="C78" s="74" t="s">
        <v>152</v>
      </c>
      <c r="D78" s="75"/>
      <c r="E78" s="77" t="s">
        <v>183</v>
      </c>
      <c r="F78" s="79">
        <f t="shared" si="46"/>
        <v>65618.720000000001</v>
      </c>
      <c r="G78" s="79">
        <f>G80+G94</f>
        <v>164.87</v>
      </c>
      <c r="H78" s="79">
        <f t="shared" ref="H78:AA79" si="47">H80+H94</f>
        <v>1269.58</v>
      </c>
      <c r="I78" s="79">
        <f t="shared" si="47"/>
        <v>1089.05</v>
      </c>
      <c r="J78" s="79">
        <f t="shared" si="47"/>
        <v>818.68</v>
      </c>
      <c r="K78" s="79">
        <f t="shared" si="47"/>
        <v>1674.0000000000002</v>
      </c>
      <c r="L78" s="79">
        <f t="shared" si="47"/>
        <v>2612.23</v>
      </c>
      <c r="M78" s="79">
        <f t="shared" si="47"/>
        <v>2928.6600000000008</v>
      </c>
      <c r="N78" s="79">
        <f t="shared" si="47"/>
        <v>4409.2800000000007</v>
      </c>
      <c r="O78" s="79">
        <f t="shared" si="47"/>
        <v>5721.1999999999989</v>
      </c>
      <c r="P78" s="79">
        <f t="shared" si="47"/>
        <v>7434.67</v>
      </c>
      <c r="Q78" s="79">
        <f t="shared" si="47"/>
        <v>8119.68</v>
      </c>
      <c r="R78" s="79">
        <f t="shared" si="47"/>
        <v>10695.419999999998</v>
      </c>
      <c r="S78" s="79">
        <f t="shared" si="47"/>
        <v>8597.27</v>
      </c>
      <c r="T78" s="79">
        <f t="shared" si="47"/>
        <v>5796.8499999999995</v>
      </c>
      <c r="U78" s="79">
        <f t="shared" si="47"/>
        <v>2416.1000000000004</v>
      </c>
      <c r="V78" s="79">
        <f t="shared" si="47"/>
        <v>938.74000000000012</v>
      </c>
      <c r="W78" s="79">
        <f t="shared" si="47"/>
        <v>439.51000000000005</v>
      </c>
      <c r="X78" s="79">
        <f t="shared" si="47"/>
        <v>302.05</v>
      </c>
      <c r="Y78" s="79">
        <f t="shared" si="47"/>
        <v>96.55</v>
      </c>
      <c r="Z78" s="79">
        <f t="shared" si="47"/>
        <v>49.730000000000004</v>
      </c>
      <c r="AA78" s="111">
        <f t="shared" si="47"/>
        <v>44.600000000000009</v>
      </c>
      <c r="AB78" s="107"/>
    </row>
    <row r="79" spans="1:28" ht="19.5" customHeight="1" x14ac:dyDescent="0.15">
      <c r="A79" s="219"/>
      <c r="B79" s="76"/>
      <c r="C79" s="76"/>
      <c r="E79" s="77" t="s">
        <v>150</v>
      </c>
      <c r="F79" s="79">
        <f t="shared" si="46"/>
        <v>18831.180999999993</v>
      </c>
      <c r="G79" s="79">
        <f>G81+G95</f>
        <v>0</v>
      </c>
      <c r="H79" s="79">
        <f t="shared" si="47"/>
        <v>0.39800000000000008</v>
      </c>
      <c r="I79" s="79">
        <f t="shared" si="47"/>
        <v>18.627000000000002</v>
      </c>
      <c r="J79" s="79">
        <f t="shared" si="47"/>
        <v>77.084000000000003</v>
      </c>
      <c r="K79" s="79">
        <f t="shared" si="47"/>
        <v>252.80099999999996</v>
      </c>
      <c r="L79" s="79">
        <f t="shared" si="47"/>
        <v>507.71499999999992</v>
      </c>
      <c r="M79" s="79">
        <f t="shared" si="47"/>
        <v>704.5440000000001</v>
      </c>
      <c r="N79" s="79">
        <f t="shared" si="47"/>
        <v>1198.173</v>
      </c>
      <c r="O79" s="79">
        <f t="shared" si="47"/>
        <v>1674.7769999999998</v>
      </c>
      <c r="P79" s="79">
        <f t="shared" si="47"/>
        <v>2206.5859999999998</v>
      </c>
      <c r="Q79" s="79">
        <f t="shared" si="47"/>
        <v>2557.0069999999996</v>
      </c>
      <c r="R79" s="79">
        <f t="shared" si="47"/>
        <v>3360.9099999999994</v>
      </c>
      <c r="S79" s="79">
        <f t="shared" si="47"/>
        <v>2855.5160000000005</v>
      </c>
      <c r="T79" s="79">
        <f t="shared" si="47"/>
        <v>1928.8609999999999</v>
      </c>
      <c r="U79" s="79">
        <f t="shared" si="47"/>
        <v>831.36900000000003</v>
      </c>
      <c r="V79" s="79">
        <f t="shared" si="47"/>
        <v>328.31600000000003</v>
      </c>
      <c r="W79" s="79">
        <f t="shared" si="47"/>
        <v>158.62199999999996</v>
      </c>
      <c r="X79" s="79">
        <f t="shared" si="47"/>
        <v>104.19300000000001</v>
      </c>
      <c r="Y79" s="79">
        <f t="shared" si="47"/>
        <v>33.285000000000004</v>
      </c>
      <c r="Z79" s="79">
        <f t="shared" si="47"/>
        <v>17.227</v>
      </c>
      <c r="AA79" s="111">
        <f t="shared" si="47"/>
        <v>15.169999999999998</v>
      </c>
      <c r="AB79" s="107"/>
    </row>
    <row r="80" spans="1:28" ht="19.5" customHeight="1" x14ac:dyDescent="0.15">
      <c r="A80" s="219"/>
      <c r="B80" s="73"/>
      <c r="C80" s="77"/>
      <c r="D80" s="77" t="s">
        <v>153</v>
      </c>
      <c r="E80" s="77" t="s">
        <v>183</v>
      </c>
      <c r="F80" s="79">
        <f t="shared" si="46"/>
        <v>64553.36</v>
      </c>
      <c r="G80" s="79">
        <f>SUM(G82,G84,G86,G88,G90,G92)</f>
        <v>153.31</v>
      </c>
      <c r="H80" s="79">
        <f t="shared" ref="H80:AA81" si="48">SUM(H82,H84,H86,H88,H90,H92)</f>
        <v>1188.52</v>
      </c>
      <c r="I80" s="79">
        <f t="shared" si="48"/>
        <v>933.8</v>
      </c>
      <c r="J80" s="79">
        <f t="shared" si="48"/>
        <v>702.82999999999993</v>
      </c>
      <c r="K80" s="79">
        <f t="shared" si="48"/>
        <v>1515.7000000000003</v>
      </c>
      <c r="L80" s="79">
        <f t="shared" si="48"/>
        <v>2460.46</v>
      </c>
      <c r="M80" s="79">
        <f t="shared" si="48"/>
        <v>2867.3700000000008</v>
      </c>
      <c r="N80" s="79">
        <f t="shared" si="48"/>
        <v>4335.0200000000004</v>
      </c>
      <c r="O80" s="79">
        <f t="shared" si="48"/>
        <v>5670.8599999999988</v>
      </c>
      <c r="P80" s="79">
        <f t="shared" si="48"/>
        <v>7422.7300000000005</v>
      </c>
      <c r="Q80" s="79">
        <f t="shared" si="48"/>
        <v>8085.72</v>
      </c>
      <c r="R80" s="79">
        <f t="shared" si="48"/>
        <v>10654.029999999999</v>
      </c>
      <c r="S80" s="79">
        <f t="shared" si="48"/>
        <v>8565.7000000000007</v>
      </c>
      <c r="T80" s="79">
        <f t="shared" si="48"/>
        <v>5760.49</v>
      </c>
      <c r="U80" s="79">
        <f t="shared" si="48"/>
        <v>2377.3900000000003</v>
      </c>
      <c r="V80" s="79">
        <f t="shared" si="48"/>
        <v>931.13000000000011</v>
      </c>
      <c r="W80" s="79">
        <f t="shared" si="48"/>
        <v>438.70000000000005</v>
      </c>
      <c r="X80" s="79">
        <f t="shared" si="48"/>
        <v>298.72000000000003</v>
      </c>
      <c r="Y80" s="79">
        <f t="shared" si="48"/>
        <v>96.55</v>
      </c>
      <c r="Z80" s="79">
        <f t="shared" si="48"/>
        <v>49.730000000000004</v>
      </c>
      <c r="AA80" s="111">
        <f t="shared" si="48"/>
        <v>44.600000000000009</v>
      </c>
      <c r="AB80" s="107"/>
    </row>
    <row r="81" spans="1:28" ht="19.5" customHeight="1" x14ac:dyDescent="0.15">
      <c r="A81" s="219"/>
      <c r="B81" s="73" t="s">
        <v>154</v>
      </c>
      <c r="C81" s="73"/>
      <c r="D81" s="73"/>
      <c r="E81" s="77" t="s">
        <v>150</v>
      </c>
      <c r="F81" s="79">
        <f t="shared" si="46"/>
        <v>18739.171999999999</v>
      </c>
      <c r="G81" s="79">
        <f>SUM(G83,G85,G87,G89,G91,G93)</f>
        <v>0</v>
      </c>
      <c r="H81" s="79">
        <f t="shared" si="48"/>
        <v>0</v>
      </c>
      <c r="I81" s="79">
        <f t="shared" si="48"/>
        <v>14.703000000000001</v>
      </c>
      <c r="J81" s="79">
        <f t="shared" si="48"/>
        <v>71.241</v>
      </c>
      <c r="K81" s="79">
        <f t="shared" si="48"/>
        <v>241.49399999999997</v>
      </c>
      <c r="L81" s="79">
        <f t="shared" si="48"/>
        <v>492.9249999999999</v>
      </c>
      <c r="M81" s="79">
        <f t="shared" si="48"/>
        <v>698.29200000000014</v>
      </c>
      <c r="N81" s="79">
        <f t="shared" si="48"/>
        <v>1188.932</v>
      </c>
      <c r="O81" s="79">
        <f t="shared" si="48"/>
        <v>1667.3469999999998</v>
      </c>
      <c r="P81" s="79">
        <f t="shared" si="48"/>
        <v>2204.2759999999998</v>
      </c>
      <c r="Q81" s="79">
        <f t="shared" si="48"/>
        <v>2550.9879999999998</v>
      </c>
      <c r="R81" s="79">
        <f t="shared" si="48"/>
        <v>3353.6119999999996</v>
      </c>
      <c r="S81" s="79">
        <f t="shared" si="48"/>
        <v>2849.0020000000004</v>
      </c>
      <c r="T81" s="79">
        <f t="shared" si="48"/>
        <v>1923.9319999999998</v>
      </c>
      <c r="U81" s="79">
        <f t="shared" si="48"/>
        <v>827.21800000000007</v>
      </c>
      <c r="V81" s="79">
        <f t="shared" si="48"/>
        <v>327.27100000000002</v>
      </c>
      <c r="W81" s="79">
        <f t="shared" si="48"/>
        <v>158.53799999999995</v>
      </c>
      <c r="X81" s="79">
        <f t="shared" si="48"/>
        <v>103.71900000000001</v>
      </c>
      <c r="Y81" s="79">
        <f t="shared" si="48"/>
        <v>33.285000000000004</v>
      </c>
      <c r="Z81" s="79">
        <f t="shared" si="48"/>
        <v>17.227</v>
      </c>
      <c r="AA81" s="111">
        <f t="shared" si="48"/>
        <v>15.169999999999998</v>
      </c>
      <c r="AB81" s="107"/>
    </row>
    <row r="82" spans="1:28" ht="19.5" customHeight="1" x14ac:dyDescent="0.15">
      <c r="A82" s="219" t="s">
        <v>155</v>
      </c>
      <c r="B82" s="73"/>
      <c r="C82" s="73" t="s">
        <v>10</v>
      </c>
      <c r="D82" s="77" t="s">
        <v>156</v>
      </c>
      <c r="E82" s="77" t="s">
        <v>183</v>
      </c>
      <c r="F82" s="79">
        <f t="shared" si="46"/>
        <v>43602.47</v>
      </c>
      <c r="G82" s="79">
        <f t="shared" ref="G82:AA82" si="49">G126+G478</f>
        <v>104.87</v>
      </c>
      <c r="H82" s="79">
        <f t="shared" si="49"/>
        <v>815.79000000000008</v>
      </c>
      <c r="I82" s="79">
        <f t="shared" si="49"/>
        <v>601.14</v>
      </c>
      <c r="J82" s="79">
        <f t="shared" si="49"/>
        <v>530.87999999999988</v>
      </c>
      <c r="K82" s="79">
        <f t="shared" si="49"/>
        <v>1356.0700000000002</v>
      </c>
      <c r="L82" s="79">
        <f t="shared" si="49"/>
        <v>2279.69</v>
      </c>
      <c r="M82" s="79">
        <f t="shared" si="49"/>
        <v>2700.0200000000004</v>
      </c>
      <c r="N82" s="79">
        <f t="shared" si="49"/>
        <v>3804.8999999999996</v>
      </c>
      <c r="O82" s="79">
        <f t="shared" si="49"/>
        <v>4633</v>
      </c>
      <c r="P82" s="79">
        <f t="shared" si="49"/>
        <v>5144.8899999999994</v>
      </c>
      <c r="Q82" s="79">
        <f t="shared" si="49"/>
        <v>5160.5300000000007</v>
      </c>
      <c r="R82" s="79">
        <f t="shared" si="49"/>
        <v>5896.01</v>
      </c>
      <c r="S82" s="79">
        <f t="shared" si="49"/>
        <v>5037.62</v>
      </c>
      <c r="T82" s="79">
        <f t="shared" si="49"/>
        <v>3044.5999999999995</v>
      </c>
      <c r="U82" s="79">
        <f t="shared" si="49"/>
        <v>1352.7800000000002</v>
      </c>
      <c r="V82" s="79">
        <f t="shared" si="49"/>
        <v>564.2700000000001</v>
      </c>
      <c r="W82" s="79">
        <f t="shared" si="49"/>
        <v>292.04000000000002</v>
      </c>
      <c r="X82" s="79">
        <f t="shared" si="49"/>
        <v>171.21000000000004</v>
      </c>
      <c r="Y82" s="79">
        <f t="shared" si="49"/>
        <v>56.64</v>
      </c>
      <c r="Z82" s="79">
        <f t="shared" si="49"/>
        <v>29.83</v>
      </c>
      <c r="AA82" s="111">
        <f t="shared" si="49"/>
        <v>25.69</v>
      </c>
      <c r="AB82" s="107"/>
    </row>
    <row r="83" spans="1:28" ht="19.5" customHeight="1" x14ac:dyDescent="0.15">
      <c r="A83" s="219"/>
      <c r="B83" s="73"/>
      <c r="C83" s="73"/>
      <c r="D83" s="73"/>
      <c r="E83" s="77" t="s">
        <v>150</v>
      </c>
      <c r="F83" s="79">
        <f t="shared" si="46"/>
        <v>14127.194000000001</v>
      </c>
      <c r="G83" s="79">
        <f t="shared" ref="G83:AA83" si="50">G127+G479</f>
        <v>0</v>
      </c>
      <c r="H83" s="79">
        <f t="shared" si="50"/>
        <v>0</v>
      </c>
      <c r="I83" s="79">
        <f t="shared" si="50"/>
        <v>11.047000000000001</v>
      </c>
      <c r="J83" s="79">
        <f t="shared" si="50"/>
        <v>63.637</v>
      </c>
      <c r="K83" s="79">
        <f t="shared" si="50"/>
        <v>230.60899999999998</v>
      </c>
      <c r="L83" s="79">
        <f t="shared" si="50"/>
        <v>478.81099999999992</v>
      </c>
      <c r="M83" s="79">
        <f t="shared" si="50"/>
        <v>675.91100000000006</v>
      </c>
      <c r="N83" s="79">
        <f t="shared" si="50"/>
        <v>1103.26</v>
      </c>
      <c r="O83" s="79">
        <f t="shared" si="50"/>
        <v>1480.914</v>
      </c>
      <c r="P83" s="79">
        <f t="shared" si="50"/>
        <v>1747.0329999999999</v>
      </c>
      <c r="Q83" s="79">
        <f t="shared" si="50"/>
        <v>1901.6469999999999</v>
      </c>
      <c r="R83" s="79">
        <f t="shared" si="50"/>
        <v>2237.3469999999998</v>
      </c>
      <c r="S83" s="79">
        <f t="shared" si="50"/>
        <v>1963.3</v>
      </c>
      <c r="T83" s="79">
        <f t="shared" si="50"/>
        <v>1214.8009999999999</v>
      </c>
      <c r="U83" s="79">
        <f t="shared" si="50"/>
        <v>553.61</v>
      </c>
      <c r="V83" s="79">
        <f t="shared" si="50"/>
        <v>230.27799999999999</v>
      </c>
      <c r="W83" s="79">
        <f t="shared" si="50"/>
        <v>119.53799999999998</v>
      </c>
      <c r="X83" s="79">
        <f t="shared" si="50"/>
        <v>69.766000000000005</v>
      </c>
      <c r="Y83" s="79">
        <f t="shared" si="50"/>
        <v>23.016999999999999</v>
      </c>
      <c r="Z83" s="79">
        <f t="shared" si="50"/>
        <v>12.093</v>
      </c>
      <c r="AA83" s="111">
        <f t="shared" si="50"/>
        <v>10.574999999999999</v>
      </c>
      <c r="AB83" s="107"/>
    </row>
    <row r="84" spans="1:28" ht="19.5" customHeight="1" x14ac:dyDescent="0.15">
      <c r="A84" s="219"/>
      <c r="B84" s="73"/>
      <c r="C84" s="73"/>
      <c r="D84" s="77" t="s">
        <v>157</v>
      </c>
      <c r="E84" s="77" t="s">
        <v>183</v>
      </c>
      <c r="F84" s="79">
        <f t="shared" si="46"/>
        <v>14440.599999999999</v>
      </c>
      <c r="G84" s="79">
        <f t="shared" ref="G84:AA84" si="51">G128+G480</f>
        <v>0.88</v>
      </c>
      <c r="H84" s="79">
        <f t="shared" si="51"/>
        <v>3.0100000000000002</v>
      </c>
      <c r="I84" s="79">
        <f t="shared" si="51"/>
        <v>7.86</v>
      </c>
      <c r="J84" s="79">
        <f t="shared" si="51"/>
        <v>0.79</v>
      </c>
      <c r="K84" s="79">
        <f t="shared" si="51"/>
        <v>19.43</v>
      </c>
      <c r="L84" s="79">
        <f t="shared" si="51"/>
        <v>31.66</v>
      </c>
      <c r="M84" s="79">
        <f t="shared" si="51"/>
        <v>61.780000000000008</v>
      </c>
      <c r="N84" s="79">
        <f t="shared" si="51"/>
        <v>410.89</v>
      </c>
      <c r="O84" s="79">
        <f t="shared" si="51"/>
        <v>921.48</v>
      </c>
      <c r="P84" s="79">
        <f t="shared" si="51"/>
        <v>2201.61</v>
      </c>
      <c r="Q84" s="79">
        <f t="shared" si="51"/>
        <v>2522.21</v>
      </c>
      <c r="R84" s="79">
        <f t="shared" si="51"/>
        <v>3896.0199999999995</v>
      </c>
      <c r="S84" s="79">
        <f t="shared" si="51"/>
        <v>2192.4899999999998</v>
      </c>
      <c r="T84" s="79">
        <f t="shared" si="51"/>
        <v>1372.69</v>
      </c>
      <c r="U84" s="79">
        <f t="shared" si="51"/>
        <v>524</v>
      </c>
      <c r="V84" s="79">
        <f t="shared" si="51"/>
        <v>179.66</v>
      </c>
      <c r="W84" s="79">
        <f t="shared" si="51"/>
        <v>46.45</v>
      </c>
      <c r="X84" s="79">
        <f t="shared" si="51"/>
        <v>20.46</v>
      </c>
      <c r="Y84" s="79">
        <f t="shared" si="51"/>
        <v>9.07</v>
      </c>
      <c r="Z84" s="79">
        <f t="shared" si="51"/>
        <v>10.09</v>
      </c>
      <c r="AA84" s="111">
        <f t="shared" si="51"/>
        <v>8.07</v>
      </c>
      <c r="AB84" s="107"/>
    </row>
    <row r="85" spans="1:28" ht="19.5" customHeight="1" x14ac:dyDescent="0.15">
      <c r="A85" s="219"/>
      <c r="B85" s="73"/>
      <c r="C85" s="73"/>
      <c r="D85" s="73"/>
      <c r="E85" s="77" t="s">
        <v>150</v>
      </c>
      <c r="F85" s="79">
        <f t="shared" si="46"/>
        <v>3209.9769999999999</v>
      </c>
      <c r="G85" s="79">
        <f t="shared" ref="G85:AA85" si="52">G129+G481</f>
        <v>0</v>
      </c>
      <c r="H85" s="79">
        <f t="shared" si="52"/>
        <v>0</v>
      </c>
      <c r="I85" s="79">
        <f t="shared" si="52"/>
        <v>0.14100000000000001</v>
      </c>
      <c r="J85" s="79">
        <f t="shared" si="52"/>
        <v>5.5E-2</v>
      </c>
      <c r="K85" s="79">
        <f t="shared" si="52"/>
        <v>1.9430000000000001</v>
      </c>
      <c r="L85" s="79">
        <f t="shared" si="52"/>
        <v>3.7959999999999998</v>
      </c>
      <c r="M85" s="79">
        <f t="shared" si="52"/>
        <v>8.6479999999999997</v>
      </c>
      <c r="N85" s="79">
        <f t="shared" si="52"/>
        <v>65.740000000000009</v>
      </c>
      <c r="O85" s="79">
        <f t="shared" si="52"/>
        <v>165.72599999999997</v>
      </c>
      <c r="P85" s="79">
        <f t="shared" si="52"/>
        <v>439.995</v>
      </c>
      <c r="Q85" s="79">
        <f t="shared" si="52"/>
        <v>553.61800000000005</v>
      </c>
      <c r="R85" s="79">
        <f t="shared" si="52"/>
        <v>895.64199999999994</v>
      </c>
      <c r="S85" s="79">
        <f t="shared" si="52"/>
        <v>524.87799999999993</v>
      </c>
      <c r="T85" s="79">
        <f t="shared" si="52"/>
        <v>343.25700000000001</v>
      </c>
      <c r="U85" s="79">
        <f t="shared" si="52"/>
        <v>136.072</v>
      </c>
      <c r="V85" s="79">
        <f t="shared" si="52"/>
        <v>46.541999999999994</v>
      </c>
      <c r="W85" s="79">
        <f t="shared" si="52"/>
        <v>12.07</v>
      </c>
      <c r="X85" s="79">
        <f t="shared" si="52"/>
        <v>5.282</v>
      </c>
      <c r="Y85" s="79">
        <f t="shared" si="52"/>
        <v>2.2410000000000001</v>
      </c>
      <c r="Z85" s="79">
        <f t="shared" si="52"/>
        <v>2.5839999999999996</v>
      </c>
      <c r="AA85" s="111">
        <f t="shared" si="52"/>
        <v>1.7469999999999999</v>
      </c>
      <c r="AB85" s="107"/>
    </row>
    <row r="86" spans="1:28" ht="19.5" customHeight="1" x14ac:dyDescent="0.15">
      <c r="A86" s="219"/>
      <c r="B86" s="73" t="s">
        <v>158</v>
      </c>
      <c r="C86" s="73" t="s">
        <v>159</v>
      </c>
      <c r="D86" s="77" t="s">
        <v>160</v>
      </c>
      <c r="E86" s="77" t="s">
        <v>183</v>
      </c>
      <c r="F86" s="79">
        <f t="shared" si="46"/>
        <v>2467.63</v>
      </c>
      <c r="G86" s="79">
        <f t="shared" ref="G86:AA86" si="53">G130+G482</f>
        <v>0</v>
      </c>
      <c r="H86" s="79">
        <f t="shared" si="53"/>
        <v>44.150000000000006</v>
      </c>
      <c r="I86" s="79">
        <f t="shared" si="53"/>
        <v>6.06</v>
      </c>
      <c r="J86" s="79">
        <f t="shared" si="53"/>
        <v>25.15</v>
      </c>
      <c r="K86" s="79">
        <f t="shared" si="53"/>
        <v>44.09</v>
      </c>
      <c r="L86" s="79">
        <f t="shared" si="53"/>
        <v>43.919999999999995</v>
      </c>
      <c r="M86" s="79">
        <f t="shared" si="53"/>
        <v>48.88</v>
      </c>
      <c r="N86" s="79">
        <f t="shared" si="53"/>
        <v>87.22</v>
      </c>
      <c r="O86" s="79">
        <f t="shared" si="53"/>
        <v>77.899999999999991</v>
      </c>
      <c r="P86" s="79">
        <f t="shared" si="53"/>
        <v>31.929999999999996</v>
      </c>
      <c r="Q86" s="79">
        <f t="shared" si="53"/>
        <v>224.35999999999999</v>
      </c>
      <c r="R86" s="79">
        <f t="shared" si="53"/>
        <v>294.84000000000003</v>
      </c>
      <c r="S86" s="79">
        <f t="shared" si="53"/>
        <v>322.5</v>
      </c>
      <c r="T86" s="79">
        <f t="shared" si="53"/>
        <v>570.44000000000005</v>
      </c>
      <c r="U86" s="79">
        <f t="shared" si="53"/>
        <v>290.03000000000003</v>
      </c>
      <c r="V86" s="79">
        <f t="shared" si="53"/>
        <v>142.69999999999999</v>
      </c>
      <c r="W86" s="79">
        <f t="shared" si="53"/>
        <v>77.97</v>
      </c>
      <c r="X86" s="79">
        <f t="shared" si="53"/>
        <v>85.86</v>
      </c>
      <c r="Y86" s="79">
        <f t="shared" si="53"/>
        <v>29.94</v>
      </c>
      <c r="Z86" s="79">
        <f t="shared" si="53"/>
        <v>9.81</v>
      </c>
      <c r="AA86" s="111">
        <f t="shared" si="53"/>
        <v>9.8800000000000008</v>
      </c>
      <c r="AB86" s="107"/>
    </row>
    <row r="87" spans="1:28" ht="19.5" customHeight="1" x14ac:dyDescent="0.15">
      <c r="A87" s="219"/>
      <c r="B87" s="73"/>
      <c r="C87" s="73"/>
      <c r="D87" s="73"/>
      <c r="E87" s="77" t="s">
        <v>150</v>
      </c>
      <c r="F87" s="79">
        <f t="shared" si="46"/>
        <v>556.49799999999993</v>
      </c>
      <c r="G87" s="79">
        <f t="shared" ref="G87:AA87" si="54">G131+G483</f>
        <v>0</v>
      </c>
      <c r="H87" s="79">
        <f t="shared" si="54"/>
        <v>0</v>
      </c>
      <c r="I87" s="79">
        <f t="shared" si="54"/>
        <v>3.1E-2</v>
      </c>
      <c r="J87" s="79">
        <f t="shared" si="54"/>
        <v>1.7649999999999999</v>
      </c>
      <c r="K87" s="79">
        <f t="shared" si="54"/>
        <v>4.4089999999999998</v>
      </c>
      <c r="L87" s="79">
        <f t="shared" si="54"/>
        <v>5.2709999999999999</v>
      </c>
      <c r="M87" s="79">
        <f t="shared" si="54"/>
        <v>6.8390000000000004</v>
      </c>
      <c r="N87" s="79">
        <f t="shared" si="54"/>
        <v>13.795</v>
      </c>
      <c r="O87" s="79">
        <f t="shared" si="54"/>
        <v>14.016</v>
      </c>
      <c r="P87" s="79">
        <f t="shared" si="54"/>
        <v>6.3870000000000005</v>
      </c>
      <c r="Q87" s="79">
        <f t="shared" si="54"/>
        <v>49.353000000000002</v>
      </c>
      <c r="R87" s="79">
        <f t="shared" si="54"/>
        <v>67.75800000000001</v>
      </c>
      <c r="S87" s="79">
        <f t="shared" si="54"/>
        <v>77.359000000000009</v>
      </c>
      <c r="T87" s="79">
        <f t="shared" si="54"/>
        <v>142.55900000000003</v>
      </c>
      <c r="U87" s="79">
        <f t="shared" si="54"/>
        <v>74.363</v>
      </c>
      <c r="V87" s="79">
        <f t="shared" si="54"/>
        <v>37.095999999999997</v>
      </c>
      <c r="W87" s="79">
        <f t="shared" si="54"/>
        <v>20.272999999999996</v>
      </c>
      <c r="X87" s="79">
        <f t="shared" si="54"/>
        <v>22.320999999999998</v>
      </c>
      <c r="Y87" s="79">
        <f t="shared" si="54"/>
        <v>7.7839999999999998</v>
      </c>
      <c r="Z87" s="79">
        <f t="shared" si="54"/>
        <v>2.5499999999999998</v>
      </c>
      <c r="AA87" s="111">
        <f t="shared" si="54"/>
        <v>2.569</v>
      </c>
      <c r="AB87" s="107"/>
    </row>
    <row r="88" spans="1:28" ht="19.5" customHeight="1" x14ac:dyDescent="0.15">
      <c r="A88" s="219"/>
      <c r="B88" s="73"/>
      <c r="C88" s="73"/>
      <c r="D88" s="77" t="s">
        <v>161</v>
      </c>
      <c r="E88" s="77" t="s">
        <v>183</v>
      </c>
      <c r="F88" s="79">
        <f t="shared" si="46"/>
        <v>482.46</v>
      </c>
      <c r="G88" s="79">
        <f t="shared" ref="G88:AA88" si="55">G132+G484</f>
        <v>1.56</v>
      </c>
      <c r="H88" s="79">
        <f t="shared" si="55"/>
        <v>40.04</v>
      </c>
      <c r="I88" s="79">
        <f t="shared" si="55"/>
        <v>140.79000000000002</v>
      </c>
      <c r="J88" s="79">
        <f t="shared" si="55"/>
        <v>98.85</v>
      </c>
      <c r="K88" s="79">
        <f t="shared" si="55"/>
        <v>73.16</v>
      </c>
      <c r="L88" s="79">
        <f t="shared" si="55"/>
        <v>95.81</v>
      </c>
      <c r="M88" s="79">
        <f t="shared" si="55"/>
        <v>26.599999999999998</v>
      </c>
      <c r="N88" s="79">
        <f t="shared" si="55"/>
        <v>1.2000000000000002</v>
      </c>
      <c r="O88" s="79">
        <f t="shared" si="55"/>
        <v>0.32</v>
      </c>
      <c r="P88" s="79">
        <f t="shared" si="55"/>
        <v>0.31</v>
      </c>
      <c r="Q88" s="79">
        <f t="shared" si="55"/>
        <v>0.1</v>
      </c>
      <c r="R88" s="79">
        <f t="shared" si="55"/>
        <v>0</v>
      </c>
      <c r="S88" s="79">
        <f t="shared" si="55"/>
        <v>0.52</v>
      </c>
      <c r="T88" s="79">
        <f t="shared" si="55"/>
        <v>0.35</v>
      </c>
      <c r="U88" s="79">
        <f t="shared" si="55"/>
        <v>0</v>
      </c>
      <c r="V88" s="79">
        <f t="shared" si="55"/>
        <v>0</v>
      </c>
      <c r="W88" s="79">
        <f t="shared" si="55"/>
        <v>0.3</v>
      </c>
      <c r="X88" s="79">
        <f t="shared" si="55"/>
        <v>0.96</v>
      </c>
      <c r="Y88" s="79">
        <f t="shared" si="55"/>
        <v>0.63</v>
      </c>
      <c r="Z88" s="79">
        <f t="shared" si="55"/>
        <v>0</v>
      </c>
      <c r="AA88" s="111">
        <f t="shared" si="55"/>
        <v>0.96</v>
      </c>
      <c r="AB88" s="107"/>
    </row>
    <row r="89" spans="1:28" ht="19.5" customHeight="1" x14ac:dyDescent="0.15">
      <c r="A89" s="219"/>
      <c r="B89" s="73"/>
      <c r="C89" s="73"/>
      <c r="D89" s="73"/>
      <c r="E89" s="77" t="s">
        <v>150</v>
      </c>
      <c r="F89" s="79">
        <f t="shared" si="46"/>
        <v>9.5670000000000002</v>
      </c>
      <c r="G89" s="79">
        <f t="shared" ref="G89:AA89" si="56">G133+G485</f>
        <v>0</v>
      </c>
      <c r="H89" s="79">
        <f t="shared" si="56"/>
        <v>0</v>
      </c>
      <c r="I89" s="79">
        <f t="shared" si="56"/>
        <v>0</v>
      </c>
      <c r="J89" s="79">
        <f t="shared" si="56"/>
        <v>1.1890000000000001</v>
      </c>
      <c r="K89" s="79">
        <f t="shared" si="56"/>
        <v>1.9039999999999999</v>
      </c>
      <c r="L89" s="79">
        <f t="shared" si="56"/>
        <v>3.7410000000000001</v>
      </c>
      <c r="M89" s="79">
        <f t="shared" si="56"/>
        <v>1.5449999999999999</v>
      </c>
      <c r="N89" s="79">
        <f t="shared" si="56"/>
        <v>9.2999999999999999E-2</v>
      </c>
      <c r="O89" s="79">
        <f t="shared" si="56"/>
        <v>3.3000000000000002E-2</v>
      </c>
      <c r="P89" s="79">
        <f t="shared" si="56"/>
        <v>4.1000000000000002E-2</v>
      </c>
      <c r="Q89" s="79">
        <f t="shared" si="56"/>
        <v>1.6E-2</v>
      </c>
      <c r="R89" s="79">
        <f t="shared" si="56"/>
        <v>0</v>
      </c>
      <c r="S89" s="79">
        <f t="shared" si="56"/>
        <v>0.10800000000000001</v>
      </c>
      <c r="T89" s="79">
        <f t="shared" si="56"/>
        <v>9.0999999999999998E-2</v>
      </c>
      <c r="U89" s="79">
        <f t="shared" si="56"/>
        <v>0</v>
      </c>
      <c r="V89" s="79">
        <f t="shared" si="56"/>
        <v>0</v>
      </c>
      <c r="W89" s="79">
        <f t="shared" si="56"/>
        <v>8.6999999999999994E-2</v>
      </c>
      <c r="X89" s="79">
        <f t="shared" si="56"/>
        <v>0.27800000000000002</v>
      </c>
      <c r="Y89" s="79">
        <f t="shared" si="56"/>
        <v>0.16200000000000001</v>
      </c>
      <c r="Z89" s="79">
        <f t="shared" si="56"/>
        <v>0</v>
      </c>
      <c r="AA89" s="111">
        <f t="shared" si="56"/>
        <v>0.27900000000000003</v>
      </c>
      <c r="AB89" s="107"/>
    </row>
    <row r="90" spans="1:28" ht="19.5" customHeight="1" x14ac:dyDescent="0.15">
      <c r="A90" s="219"/>
      <c r="B90" s="73"/>
      <c r="C90" s="73" t="s">
        <v>162</v>
      </c>
      <c r="D90" s="77" t="s">
        <v>163</v>
      </c>
      <c r="E90" s="77" t="s">
        <v>183</v>
      </c>
      <c r="F90" s="79">
        <f t="shared" si="46"/>
        <v>3525.8799999999997</v>
      </c>
      <c r="G90" s="79">
        <f t="shared" ref="G90:AA90" si="57">G134+G486</f>
        <v>46</v>
      </c>
      <c r="H90" s="79">
        <f t="shared" si="57"/>
        <v>283.29000000000002</v>
      </c>
      <c r="I90" s="79">
        <f t="shared" si="57"/>
        <v>177.09</v>
      </c>
      <c r="J90" s="79">
        <f t="shared" si="57"/>
        <v>46.19</v>
      </c>
      <c r="K90" s="79">
        <f t="shared" si="57"/>
        <v>19.48</v>
      </c>
      <c r="L90" s="79">
        <f t="shared" si="57"/>
        <v>7.78</v>
      </c>
      <c r="M90" s="79">
        <f t="shared" si="57"/>
        <v>27.28</v>
      </c>
      <c r="N90" s="79">
        <f t="shared" si="57"/>
        <v>28.669999999999998</v>
      </c>
      <c r="O90" s="79">
        <f t="shared" si="57"/>
        <v>21.28</v>
      </c>
      <c r="P90" s="79">
        <f t="shared" si="57"/>
        <v>42.26</v>
      </c>
      <c r="Q90" s="79">
        <f t="shared" si="57"/>
        <v>178.16000000000003</v>
      </c>
      <c r="R90" s="79">
        <f t="shared" si="57"/>
        <v>566.76</v>
      </c>
      <c r="S90" s="79">
        <f t="shared" si="57"/>
        <v>1012.1299999999999</v>
      </c>
      <c r="T90" s="79">
        <f t="shared" si="57"/>
        <v>771.99</v>
      </c>
      <c r="U90" s="79">
        <f t="shared" si="57"/>
        <v>210.57999999999996</v>
      </c>
      <c r="V90" s="79">
        <f t="shared" si="57"/>
        <v>44.5</v>
      </c>
      <c r="W90" s="79">
        <f t="shared" si="57"/>
        <v>21.94</v>
      </c>
      <c r="X90" s="79">
        <f t="shared" si="57"/>
        <v>20.23</v>
      </c>
      <c r="Y90" s="79">
        <f t="shared" si="57"/>
        <v>0.27</v>
      </c>
      <c r="Z90" s="79">
        <f t="shared" si="57"/>
        <v>0</v>
      </c>
      <c r="AA90" s="111">
        <f t="shared" si="57"/>
        <v>0</v>
      </c>
      <c r="AB90" s="107"/>
    </row>
    <row r="91" spans="1:28" ht="19.5" customHeight="1" x14ac:dyDescent="0.15">
      <c r="A91" s="219"/>
      <c r="B91" s="73" t="s">
        <v>20</v>
      </c>
      <c r="C91" s="73"/>
      <c r="D91" s="73"/>
      <c r="E91" s="77" t="s">
        <v>150</v>
      </c>
      <c r="F91" s="79">
        <f t="shared" si="46"/>
        <v>833.11100000000022</v>
      </c>
      <c r="G91" s="79">
        <f t="shared" ref="G91:AA91" si="58">G135+G487</f>
        <v>0</v>
      </c>
      <c r="H91" s="79">
        <f t="shared" si="58"/>
        <v>0</v>
      </c>
      <c r="I91" s="79">
        <f t="shared" si="58"/>
        <v>3.484</v>
      </c>
      <c r="J91" s="79">
        <f t="shared" si="58"/>
        <v>4.5850000000000009</v>
      </c>
      <c r="K91" s="79">
        <f t="shared" si="58"/>
        <v>2.536</v>
      </c>
      <c r="L91" s="79">
        <f t="shared" si="58"/>
        <v>1.2430000000000003</v>
      </c>
      <c r="M91" s="79">
        <f t="shared" si="58"/>
        <v>5.1870000000000003</v>
      </c>
      <c r="N91" s="79">
        <f t="shared" si="58"/>
        <v>5.878000000000001</v>
      </c>
      <c r="O91" s="79">
        <f t="shared" si="58"/>
        <v>4.899</v>
      </c>
      <c r="P91" s="79">
        <f t="shared" si="58"/>
        <v>10.590999999999999</v>
      </c>
      <c r="Q91" s="79">
        <f t="shared" si="58"/>
        <v>46.295999999999999</v>
      </c>
      <c r="R91" s="79">
        <f t="shared" si="58"/>
        <v>152.78800000000001</v>
      </c>
      <c r="S91" s="79">
        <f t="shared" si="58"/>
        <v>283.25800000000004</v>
      </c>
      <c r="T91" s="79">
        <f t="shared" si="58"/>
        <v>223.11500000000001</v>
      </c>
      <c r="U91" s="79">
        <f t="shared" si="58"/>
        <v>63.172999999999988</v>
      </c>
      <c r="V91" s="79">
        <f t="shared" si="58"/>
        <v>13.355</v>
      </c>
      <c r="W91" s="79">
        <f t="shared" si="58"/>
        <v>6.57</v>
      </c>
      <c r="X91" s="79">
        <f t="shared" si="58"/>
        <v>6.0719999999999992</v>
      </c>
      <c r="Y91" s="79">
        <f t="shared" si="58"/>
        <v>8.1000000000000003E-2</v>
      </c>
      <c r="Z91" s="79">
        <f t="shared" si="58"/>
        <v>0</v>
      </c>
      <c r="AA91" s="111">
        <f t="shared" si="58"/>
        <v>0</v>
      </c>
      <c r="AB91" s="107"/>
    </row>
    <row r="92" spans="1:28" ht="19.5" customHeight="1" x14ac:dyDescent="0.15">
      <c r="A92" s="219"/>
      <c r="B92" s="73"/>
      <c r="C92" s="73"/>
      <c r="D92" s="77" t="s">
        <v>164</v>
      </c>
      <c r="E92" s="77" t="s">
        <v>183</v>
      </c>
      <c r="F92" s="79">
        <f t="shared" si="46"/>
        <v>34.319999999999993</v>
      </c>
      <c r="G92" s="79">
        <f t="shared" ref="G92:AA92" si="59">G136+G488</f>
        <v>0</v>
      </c>
      <c r="H92" s="79">
        <f t="shared" si="59"/>
        <v>2.2400000000000002</v>
      </c>
      <c r="I92" s="79">
        <f t="shared" si="59"/>
        <v>0.86</v>
      </c>
      <c r="J92" s="79">
        <f t="shared" si="59"/>
        <v>0.97000000000000008</v>
      </c>
      <c r="K92" s="79">
        <f t="shared" si="59"/>
        <v>3.47</v>
      </c>
      <c r="L92" s="79">
        <f t="shared" si="59"/>
        <v>1.5999999999999999</v>
      </c>
      <c r="M92" s="79">
        <f t="shared" si="59"/>
        <v>2.81</v>
      </c>
      <c r="N92" s="79">
        <f t="shared" si="59"/>
        <v>2.14</v>
      </c>
      <c r="O92" s="79">
        <f t="shared" si="59"/>
        <v>16.88</v>
      </c>
      <c r="P92" s="79">
        <f t="shared" si="59"/>
        <v>1.73</v>
      </c>
      <c r="Q92" s="79">
        <f t="shared" si="59"/>
        <v>0.36</v>
      </c>
      <c r="R92" s="79">
        <f t="shared" si="59"/>
        <v>0.4</v>
      </c>
      <c r="S92" s="79">
        <f t="shared" si="59"/>
        <v>0.44</v>
      </c>
      <c r="T92" s="79">
        <f t="shared" si="59"/>
        <v>0.42</v>
      </c>
      <c r="U92" s="79">
        <f t="shared" si="59"/>
        <v>0</v>
      </c>
      <c r="V92" s="79">
        <f t="shared" si="59"/>
        <v>0</v>
      </c>
      <c r="W92" s="79">
        <f t="shared" si="59"/>
        <v>0</v>
      </c>
      <c r="X92" s="79">
        <f t="shared" si="59"/>
        <v>0</v>
      </c>
      <c r="Y92" s="79">
        <f t="shared" si="59"/>
        <v>0</v>
      </c>
      <c r="Z92" s="79">
        <f t="shared" si="59"/>
        <v>0</v>
      </c>
      <c r="AA92" s="111">
        <f t="shared" si="59"/>
        <v>0</v>
      </c>
      <c r="AB92" s="107"/>
    </row>
    <row r="93" spans="1:28" ht="19.5" customHeight="1" x14ac:dyDescent="0.15">
      <c r="A93" s="219" t="s">
        <v>226</v>
      </c>
      <c r="B93" s="73"/>
      <c r="C93" s="73"/>
      <c r="D93" s="73"/>
      <c r="E93" s="77" t="s">
        <v>150</v>
      </c>
      <c r="F93" s="79">
        <f t="shared" si="46"/>
        <v>2.8250000000000002</v>
      </c>
      <c r="G93" s="79">
        <f t="shared" ref="G93:AA93" si="60">G137+G489</f>
        <v>0</v>
      </c>
      <c r="H93" s="79">
        <f t="shared" si="60"/>
        <v>0</v>
      </c>
      <c r="I93" s="79">
        <f t="shared" si="60"/>
        <v>0</v>
      </c>
      <c r="J93" s="79">
        <f t="shared" si="60"/>
        <v>0.01</v>
      </c>
      <c r="K93" s="79">
        <f t="shared" si="60"/>
        <v>9.2999999999999999E-2</v>
      </c>
      <c r="L93" s="79">
        <f t="shared" si="60"/>
        <v>6.3E-2</v>
      </c>
      <c r="M93" s="79">
        <f t="shared" si="60"/>
        <v>0.16200000000000003</v>
      </c>
      <c r="N93" s="79">
        <f t="shared" si="60"/>
        <v>0.16599999999999998</v>
      </c>
      <c r="O93" s="79">
        <f t="shared" si="60"/>
        <v>1.7590000000000001</v>
      </c>
      <c r="P93" s="79">
        <f t="shared" si="60"/>
        <v>0.22900000000000001</v>
      </c>
      <c r="Q93" s="79">
        <f t="shared" si="60"/>
        <v>5.8000000000000003E-2</v>
      </c>
      <c r="R93" s="79">
        <f t="shared" si="60"/>
        <v>7.6999999999999999E-2</v>
      </c>
      <c r="S93" s="79">
        <f t="shared" si="60"/>
        <v>9.9000000000000005E-2</v>
      </c>
      <c r="T93" s="79">
        <f t="shared" si="60"/>
        <v>0.109</v>
      </c>
      <c r="U93" s="79">
        <f t="shared" si="60"/>
        <v>0</v>
      </c>
      <c r="V93" s="79">
        <f t="shared" si="60"/>
        <v>0</v>
      </c>
      <c r="W93" s="79">
        <f t="shared" si="60"/>
        <v>0</v>
      </c>
      <c r="X93" s="79">
        <f t="shared" si="60"/>
        <v>0</v>
      </c>
      <c r="Y93" s="79">
        <f t="shared" si="60"/>
        <v>0</v>
      </c>
      <c r="Z93" s="79">
        <f t="shared" si="60"/>
        <v>0</v>
      </c>
      <c r="AA93" s="111">
        <f t="shared" si="60"/>
        <v>0</v>
      </c>
      <c r="AB93" s="107"/>
    </row>
    <row r="94" spans="1:28" ht="19.5" customHeight="1" x14ac:dyDescent="0.15">
      <c r="A94" s="219"/>
      <c r="B94" s="76"/>
      <c r="C94" s="74" t="s">
        <v>165</v>
      </c>
      <c r="D94" s="75"/>
      <c r="E94" s="77" t="s">
        <v>183</v>
      </c>
      <c r="F94" s="79">
        <f t="shared" si="46"/>
        <v>1065.3599999999999</v>
      </c>
      <c r="G94" s="79">
        <f t="shared" ref="G94:AA94" si="61">G138+G490</f>
        <v>11.559999999999999</v>
      </c>
      <c r="H94" s="79">
        <f t="shared" si="61"/>
        <v>81.059999999999988</v>
      </c>
      <c r="I94" s="79">
        <f t="shared" si="61"/>
        <v>155.24999999999997</v>
      </c>
      <c r="J94" s="79">
        <f t="shared" si="61"/>
        <v>115.85</v>
      </c>
      <c r="K94" s="79">
        <f t="shared" si="61"/>
        <v>158.30000000000001</v>
      </c>
      <c r="L94" s="79">
        <f t="shared" si="61"/>
        <v>151.76999999999998</v>
      </c>
      <c r="M94" s="79">
        <f t="shared" si="61"/>
        <v>61.29</v>
      </c>
      <c r="N94" s="79">
        <f t="shared" si="61"/>
        <v>74.259999999999991</v>
      </c>
      <c r="O94" s="79">
        <f t="shared" si="61"/>
        <v>50.339999999999996</v>
      </c>
      <c r="P94" s="79">
        <f t="shared" si="61"/>
        <v>11.94</v>
      </c>
      <c r="Q94" s="79">
        <f t="shared" si="61"/>
        <v>33.96</v>
      </c>
      <c r="R94" s="79">
        <f t="shared" si="61"/>
        <v>41.389999999999993</v>
      </c>
      <c r="S94" s="79">
        <f t="shared" si="61"/>
        <v>31.569999999999997</v>
      </c>
      <c r="T94" s="79">
        <f t="shared" si="61"/>
        <v>36.36</v>
      </c>
      <c r="U94" s="79">
        <f t="shared" si="61"/>
        <v>38.709999999999994</v>
      </c>
      <c r="V94" s="79">
        <f t="shared" si="61"/>
        <v>7.6100000000000012</v>
      </c>
      <c r="W94" s="79">
        <f t="shared" si="61"/>
        <v>0.81</v>
      </c>
      <c r="X94" s="79">
        <f t="shared" si="61"/>
        <v>3.33</v>
      </c>
      <c r="Y94" s="79">
        <f t="shared" si="61"/>
        <v>0</v>
      </c>
      <c r="Z94" s="79">
        <f t="shared" si="61"/>
        <v>0</v>
      </c>
      <c r="AA94" s="111">
        <f t="shared" si="61"/>
        <v>0</v>
      </c>
      <c r="AB94" s="107"/>
    </row>
    <row r="95" spans="1:28" ht="19.5" customHeight="1" x14ac:dyDescent="0.15">
      <c r="A95" s="219"/>
      <c r="B95" s="76"/>
      <c r="C95" s="76"/>
      <c r="E95" s="77" t="s">
        <v>150</v>
      </c>
      <c r="F95" s="79">
        <f t="shared" si="46"/>
        <v>92.009000000000015</v>
      </c>
      <c r="G95" s="79">
        <f t="shared" ref="G95:AA95" si="62">G139+G491</f>
        <v>0</v>
      </c>
      <c r="H95" s="79">
        <f t="shared" si="62"/>
        <v>0.39800000000000008</v>
      </c>
      <c r="I95" s="79">
        <f t="shared" si="62"/>
        <v>3.9240000000000004</v>
      </c>
      <c r="J95" s="79">
        <f t="shared" si="62"/>
        <v>5.8429999999999991</v>
      </c>
      <c r="K95" s="79">
        <f t="shared" si="62"/>
        <v>11.306999999999999</v>
      </c>
      <c r="L95" s="79">
        <f t="shared" si="62"/>
        <v>14.790000000000003</v>
      </c>
      <c r="M95" s="79">
        <f t="shared" si="62"/>
        <v>6.2519999999999998</v>
      </c>
      <c r="N95" s="79">
        <f t="shared" si="62"/>
        <v>9.2410000000000014</v>
      </c>
      <c r="O95" s="79">
        <f t="shared" si="62"/>
        <v>7.43</v>
      </c>
      <c r="P95" s="79">
        <f t="shared" si="62"/>
        <v>2.31</v>
      </c>
      <c r="Q95" s="79">
        <f t="shared" si="62"/>
        <v>6.0190000000000001</v>
      </c>
      <c r="R95" s="79">
        <f t="shared" si="62"/>
        <v>7.298</v>
      </c>
      <c r="S95" s="79">
        <f t="shared" si="62"/>
        <v>6.5140000000000011</v>
      </c>
      <c r="T95" s="79">
        <f t="shared" si="62"/>
        <v>4.9290000000000003</v>
      </c>
      <c r="U95" s="79">
        <f t="shared" si="62"/>
        <v>4.1509999999999998</v>
      </c>
      <c r="V95" s="79">
        <f t="shared" si="62"/>
        <v>1.0449999999999999</v>
      </c>
      <c r="W95" s="79">
        <f t="shared" si="62"/>
        <v>8.4000000000000005E-2</v>
      </c>
      <c r="X95" s="79">
        <f t="shared" si="62"/>
        <v>0.47399999999999998</v>
      </c>
      <c r="Y95" s="79">
        <f t="shared" si="62"/>
        <v>0</v>
      </c>
      <c r="Z95" s="79">
        <f t="shared" si="62"/>
        <v>0</v>
      </c>
      <c r="AA95" s="111">
        <f t="shared" si="62"/>
        <v>0</v>
      </c>
      <c r="AB95" s="107"/>
    </row>
    <row r="96" spans="1:28" ht="19.5" customHeight="1" x14ac:dyDescent="0.15">
      <c r="A96" s="219"/>
      <c r="B96" s="221"/>
      <c r="C96" s="74" t="s">
        <v>152</v>
      </c>
      <c r="D96" s="75"/>
      <c r="E96" s="77" t="s">
        <v>183</v>
      </c>
      <c r="F96" s="79">
        <f t="shared" si="46"/>
        <v>39770.420000000006</v>
      </c>
      <c r="G96" s="79">
        <f>G98+G108</f>
        <v>6.33</v>
      </c>
      <c r="H96" s="79">
        <f t="shared" ref="H96:AA97" si="63">H98+H108</f>
        <v>634.03000000000009</v>
      </c>
      <c r="I96" s="79">
        <f t="shared" si="63"/>
        <v>1043.3899999999999</v>
      </c>
      <c r="J96" s="79">
        <f t="shared" si="63"/>
        <v>501.09000000000003</v>
      </c>
      <c r="K96" s="79">
        <f t="shared" si="63"/>
        <v>687.55</v>
      </c>
      <c r="L96" s="79">
        <f t="shared" si="63"/>
        <v>408.49</v>
      </c>
      <c r="M96" s="79">
        <f t="shared" si="63"/>
        <v>993.67000000000007</v>
      </c>
      <c r="N96" s="79">
        <f t="shared" si="63"/>
        <v>1225.5099999999998</v>
      </c>
      <c r="O96" s="79">
        <f t="shared" si="63"/>
        <v>777.75999999999988</v>
      </c>
      <c r="P96" s="79">
        <f t="shared" si="63"/>
        <v>1331.22</v>
      </c>
      <c r="Q96" s="79">
        <f t="shared" si="63"/>
        <v>2310.4399999999996</v>
      </c>
      <c r="R96" s="79">
        <f t="shared" si="63"/>
        <v>6252.329999999999</v>
      </c>
      <c r="S96" s="79">
        <f t="shared" si="63"/>
        <v>7576.01</v>
      </c>
      <c r="T96" s="79">
        <f t="shared" si="63"/>
        <v>7772.91</v>
      </c>
      <c r="U96" s="79">
        <f t="shared" si="63"/>
        <v>4145.62</v>
      </c>
      <c r="V96" s="79">
        <f t="shared" si="63"/>
        <v>2104.84</v>
      </c>
      <c r="W96" s="79">
        <f t="shared" si="63"/>
        <v>705.41000000000008</v>
      </c>
      <c r="X96" s="79">
        <f t="shared" si="63"/>
        <v>710.2</v>
      </c>
      <c r="Y96" s="79">
        <f t="shared" si="63"/>
        <v>174.81</v>
      </c>
      <c r="Z96" s="79">
        <f t="shared" si="63"/>
        <v>160.15</v>
      </c>
      <c r="AA96" s="111">
        <f t="shared" si="63"/>
        <v>248.66</v>
      </c>
      <c r="AB96" s="107"/>
    </row>
    <row r="97" spans="1:28" ht="19.5" customHeight="1" x14ac:dyDescent="0.15">
      <c r="A97" s="219"/>
      <c r="B97" s="76"/>
      <c r="C97" s="76"/>
      <c r="E97" s="77" t="s">
        <v>150</v>
      </c>
      <c r="F97" s="79">
        <f t="shared" si="46"/>
        <v>5900.7610000000004</v>
      </c>
      <c r="G97" s="79">
        <f>G99+G109</f>
        <v>0</v>
      </c>
      <c r="H97" s="79">
        <f t="shared" si="63"/>
        <v>1.6299999999999997</v>
      </c>
      <c r="I97" s="79">
        <f t="shared" si="63"/>
        <v>26.211000000000002</v>
      </c>
      <c r="J97" s="79">
        <f t="shared" si="63"/>
        <v>25.438999999999997</v>
      </c>
      <c r="K97" s="79">
        <f t="shared" si="63"/>
        <v>48.433</v>
      </c>
      <c r="L97" s="79">
        <f t="shared" si="63"/>
        <v>36.906999999999996</v>
      </c>
      <c r="M97" s="79">
        <f t="shared" si="63"/>
        <v>100.164</v>
      </c>
      <c r="N97" s="79">
        <f t="shared" si="63"/>
        <v>136.42800000000003</v>
      </c>
      <c r="O97" s="79">
        <f t="shared" si="63"/>
        <v>97.417000000000002</v>
      </c>
      <c r="P97" s="79">
        <f t="shared" si="63"/>
        <v>182.72500000000002</v>
      </c>
      <c r="Q97" s="79">
        <f t="shared" si="63"/>
        <v>345.73199999999997</v>
      </c>
      <c r="R97" s="79">
        <f t="shared" si="63"/>
        <v>968.904</v>
      </c>
      <c r="S97" s="79">
        <f t="shared" si="63"/>
        <v>1228.385</v>
      </c>
      <c r="T97" s="79">
        <f t="shared" si="63"/>
        <v>1282.578</v>
      </c>
      <c r="U97" s="79">
        <f t="shared" si="63"/>
        <v>709.69199999999989</v>
      </c>
      <c r="V97" s="79">
        <f t="shared" si="63"/>
        <v>360.74199999999996</v>
      </c>
      <c r="W97" s="79">
        <f t="shared" si="63"/>
        <v>133.261</v>
      </c>
      <c r="X97" s="79">
        <f t="shared" si="63"/>
        <v>118.48100000000001</v>
      </c>
      <c r="Y97" s="79">
        <f t="shared" si="63"/>
        <v>32.269999999999996</v>
      </c>
      <c r="Z97" s="79">
        <f t="shared" si="63"/>
        <v>27.015000000000001</v>
      </c>
      <c r="AA97" s="111">
        <f t="shared" si="63"/>
        <v>38.347000000000001</v>
      </c>
      <c r="AB97" s="107"/>
    </row>
    <row r="98" spans="1:28" ht="19.5" customHeight="1" x14ac:dyDescent="0.15">
      <c r="A98" s="219"/>
      <c r="B98" s="73" t="s">
        <v>94</v>
      </c>
      <c r="C98" s="77"/>
      <c r="D98" s="77" t="s">
        <v>153</v>
      </c>
      <c r="E98" s="77" t="s">
        <v>183</v>
      </c>
      <c r="F98" s="79">
        <f t="shared" si="46"/>
        <v>6888.71</v>
      </c>
      <c r="G98" s="79">
        <f>SUM(G100,G102,G104,G106)</f>
        <v>0</v>
      </c>
      <c r="H98" s="79">
        <f t="shared" ref="H98:AA99" si="64">SUM(H100,H102,H104,H106)</f>
        <v>0.39</v>
      </c>
      <c r="I98" s="79">
        <f t="shared" si="64"/>
        <v>0</v>
      </c>
      <c r="J98" s="79">
        <f t="shared" si="64"/>
        <v>10.350000000000001</v>
      </c>
      <c r="K98" s="79">
        <f t="shared" si="64"/>
        <v>6.75</v>
      </c>
      <c r="L98" s="79">
        <f t="shared" si="64"/>
        <v>12.780000000000001</v>
      </c>
      <c r="M98" s="79">
        <f t="shared" si="64"/>
        <v>29.62</v>
      </c>
      <c r="N98" s="79">
        <f t="shared" si="64"/>
        <v>45.56</v>
      </c>
      <c r="O98" s="79">
        <f t="shared" si="64"/>
        <v>69.91</v>
      </c>
      <c r="P98" s="79">
        <f t="shared" si="64"/>
        <v>168.6</v>
      </c>
      <c r="Q98" s="79">
        <f t="shared" si="64"/>
        <v>325.20999999999998</v>
      </c>
      <c r="R98" s="79">
        <f t="shared" si="64"/>
        <v>896.19999999999982</v>
      </c>
      <c r="S98" s="79">
        <f t="shared" si="64"/>
        <v>1545.66</v>
      </c>
      <c r="T98" s="79">
        <f t="shared" si="64"/>
        <v>1626.0200000000002</v>
      </c>
      <c r="U98" s="79">
        <f t="shared" si="64"/>
        <v>1028.55</v>
      </c>
      <c r="V98" s="79">
        <f t="shared" si="64"/>
        <v>566.86</v>
      </c>
      <c r="W98" s="79">
        <f t="shared" si="64"/>
        <v>290.63</v>
      </c>
      <c r="X98" s="79">
        <f t="shared" si="64"/>
        <v>143.19</v>
      </c>
      <c r="Y98" s="79">
        <f t="shared" si="64"/>
        <v>68.75</v>
      </c>
      <c r="Z98" s="79">
        <f t="shared" si="64"/>
        <v>37.81</v>
      </c>
      <c r="AA98" s="111">
        <f t="shared" si="64"/>
        <v>15.870000000000001</v>
      </c>
      <c r="AB98" s="107"/>
    </row>
    <row r="99" spans="1:28" ht="19.5" customHeight="1" x14ac:dyDescent="0.15">
      <c r="A99" s="219"/>
      <c r="B99" s="73"/>
      <c r="C99" s="73" t="s">
        <v>10</v>
      </c>
      <c r="D99" s="73"/>
      <c r="E99" s="77" t="s">
        <v>150</v>
      </c>
      <c r="F99" s="79">
        <f t="shared" si="46"/>
        <v>1598.2939999999999</v>
      </c>
      <c r="G99" s="79">
        <f>SUM(G101,G103,G105,G107)</f>
        <v>0</v>
      </c>
      <c r="H99" s="79">
        <f t="shared" si="64"/>
        <v>0</v>
      </c>
      <c r="I99" s="79">
        <f t="shared" si="64"/>
        <v>0</v>
      </c>
      <c r="J99" s="79">
        <f t="shared" si="64"/>
        <v>0.70600000000000007</v>
      </c>
      <c r="K99" s="79">
        <f t="shared" si="64"/>
        <v>0.67500000000000004</v>
      </c>
      <c r="L99" s="79">
        <f t="shared" si="64"/>
        <v>1.3290000000000002</v>
      </c>
      <c r="M99" s="79">
        <f t="shared" si="64"/>
        <v>4.0120000000000005</v>
      </c>
      <c r="N99" s="79">
        <f t="shared" si="64"/>
        <v>7.0789999999999988</v>
      </c>
      <c r="O99" s="79">
        <f t="shared" si="64"/>
        <v>12.462000000000002</v>
      </c>
      <c r="P99" s="79">
        <f t="shared" si="64"/>
        <v>31.829000000000001</v>
      </c>
      <c r="Q99" s="79">
        <f t="shared" si="64"/>
        <v>69.075000000000017</v>
      </c>
      <c r="R99" s="79">
        <f t="shared" si="64"/>
        <v>193.96899999999999</v>
      </c>
      <c r="S99" s="79">
        <f t="shared" si="64"/>
        <v>356.52600000000001</v>
      </c>
      <c r="T99" s="79">
        <f t="shared" si="64"/>
        <v>388.42700000000002</v>
      </c>
      <c r="U99" s="79">
        <f t="shared" si="64"/>
        <v>253.50199999999995</v>
      </c>
      <c r="V99" s="79">
        <f t="shared" si="64"/>
        <v>140.84299999999999</v>
      </c>
      <c r="W99" s="79">
        <f t="shared" si="64"/>
        <v>72.286999999999992</v>
      </c>
      <c r="X99" s="79">
        <f t="shared" si="64"/>
        <v>35.292999999999992</v>
      </c>
      <c r="Y99" s="79">
        <f t="shared" si="64"/>
        <v>17.122</v>
      </c>
      <c r="Z99" s="79">
        <f t="shared" si="64"/>
        <v>9.0310000000000006</v>
      </c>
      <c r="AA99" s="111">
        <f t="shared" si="64"/>
        <v>4.1269999999999998</v>
      </c>
      <c r="AB99" s="107"/>
    </row>
    <row r="100" spans="1:28" ht="19.5" customHeight="1" x14ac:dyDescent="0.15">
      <c r="A100" s="219"/>
      <c r="B100" s="73"/>
      <c r="C100" s="73"/>
      <c r="D100" s="77" t="s">
        <v>157</v>
      </c>
      <c r="E100" s="77" t="s">
        <v>183</v>
      </c>
      <c r="F100" s="79">
        <f t="shared" si="46"/>
        <v>5861.01</v>
      </c>
      <c r="G100" s="79">
        <f t="shared" ref="G100:AA100" si="65">G144+G496</f>
        <v>0</v>
      </c>
      <c r="H100" s="79">
        <f t="shared" si="65"/>
        <v>0</v>
      </c>
      <c r="I100" s="79">
        <f t="shared" si="65"/>
        <v>0</v>
      </c>
      <c r="J100" s="79">
        <f t="shared" si="65"/>
        <v>0.82000000000000006</v>
      </c>
      <c r="K100" s="79">
        <f t="shared" si="65"/>
        <v>0</v>
      </c>
      <c r="L100" s="79">
        <f t="shared" si="65"/>
        <v>10.74</v>
      </c>
      <c r="M100" s="79">
        <f t="shared" si="65"/>
        <v>13.91</v>
      </c>
      <c r="N100" s="79">
        <f t="shared" si="65"/>
        <v>33.94</v>
      </c>
      <c r="O100" s="79">
        <f t="shared" si="65"/>
        <v>49.629999999999995</v>
      </c>
      <c r="P100" s="79">
        <f t="shared" si="65"/>
        <v>157.19</v>
      </c>
      <c r="Q100" s="79">
        <f t="shared" si="65"/>
        <v>285.63</v>
      </c>
      <c r="R100" s="79">
        <f t="shared" si="65"/>
        <v>762.1099999999999</v>
      </c>
      <c r="S100" s="79">
        <f t="shared" si="65"/>
        <v>1198.6100000000001</v>
      </c>
      <c r="T100" s="79">
        <f t="shared" si="65"/>
        <v>1390.7900000000002</v>
      </c>
      <c r="U100" s="79">
        <f t="shared" si="65"/>
        <v>938.09999999999991</v>
      </c>
      <c r="V100" s="79">
        <f t="shared" si="65"/>
        <v>492.57</v>
      </c>
      <c r="W100" s="79">
        <f t="shared" si="65"/>
        <v>266.43</v>
      </c>
      <c r="X100" s="79">
        <f t="shared" si="65"/>
        <v>138.13999999999999</v>
      </c>
      <c r="Y100" s="79">
        <f t="shared" si="65"/>
        <v>68.72</v>
      </c>
      <c r="Z100" s="79">
        <f t="shared" si="65"/>
        <v>37.81</v>
      </c>
      <c r="AA100" s="111">
        <f t="shared" si="65"/>
        <v>15.870000000000001</v>
      </c>
      <c r="AB100" s="107"/>
    </row>
    <row r="101" spans="1:28" ht="19.5" customHeight="1" x14ac:dyDescent="0.15">
      <c r="A101" s="219"/>
      <c r="B101" s="73"/>
      <c r="C101" s="73"/>
      <c r="D101" s="73"/>
      <c r="E101" s="77" t="s">
        <v>150</v>
      </c>
      <c r="F101" s="79">
        <f t="shared" si="46"/>
        <v>1355.652</v>
      </c>
      <c r="G101" s="79">
        <f t="shared" ref="G101:AA101" si="66">G145+G497</f>
        <v>0</v>
      </c>
      <c r="H101" s="79">
        <f t="shared" si="66"/>
        <v>0</v>
      </c>
      <c r="I101" s="79">
        <f t="shared" si="66"/>
        <v>0</v>
      </c>
      <c r="J101" s="79">
        <f t="shared" si="66"/>
        <v>4.2999999999999997E-2</v>
      </c>
      <c r="K101" s="79">
        <f t="shared" si="66"/>
        <v>0</v>
      </c>
      <c r="L101" s="79">
        <f t="shared" si="66"/>
        <v>1.0840000000000001</v>
      </c>
      <c r="M101" s="79">
        <f t="shared" si="66"/>
        <v>1.806</v>
      </c>
      <c r="N101" s="79">
        <f t="shared" si="66"/>
        <v>5.2269999999999994</v>
      </c>
      <c r="O101" s="79">
        <f t="shared" si="66"/>
        <v>8.8090000000000011</v>
      </c>
      <c r="P101" s="79">
        <f t="shared" si="66"/>
        <v>29.560000000000002</v>
      </c>
      <c r="Q101" s="79">
        <f t="shared" si="66"/>
        <v>60.365000000000009</v>
      </c>
      <c r="R101" s="79">
        <f t="shared" si="66"/>
        <v>163.178</v>
      </c>
      <c r="S101" s="79">
        <f t="shared" si="66"/>
        <v>273.16500000000002</v>
      </c>
      <c r="T101" s="79">
        <f t="shared" si="66"/>
        <v>329.98099999999999</v>
      </c>
      <c r="U101" s="79">
        <f t="shared" si="66"/>
        <v>230.46299999999997</v>
      </c>
      <c r="V101" s="79">
        <f t="shared" si="66"/>
        <v>121.70099999999999</v>
      </c>
      <c r="W101" s="79">
        <f t="shared" si="66"/>
        <v>65.992999999999995</v>
      </c>
      <c r="X101" s="79">
        <f t="shared" si="66"/>
        <v>34.004999999999995</v>
      </c>
      <c r="Y101" s="79">
        <f t="shared" si="66"/>
        <v>17.114000000000001</v>
      </c>
      <c r="Z101" s="79">
        <f t="shared" si="66"/>
        <v>9.0310000000000006</v>
      </c>
      <c r="AA101" s="111">
        <f t="shared" si="66"/>
        <v>4.1269999999999998</v>
      </c>
      <c r="AB101" s="107"/>
    </row>
    <row r="102" spans="1:28" ht="19.5" customHeight="1" x14ac:dyDescent="0.15">
      <c r="A102" s="219"/>
      <c r="B102" s="73" t="s">
        <v>65</v>
      </c>
      <c r="C102" s="73" t="s">
        <v>159</v>
      </c>
      <c r="D102" s="77" t="s">
        <v>160</v>
      </c>
      <c r="E102" s="77" t="s">
        <v>183</v>
      </c>
      <c r="F102" s="79">
        <f t="shared" si="46"/>
        <v>1027.7</v>
      </c>
      <c r="G102" s="79">
        <f t="shared" ref="G102:AA102" si="67">G146+G498</f>
        <v>0</v>
      </c>
      <c r="H102" s="79">
        <f t="shared" si="67"/>
        <v>0.39</v>
      </c>
      <c r="I102" s="79">
        <f t="shared" si="67"/>
        <v>0</v>
      </c>
      <c r="J102" s="79">
        <f t="shared" si="67"/>
        <v>9.5300000000000011</v>
      </c>
      <c r="K102" s="79">
        <f t="shared" si="67"/>
        <v>6.75</v>
      </c>
      <c r="L102" s="79">
        <f t="shared" si="67"/>
        <v>2.04</v>
      </c>
      <c r="M102" s="79">
        <f t="shared" si="67"/>
        <v>15.71</v>
      </c>
      <c r="N102" s="79">
        <f t="shared" si="67"/>
        <v>11.620000000000001</v>
      </c>
      <c r="O102" s="79">
        <f t="shared" si="67"/>
        <v>20.28</v>
      </c>
      <c r="P102" s="79">
        <f t="shared" si="67"/>
        <v>11.41</v>
      </c>
      <c r="Q102" s="79">
        <f t="shared" si="67"/>
        <v>39.58</v>
      </c>
      <c r="R102" s="79">
        <f t="shared" si="67"/>
        <v>134.08999999999997</v>
      </c>
      <c r="S102" s="79">
        <f t="shared" si="67"/>
        <v>347.05</v>
      </c>
      <c r="T102" s="79">
        <f t="shared" si="67"/>
        <v>235.23000000000002</v>
      </c>
      <c r="U102" s="79">
        <f t="shared" si="67"/>
        <v>90.45</v>
      </c>
      <c r="V102" s="79">
        <f t="shared" si="67"/>
        <v>74.289999999999992</v>
      </c>
      <c r="W102" s="79">
        <f t="shared" si="67"/>
        <v>24.200000000000003</v>
      </c>
      <c r="X102" s="79">
        <f t="shared" si="67"/>
        <v>5.0500000000000007</v>
      </c>
      <c r="Y102" s="79">
        <f t="shared" si="67"/>
        <v>0.03</v>
      </c>
      <c r="Z102" s="79">
        <f t="shared" si="67"/>
        <v>0</v>
      </c>
      <c r="AA102" s="111">
        <f t="shared" si="67"/>
        <v>0</v>
      </c>
      <c r="AB102" s="107"/>
    </row>
    <row r="103" spans="1:28" ht="19.5" customHeight="1" x14ac:dyDescent="0.15">
      <c r="A103" s="219"/>
      <c r="B103" s="73"/>
      <c r="C103" s="73"/>
      <c r="D103" s="73"/>
      <c r="E103" s="77" t="s">
        <v>150</v>
      </c>
      <c r="F103" s="79">
        <f t="shared" si="46"/>
        <v>242.64200000000002</v>
      </c>
      <c r="G103" s="79">
        <f t="shared" ref="G103:AA103" si="68">G147+G499</f>
        <v>0</v>
      </c>
      <c r="H103" s="79">
        <f t="shared" si="68"/>
        <v>0</v>
      </c>
      <c r="I103" s="79">
        <f t="shared" si="68"/>
        <v>0</v>
      </c>
      <c r="J103" s="79">
        <f t="shared" si="68"/>
        <v>0.66300000000000003</v>
      </c>
      <c r="K103" s="79">
        <f t="shared" si="68"/>
        <v>0.67500000000000004</v>
      </c>
      <c r="L103" s="79">
        <f t="shared" si="68"/>
        <v>0.245</v>
      </c>
      <c r="M103" s="79">
        <f t="shared" si="68"/>
        <v>2.206</v>
      </c>
      <c r="N103" s="79">
        <f t="shared" si="68"/>
        <v>1.8519999999999999</v>
      </c>
      <c r="O103" s="79">
        <f t="shared" si="68"/>
        <v>3.653</v>
      </c>
      <c r="P103" s="79">
        <f t="shared" si="68"/>
        <v>2.2690000000000001</v>
      </c>
      <c r="Q103" s="79">
        <f t="shared" si="68"/>
        <v>8.7100000000000009</v>
      </c>
      <c r="R103" s="79">
        <f t="shared" si="68"/>
        <v>30.791000000000004</v>
      </c>
      <c r="S103" s="79">
        <f t="shared" si="68"/>
        <v>83.361000000000004</v>
      </c>
      <c r="T103" s="79">
        <f t="shared" si="68"/>
        <v>58.445999999999998</v>
      </c>
      <c r="U103" s="79">
        <f t="shared" si="68"/>
        <v>23.038999999999998</v>
      </c>
      <c r="V103" s="79">
        <f t="shared" si="68"/>
        <v>19.141999999999999</v>
      </c>
      <c r="W103" s="79">
        <f t="shared" si="68"/>
        <v>6.2939999999999996</v>
      </c>
      <c r="X103" s="79">
        <f t="shared" si="68"/>
        <v>1.288</v>
      </c>
      <c r="Y103" s="79">
        <f t="shared" si="68"/>
        <v>8.0000000000000002E-3</v>
      </c>
      <c r="Z103" s="79">
        <f t="shared" si="68"/>
        <v>0</v>
      </c>
      <c r="AA103" s="111">
        <f t="shared" si="68"/>
        <v>0</v>
      </c>
      <c r="AB103" s="107"/>
    </row>
    <row r="104" spans="1:28" ht="19.5" customHeight="1" x14ac:dyDescent="0.15">
      <c r="A104" s="219" t="s">
        <v>85</v>
      </c>
      <c r="B104" s="73"/>
      <c r="C104" s="73"/>
      <c r="D104" s="77" t="s">
        <v>166</v>
      </c>
      <c r="E104" s="77" t="s">
        <v>183</v>
      </c>
      <c r="F104" s="79">
        <f t="shared" si="46"/>
        <v>0</v>
      </c>
      <c r="G104" s="79">
        <f t="shared" ref="G104:AA104" si="69">G148+G500</f>
        <v>0</v>
      </c>
      <c r="H104" s="79">
        <f t="shared" si="69"/>
        <v>0</v>
      </c>
      <c r="I104" s="79">
        <f t="shared" si="69"/>
        <v>0</v>
      </c>
      <c r="J104" s="79">
        <f t="shared" si="69"/>
        <v>0</v>
      </c>
      <c r="K104" s="79">
        <f t="shared" si="69"/>
        <v>0</v>
      </c>
      <c r="L104" s="79">
        <f t="shared" si="69"/>
        <v>0</v>
      </c>
      <c r="M104" s="79">
        <f t="shared" si="69"/>
        <v>0</v>
      </c>
      <c r="N104" s="79">
        <f t="shared" si="69"/>
        <v>0</v>
      </c>
      <c r="O104" s="79">
        <f t="shared" si="69"/>
        <v>0</v>
      </c>
      <c r="P104" s="79">
        <f t="shared" si="69"/>
        <v>0</v>
      </c>
      <c r="Q104" s="79">
        <f t="shared" si="69"/>
        <v>0</v>
      </c>
      <c r="R104" s="79">
        <f t="shared" si="69"/>
        <v>0</v>
      </c>
      <c r="S104" s="79">
        <f t="shared" si="69"/>
        <v>0</v>
      </c>
      <c r="T104" s="79">
        <f t="shared" si="69"/>
        <v>0</v>
      </c>
      <c r="U104" s="79">
        <f t="shared" si="69"/>
        <v>0</v>
      </c>
      <c r="V104" s="79">
        <f t="shared" si="69"/>
        <v>0</v>
      </c>
      <c r="W104" s="79">
        <f t="shared" si="69"/>
        <v>0</v>
      </c>
      <c r="X104" s="79">
        <f t="shared" si="69"/>
        <v>0</v>
      </c>
      <c r="Y104" s="79">
        <f t="shared" si="69"/>
        <v>0</v>
      </c>
      <c r="Z104" s="79">
        <f t="shared" si="69"/>
        <v>0</v>
      </c>
      <c r="AA104" s="111">
        <f t="shared" si="69"/>
        <v>0</v>
      </c>
      <c r="AB104" s="107"/>
    </row>
    <row r="105" spans="1:28" ht="19.5" customHeight="1" x14ac:dyDescent="0.15">
      <c r="A105" s="219"/>
      <c r="B105" s="73"/>
      <c r="C105" s="73" t="s">
        <v>162</v>
      </c>
      <c r="D105" s="73"/>
      <c r="E105" s="77" t="s">
        <v>150</v>
      </c>
      <c r="F105" s="79">
        <f t="shared" si="46"/>
        <v>0</v>
      </c>
      <c r="G105" s="79">
        <f t="shared" ref="G105:AA105" si="70">G149+G501</f>
        <v>0</v>
      </c>
      <c r="H105" s="79">
        <f t="shared" si="70"/>
        <v>0</v>
      </c>
      <c r="I105" s="79">
        <f t="shared" si="70"/>
        <v>0</v>
      </c>
      <c r="J105" s="79">
        <f t="shared" si="70"/>
        <v>0</v>
      </c>
      <c r="K105" s="79">
        <f t="shared" si="70"/>
        <v>0</v>
      </c>
      <c r="L105" s="79">
        <f t="shared" si="70"/>
        <v>0</v>
      </c>
      <c r="M105" s="79">
        <f t="shared" si="70"/>
        <v>0</v>
      </c>
      <c r="N105" s="79">
        <f t="shared" si="70"/>
        <v>0</v>
      </c>
      <c r="O105" s="79">
        <f t="shared" si="70"/>
        <v>0</v>
      </c>
      <c r="P105" s="79">
        <f t="shared" si="70"/>
        <v>0</v>
      </c>
      <c r="Q105" s="79">
        <f t="shared" si="70"/>
        <v>0</v>
      </c>
      <c r="R105" s="79">
        <f t="shared" si="70"/>
        <v>0</v>
      </c>
      <c r="S105" s="79">
        <f t="shared" si="70"/>
        <v>0</v>
      </c>
      <c r="T105" s="79">
        <f t="shared" si="70"/>
        <v>0</v>
      </c>
      <c r="U105" s="79">
        <f t="shared" si="70"/>
        <v>0</v>
      </c>
      <c r="V105" s="79">
        <f t="shared" si="70"/>
        <v>0</v>
      </c>
      <c r="W105" s="79">
        <f t="shared" si="70"/>
        <v>0</v>
      </c>
      <c r="X105" s="79">
        <f t="shared" si="70"/>
        <v>0</v>
      </c>
      <c r="Y105" s="79">
        <f t="shared" si="70"/>
        <v>0</v>
      </c>
      <c r="Z105" s="79">
        <f t="shared" si="70"/>
        <v>0</v>
      </c>
      <c r="AA105" s="111">
        <f t="shared" si="70"/>
        <v>0</v>
      </c>
      <c r="AB105" s="107"/>
    </row>
    <row r="106" spans="1:28" ht="19.5" customHeight="1" x14ac:dyDescent="0.15">
      <c r="A106" s="219"/>
      <c r="B106" s="73" t="s">
        <v>20</v>
      </c>
      <c r="C106" s="73"/>
      <c r="D106" s="77" t="s">
        <v>164</v>
      </c>
      <c r="E106" s="77" t="s">
        <v>183</v>
      </c>
      <c r="F106" s="79">
        <f t="shared" si="46"/>
        <v>0</v>
      </c>
      <c r="G106" s="79">
        <f t="shared" ref="G106:AA106" si="71">G150+G502</f>
        <v>0</v>
      </c>
      <c r="H106" s="79">
        <f t="shared" si="71"/>
        <v>0</v>
      </c>
      <c r="I106" s="79">
        <f t="shared" si="71"/>
        <v>0</v>
      </c>
      <c r="J106" s="79">
        <f t="shared" si="71"/>
        <v>0</v>
      </c>
      <c r="K106" s="79">
        <f t="shared" si="71"/>
        <v>0</v>
      </c>
      <c r="L106" s="79">
        <f t="shared" si="71"/>
        <v>0</v>
      </c>
      <c r="M106" s="79">
        <f t="shared" si="71"/>
        <v>0</v>
      </c>
      <c r="N106" s="79">
        <f t="shared" si="71"/>
        <v>0</v>
      </c>
      <c r="O106" s="79">
        <f t="shared" si="71"/>
        <v>0</v>
      </c>
      <c r="P106" s="79">
        <f t="shared" si="71"/>
        <v>0</v>
      </c>
      <c r="Q106" s="79">
        <f t="shared" si="71"/>
        <v>0</v>
      </c>
      <c r="R106" s="79">
        <f t="shared" si="71"/>
        <v>0</v>
      </c>
      <c r="S106" s="79">
        <f t="shared" si="71"/>
        <v>0</v>
      </c>
      <c r="T106" s="79">
        <f t="shared" si="71"/>
        <v>0</v>
      </c>
      <c r="U106" s="79">
        <f t="shared" si="71"/>
        <v>0</v>
      </c>
      <c r="V106" s="79">
        <f t="shared" si="71"/>
        <v>0</v>
      </c>
      <c r="W106" s="79">
        <f t="shared" si="71"/>
        <v>0</v>
      </c>
      <c r="X106" s="79">
        <f t="shared" si="71"/>
        <v>0</v>
      </c>
      <c r="Y106" s="79">
        <f t="shared" si="71"/>
        <v>0</v>
      </c>
      <c r="Z106" s="79">
        <f t="shared" si="71"/>
        <v>0</v>
      </c>
      <c r="AA106" s="111">
        <f t="shared" si="71"/>
        <v>0</v>
      </c>
      <c r="AB106" s="107"/>
    </row>
    <row r="107" spans="1:28" ht="19.5" customHeight="1" x14ac:dyDescent="0.15">
      <c r="A107" s="219"/>
      <c r="B107" s="73"/>
      <c r="C107" s="73"/>
      <c r="D107" s="73"/>
      <c r="E107" s="77" t="s">
        <v>150</v>
      </c>
      <c r="F107" s="79">
        <f t="shared" si="46"/>
        <v>0</v>
      </c>
      <c r="G107" s="79">
        <f t="shared" ref="G107:AA107" si="72">G151+G503</f>
        <v>0</v>
      </c>
      <c r="H107" s="79">
        <f t="shared" si="72"/>
        <v>0</v>
      </c>
      <c r="I107" s="79">
        <f t="shared" si="72"/>
        <v>0</v>
      </c>
      <c r="J107" s="79">
        <f t="shared" si="72"/>
        <v>0</v>
      </c>
      <c r="K107" s="79">
        <f t="shared" si="72"/>
        <v>0</v>
      </c>
      <c r="L107" s="79">
        <f t="shared" si="72"/>
        <v>0</v>
      </c>
      <c r="M107" s="79">
        <f t="shared" si="72"/>
        <v>0</v>
      </c>
      <c r="N107" s="79">
        <f t="shared" si="72"/>
        <v>0</v>
      </c>
      <c r="O107" s="79">
        <f t="shared" si="72"/>
        <v>0</v>
      </c>
      <c r="P107" s="79">
        <f t="shared" si="72"/>
        <v>0</v>
      </c>
      <c r="Q107" s="79">
        <f t="shared" si="72"/>
        <v>0</v>
      </c>
      <c r="R107" s="79">
        <f t="shared" si="72"/>
        <v>0</v>
      </c>
      <c r="S107" s="79">
        <f t="shared" si="72"/>
        <v>0</v>
      </c>
      <c r="T107" s="79">
        <f t="shared" si="72"/>
        <v>0</v>
      </c>
      <c r="U107" s="79">
        <f t="shared" si="72"/>
        <v>0</v>
      </c>
      <c r="V107" s="79">
        <f t="shared" si="72"/>
        <v>0</v>
      </c>
      <c r="W107" s="79">
        <f t="shared" si="72"/>
        <v>0</v>
      </c>
      <c r="X107" s="79">
        <f t="shared" si="72"/>
        <v>0</v>
      </c>
      <c r="Y107" s="79">
        <f t="shared" si="72"/>
        <v>0</v>
      </c>
      <c r="Z107" s="79">
        <f t="shared" si="72"/>
        <v>0</v>
      </c>
      <c r="AA107" s="111">
        <f t="shared" si="72"/>
        <v>0</v>
      </c>
      <c r="AB107" s="107"/>
    </row>
    <row r="108" spans="1:28" ht="19.5" customHeight="1" x14ac:dyDescent="0.15">
      <c r="A108" s="219"/>
      <c r="B108" s="76"/>
      <c r="C108" s="74" t="s">
        <v>165</v>
      </c>
      <c r="D108" s="75"/>
      <c r="E108" s="77" t="s">
        <v>183</v>
      </c>
      <c r="F108" s="79">
        <f t="shared" si="46"/>
        <v>32881.71</v>
      </c>
      <c r="G108" s="79">
        <f t="shared" ref="G108:AA108" si="73">G152+G504</f>
        <v>6.33</v>
      </c>
      <c r="H108" s="79">
        <f t="shared" si="73"/>
        <v>633.6400000000001</v>
      </c>
      <c r="I108" s="79">
        <f t="shared" si="73"/>
        <v>1043.3899999999999</v>
      </c>
      <c r="J108" s="79">
        <f t="shared" si="73"/>
        <v>490.74</v>
      </c>
      <c r="K108" s="79">
        <f t="shared" si="73"/>
        <v>680.8</v>
      </c>
      <c r="L108" s="79">
        <f t="shared" si="73"/>
        <v>395.71000000000004</v>
      </c>
      <c r="M108" s="79">
        <f t="shared" si="73"/>
        <v>964.05000000000007</v>
      </c>
      <c r="N108" s="79">
        <f t="shared" si="73"/>
        <v>1179.9499999999998</v>
      </c>
      <c r="O108" s="79">
        <f t="shared" si="73"/>
        <v>707.84999999999991</v>
      </c>
      <c r="P108" s="79">
        <f t="shared" si="73"/>
        <v>1162.6200000000001</v>
      </c>
      <c r="Q108" s="79">
        <f t="shared" si="73"/>
        <v>1985.2299999999998</v>
      </c>
      <c r="R108" s="79">
        <f t="shared" si="73"/>
        <v>5356.1299999999992</v>
      </c>
      <c r="S108" s="79">
        <f t="shared" si="73"/>
        <v>6030.35</v>
      </c>
      <c r="T108" s="79">
        <f t="shared" si="73"/>
        <v>6146.8899999999994</v>
      </c>
      <c r="U108" s="79">
        <f t="shared" si="73"/>
        <v>3117.07</v>
      </c>
      <c r="V108" s="79">
        <f t="shared" si="73"/>
        <v>1537.98</v>
      </c>
      <c r="W108" s="79">
        <f t="shared" si="73"/>
        <v>414.78000000000003</v>
      </c>
      <c r="X108" s="79">
        <f t="shared" si="73"/>
        <v>567.01</v>
      </c>
      <c r="Y108" s="79">
        <f t="shared" si="73"/>
        <v>106.06</v>
      </c>
      <c r="Z108" s="79">
        <f t="shared" si="73"/>
        <v>122.34</v>
      </c>
      <c r="AA108" s="111">
        <f t="shared" si="73"/>
        <v>232.79</v>
      </c>
      <c r="AB108" s="107"/>
    </row>
    <row r="109" spans="1:28" ht="19.5" customHeight="1" thickBot="1" x14ac:dyDescent="0.2">
      <c r="A109" s="94"/>
      <c r="B109" s="222"/>
      <c r="C109" s="222"/>
      <c r="D109" s="223"/>
      <c r="E109" s="224" t="s">
        <v>150</v>
      </c>
      <c r="F109" s="79">
        <f t="shared" si="46"/>
        <v>4302.4670000000006</v>
      </c>
      <c r="G109" s="225">
        <f t="shared" ref="G109:AA109" si="74">G153+G505</f>
        <v>0</v>
      </c>
      <c r="H109" s="225">
        <f t="shared" si="74"/>
        <v>1.6299999999999997</v>
      </c>
      <c r="I109" s="225">
        <f t="shared" si="74"/>
        <v>26.211000000000002</v>
      </c>
      <c r="J109" s="225">
        <f t="shared" si="74"/>
        <v>24.732999999999997</v>
      </c>
      <c r="K109" s="225">
        <f t="shared" si="74"/>
        <v>47.758000000000003</v>
      </c>
      <c r="L109" s="225">
        <f t="shared" si="74"/>
        <v>35.577999999999996</v>
      </c>
      <c r="M109" s="225">
        <f t="shared" si="74"/>
        <v>96.152000000000001</v>
      </c>
      <c r="N109" s="225">
        <f t="shared" si="74"/>
        <v>129.34900000000002</v>
      </c>
      <c r="O109" s="225">
        <f t="shared" si="74"/>
        <v>84.954999999999998</v>
      </c>
      <c r="P109" s="225">
        <f t="shared" si="74"/>
        <v>150.89600000000002</v>
      </c>
      <c r="Q109" s="225">
        <f t="shared" si="74"/>
        <v>276.65699999999998</v>
      </c>
      <c r="R109" s="225">
        <f t="shared" si="74"/>
        <v>774.93499999999995</v>
      </c>
      <c r="S109" s="225">
        <f t="shared" si="74"/>
        <v>871.85899999999992</v>
      </c>
      <c r="T109" s="225">
        <f t="shared" si="74"/>
        <v>894.15099999999984</v>
      </c>
      <c r="U109" s="225">
        <f t="shared" si="74"/>
        <v>456.18999999999994</v>
      </c>
      <c r="V109" s="225">
        <f t="shared" si="74"/>
        <v>219.899</v>
      </c>
      <c r="W109" s="225">
        <f t="shared" si="74"/>
        <v>60.974000000000004</v>
      </c>
      <c r="X109" s="225">
        <f t="shared" si="74"/>
        <v>83.188000000000017</v>
      </c>
      <c r="Y109" s="225">
        <f t="shared" si="74"/>
        <v>15.147999999999998</v>
      </c>
      <c r="Z109" s="225">
        <f t="shared" si="74"/>
        <v>17.984000000000002</v>
      </c>
      <c r="AA109" s="226">
        <f t="shared" si="74"/>
        <v>34.22</v>
      </c>
      <c r="AB109" s="107"/>
    </row>
    <row r="110" spans="1:28" ht="19.5" customHeight="1" x14ac:dyDescent="0.15">
      <c r="A110" s="349" t="s">
        <v>119</v>
      </c>
      <c r="B110" s="352" t="s">
        <v>120</v>
      </c>
      <c r="C110" s="353"/>
      <c r="D110" s="354"/>
      <c r="E110" s="73" t="s">
        <v>183</v>
      </c>
      <c r="F110" s="227">
        <f>F111+F112</f>
        <v>4174.1100000000006</v>
      </c>
    </row>
    <row r="111" spans="1:28" ht="19.5" customHeight="1" x14ac:dyDescent="0.15">
      <c r="A111" s="350"/>
      <c r="B111" s="355" t="s">
        <v>205</v>
      </c>
      <c r="C111" s="356"/>
      <c r="D111" s="357"/>
      <c r="E111" s="77" t="s">
        <v>183</v>
      </c>
      <c r="F111" s="227">
        <f>F155+F507</f>
        <v>3343.2100000000005</v>
      </c>
    </row>
    <row r="112" spans="1:28" ht="19.5" customHeight="1" x14ac:dyDescent="0.15">
      <c r="A112" s="351"/>
      <c r="B112" s="355" t="s">
        <v>206</v>
      </c>
      <c r="C112" s="356"/>
      <c r="D112" s="357"/>
      <c r="E112" s="77" t="s">
        <v>183</v>
      </c>
      <c r="F112" s="227">
        <f>F156+F508</f>
        <v>830.90000000000009</v>
      </c>
    </row>
    <row r="113" spans="1:28" ht="19.5" customHeight="1" thickBot="1" x14ac:dyDescent="0.2">
      <c r="A113" s="358" t="s">
        <v>204</v>
      </c>
      <c r="B113" s="359"/>
      <c r="C113" s="359"/>
      <c r="D113" s="360"/>
      <c r="E113" s="167" t="s">
        <v>183</v>
      </c>
      <c r="F113" s="228">
        <f>F157+F509</f>
        <v>0.11</v>
      </c>
    </row>
    <row r="115" spans="1:28" ht="19.5" customHeight="1" x14ac:dyDescent="0.15">
      <c r="A115" s="3" t="s">
        <v>381</v>
      </c>
      <c r="F115" s="207" t="s">
        <v>526</v>
      </c>
    </row>
    <row r="116" spans="1:28" ht="19.5" customHeight="1" thickBot="1" x14ac:dyDescent="0.2">
      <c r="A116" s="346" t="s">
        <v>28</v>
      </c>
      <c r="B116" s="348"/>
      <c r="C116" s="348"/>
      <c r="D116" s="348"/>
      <c r="E116" s="348"/>
      <c r="F116" s="348"/>
      <c r="G116" s="348"/>
      <c r="H116" s="348"/>
      <c r="I116" s="348"/>
      <c r="J116" s="348"/>
      <c r="K116" s="348"/>
      <c r="L116" s="348"/>
      <c r="M116" s="348"/>
      <c r="N116" s="348"/>
      <c r="O116" s="348"/>
      <c r="P116" s="348"/>
      <c r="Q116" s="348"/>
      <c r="R116" s="348"/>
      <c r="S116" s="348"/>
      <c r="T116" s="348"/>
      <c r="U116" s="348"/>
      <c r="V116" s="348"/>
      <c r="W116" s="348"/>
      <c r="X116" s="348"/>
      <c r="Y116" s="348"/>
      <c r="Z116" s="348"/>
      <c r="AA116" s="348"/>
    </row>
    <row r="117" spans="1:28" ht="19.5" customHeight="1" x14ac:dyDescent="0.15">
      <c r="A117" s="208" t="s">
        <v>179</v>
      </c>
      <c r="B117" s="91"/>
      <c r="C117" s="91"/>
      <c r="D117" s="91"/>
      <c r="E117" s="91"/>
      <c r="F117" s="89" t="s">
        <v>180</v>
      </c>
      <c r="G117" s="184"/>
      <c r="H117" s="184"/>
      <c r="I117" s="184"/>
      <c r="J117" s="184"/>
      <c r="K117" s="184"/>
      <c r="L117" s="184"/>
      <c r="M117" s="184"/>
      <c r="N117" s="184"/>
      <c r="O117" s="184"/>
      <c r="P117" s="184"/>
      <c r="Q117" s="209"/>
      <c r="R117" s="135"/>
      <c r="S117" s="184"/>
      <c r="T117" s="184"/>
      <c r="U117" s="184"/>
      <c r="V117" s="184"/>
      <c r="W117" s="184"/>
      <c r="X117" s="184"/>
      <c r="Y117" s="184"/>
      <c r="Z117" s="184"/>
      <c r="AA117" s="210" t="s">
        <v>181</v>
      </c>
      <c r="AB117" s="107"/>
    </row>
    <row r="118" spans="1:28" ht="19.5" customHeight="1" x14ac:dyDescent="0.15">
      <c r="A118" s="211" t="s">
        <v>182</v>
      </c>
      <c r="B118" s="75"/>
      <c r="C118" s="75"/>
      <c r="D118" s="75"/>
      <c r="E118" s="77" t="s">
        <v>183</v>
      </c>
      <c r="F118" s="79">
        <f>F120+F154+F157</f>
        <v>58718.629999999983</v>
      </c>
      <c r="G118" s="212" t="s">
        <v>184</v>
      </c>
      <c r="H118" s="212" t="s">
        <v>185</v>
      </c>
      <c r="I118" s="212" t="s">
        <v>186</v>
      </c>
      <c r="J118" s="212" t="s">
        <v>187</v>
      </c>
      <c r="K118" s="212" t="s">
        <v>227</v>
      </c>
      <c r="L118" s="212" t="s">
        <v>228</v>
      </c>
      <c r="M118" s="212" t="s">
        <v>229</v>
      </c>
      <c r="N118" s="212" t="s">
        <v>230</v>
      </c>
      <c r="O118" s="212" t="s">
        <v>231</v>
      </c>
      <c r="P118" s="212" t="s">
        <v>232</v>
      </c>
      <c r="Q118" s="213" t="s">
        <v>233</v>
      </c>
      <c r="R118" s="214" t="s">
        <v>234</v>
      </c>
      <c r="S118" s="212" t="s">
        <v>235</v>
      </c>
      <c r="T118" s="212" t="s">
        <v>236</v>
      </c>
      <c r="U118" s="212" t="s">
        <v>237</v>
      </c>
      <c r="V118" s="212" t="s">
        <v>238</v>
      </c>
      <c r="W118" s="212" t="s">
        <v>42</v>
      </c>
      <c r="X118" s="212" t="s">
        <v>147</v>
      </c>
      <c r="Y118" s="212" t="s">
        <v>148</v>
      </c>
      <c r="Z118" s="212" t="s">
        <v>149</v>
      </c>
      <c r="AA118" s="215"/>
      <c r="AB118" s="107"/>
    </row>
    <row r="119" spans="1:28" ht="19.5" customHeight="1" x14ac:dyDescent="0.15">
      <c r="A119" s="144"/>
      <c r="E119" s="77" t="s">
        <v>150</v>
      </c>
      <c r="F119" s="79">
        <f>F121</f>
        <v>12815.266</v>
      </c>
      <c r="G119" s="216"/>
      <c r="H119" s="216"/>
      <c r="I119" s="216"/>
      <c r="J119" s="216"/>
      <c r="K119" s="216"/>
      <c r="L119" s="216"/>
      <c r="M119" s="216"/>
      <c r="N119" s="216"/>
      <c r="O119" s="216"/>
      <c r="P119" s="216"/>
      <c r="Q119" s="217"/>
      <c r="R119" s="197"/>
      <c r="S119" s="216"/>
      <c r="T119" s="216"/>
      <c r="U119" s="216"/>
      <c r="V119" s="216"/>
      <c r="W119" s="216"/>
      <c r="X119" s="216"/>
      <c r="Y119" s="216"/>
      <c r="Z119" s="216"/>
      <c r="AA119" s="215" t="s">
        <v>151</v>
      </c>
      <c r="AB119" s="107"/>
    </row>
    <row r="120" spans="1:28" ht="19.5" customHeight="1" x14ac:dyDescent="0.15">
      <c r="A120" s="218"/>
      <c r="B120" s="74" t="s">
        <v>152</v>
      </c>
      <c r="C120" s="75"/>
      <c r="D120" s="75"/>
      <c r="E120" s="77" t="s">
        <v>183</v>
      </c>
      <c r="F120" s="79">
        <f>SUM(G120:AA120)</f>
        <v>57160.999999999985</v>
      </c>
      <c r="G120" s="79">
        <f>G122+G140</f>
        <v>159.41000000000003</v>
      </c>
      <c r="H120" s="79">
        <f t="shared" ref="H120:AA121" si="75">H122+H140</f>
        <v>1010.42</v>
      </c>
      <c r="I120" s="79">
        <f t="shared" si="75"/>
        <v>1513.07</v>
      </c>
      <c r="J120" s="79">
        <f t="shared" si="75"/>
        <v>660.01</v>
      </c>
      <c r="K120" s="79">
        <f t="shared" si="75"/>
        <v>1377.74</v>
      </c>
      <c r="L120" s="79">
        <f t="shared" si="75"/>
        <v>1713.1599999999999</v>
      </c>
      <c r="M120" s="79">
        <f t="shared" si="75"/>
        <v>2440.16</v>
      </c>
      <c r="N120" s="79">
        <f t="shared" si="75"/>
        <v>3467.5999999999995</v>
      </c>
      <c r="O120" s="79">
        <f t="shared" si="75"/>
        <v>3856.67</v>
      </c>
      <c r="P120" s="79">
        <f t="shared" si="75"/>
        <v>5386.82</v>
      </c>
      <c r="Q120" s="79">
        <f t="shared" si="75"/>
        <v>5398.0700000000006</v>
      </c>
      <c r="R120" s="79">
        <f t="shared" si="75"/>
        <v>9985.4399999999987</v>
      </c>
      <c r="S120" s="79">
        <f t="shared" si="75"/>
        <v>7739.1299999999992</v>
      </c>
      <c r="T120" s="79">
        <f t="shared" si="75"/>
        <v>6681.6999999999989</v>
      </c>
      <c r="U120" s="79">
        <f t="shared" si="75"/>
        <v>3059.5</v>
      </c>
      <c r="V120" s="79">
        <f t="shared" si="75"/>
        <v>1587.8200000000002</v>
      </c>
      <c r="W120" s="79">
        <f t="shared" si="75"/>
        <v>656.8900000000001</v>
      </c>
      <c r="X120" s="79">
        <f t="shared" si="75"/>
        <v>312.89</v>
      </c>
      <c r="Y120" s="79">
        <f t="shared" si="75"/>
        <v>68.78</v>
      </c>
      <c r="Z120" s="79">
        <f t="shared" si="75"/>
        <v>62.24</v>
      </c>
      <c r="AA120" s="111">
        <f t="shared" si="75"/>
        <v>23.48</v>
      </c>
      <c r="AB120" s="107"/>
    </row>
    <row r="121" spans="1:28" ht="19.5" customHeight="1" x14ac:dyDescent="0.15">
      <c r="A121" s="219"/>
      <c r="B121" s="220"/>
      <c r="E121" s="77" t="s">
        <v>150</v>
      </c>
      <c r="F121" s="79">
        <f t="shared" ref="F121:F153" si="76">SUM(G121:AA121)</f>
        <v>12815.266</v>
      </c>
      <c r="G121" s="79">
        <f>G123+G141</f>
        <v>0</v>
      </c>
      <c r="H121" s="79">
        <f t="shared" si="75"/>
        <v>1.5799999999999998</v>
      </c>
      <c r="I121" s="79">
        <f t="shared" si="75"/>
        <v>33.5</v>
      </c>
      <c r="J121" s="79">
        <f t="shared" si="75"/>
        <v>50.155999999999992</v>
      </c>
      <c r="K121" s="79">
        <f t="shared" si="75"/>
        <v>181.68100000000001</v>
      </c>
      <c r="L121" s="79">
        <f t="shared" si="75"/>
        <v>314.78000000000003</v>
      </c>
      <c r="M121" s="79">
        <f t="shared" si="75"/>
        <v>495.51300000000003</v>
      </c>
      <c r="N121" s="79">
        <f t="shared" si="75"/>
        <v>790.06500000000005</v>
      </c>
      <c r="O121" s="79">
        <f t="shared" si="75"/>
        <v>1011.091</v>
      </c>
      <c r="P121" s="79">
        <f t="shared" si="75"/>
        <v>1375.0859999999998</v>
      </c>
      <c r="Q121" s="79">
        <f t="shared" si="75"/>
        <v>1434.816</v>
      </c>
      <c r="R121" s="79">
        <f t="shared" si="75"/>
        <v>2415.8409999999999</v>
      </c>
      <c r="S121" s="79">
        <f t="shared" si="75"/>
        <v>1855.354</v>
      </c>
      <c r="T121" s="79">
        <f t="shared" si="75"/>
        <v>1526.2310000000002</v>
      </c>
      <c r="U121" s="79">
        <f t="shared" si="75"/>
        <v>685.476</v>
      </c>
      <c r="V121" s="79">
        <f t="shared" si="75"/>
        <v>363.02199999999999</v>
      </c>
      <c r="W121" s="79">
        <f t="shared" si="75"/>
        <v>157.19900000000001</v>
      </c>
      <c r="X121" s="79">
        <f t="shared" si="75"/>
        <v>78.656000000000006</v>
      </c>
      <c r="Y121" s="79">
        <f t="shared" si="75"/>
        <v>21.274000000000001</v>
      </c>
      <c r="Z121" s="79">
        <f t="shared" si="75"/>
        <v>16.688000000000002</v>
      </c>
      <c r="AA121" s="111">
        <f t="shared" si="75"/>
        <v>7.2569999999999997</v>
      </c>
      <c r="AB121" s="107"/>
    </row>
    <row r="122" spans="1:28" ht="19.5" customHeight="1" x14ac:dyDescent="0.15">
      <c r="A122" s="219"/>
      <c r="B122" s="221"/>
      <c r="C122" s="74" t="s">
        <v>152</v>
      </c>
      <c r="D122" s="75"/>
      <c r="E122" s="77" t="s">
        <v>183</v>
      </c>
      <c r="F122" s="79">
        <f t="shared" si="76"/>
        <v>35617.479999999996</v>
      </c>
      <c r="G122" s="79">
        <f>G124+G138</f>
        <v>153.08000000000001</v>
      </c>
      <c r="H122" s="79">
        <f t="shared" ref="H122:AA123" si="77">H124+H138</f>
        <v>687.68999999999994</v>
      </c>
      <c r="I122" s="79">
        <f t="shared" si="77"/>
        <v>600.34</v>
      </c>
      <c r="J122" s="79">
        <f t="shared" si="77"/>
        <v>435.59000000000003</v>
      </c>
      <c r="K122" s="79">
        <f t="shared" si="77"/>
        <v>1017.95</v>
      </c>
      <c r="L122" s="79">
        <f t="shared" si="77"/>
        <v>1483.7299999999998</v>
      </c>
      <c r="M122" s="79">
        <f t="shared" si="77"/>
        <v>1774.95</v>
      </c>
      <c r="N122" s="79">
        <f t="shared" si="77"/>
        <v>2597.6699999999996</v>
      </c>
      <c r="O122" s="79">
        <f t="shared" si="77"/>
        <v>3321.14</v>
      </c>
      <c r="P122" s="79">
        <f t="shared" si="77"/>
        <v>4494.67</v>
      </c>
      <c r="Q122" s="79">
        <f t="shared" si="77"/>
        <v>4265.4800000000005</v>
      </c>
      <c r="R122" s="79">
        <f t="shared" si="77"/>
        <v>6104.7599999999993</v>
      </c>
      <c r="S122" s="79">
        <f t="shared" si="77"/>
        <v>4157.1999999999989</v>
      </c>
      <c r="T122" s="79">
        <f t="shared" si="77"/>
        <v>2699.5499999999997</v>
      </c>
      <c r="U122" s="79">
        <f t="shared" si="77"/>
        <v>996.39</v>
      </c>
      <c r="V122" s="79">
        <f t="shared" si="77"/>
        <v>469.33000000000004</v>
      </c>
      <c r="W122" s="79">
        <f t="shared" si="77"/>
        <v>194.46</v>
      </c>
      <c r="X122" s="79">
        <f t="shared" si="77"/>
        <v>101.89000000000001</v>
      </c>
      <c r="Y122" s="79">
        <f t="shared" si="77"/>
        <v>29.090000000000003</v>
      </c>
      <c r="Z122" s="79">
        <f t="shared" si="77"/>
        <v>18.509999999999998</v>
      </c>
      <c r="AA122" s="111">
        <f t="shared" si="77"/>
        <v>14.010000000000002</v>
      </c>
      <c r="AB122" s="107"/>
    </row>
    <row r="123" spans="1:28" ht="19.5" customHeight="1" x14ac:dyDescent="0.15">
      <c r="A123" s="219"/>
      <c r="B123" s="76"/>
      <c r="C123" s="76"/>
      <c r="E123" s="77" t="s">
        <v>150</v>
      </c>
      <c r="F123" s="79">
        <f t="shared" si="76"/>
        <v>9680.1310000000012</v>
      </c>
      <c r="G123" s="79">
        <f>G125+G139</f>
        <v>0</v>
      </c>
      <c r="H123" s="79">
        <f t="shared" si="77"/>
        <v>0.36800000000000005</v>
      </c>
      <c r="I123" s="79">
        <f t="shared" si="77"/>
        <v>10.593999999999999</v>
      </c>
      <c r="J123" s="79">
        <f t="shared" si="77"/>
        <v>38.888999999999996</v>
      </c>
      <c r="K123" s="79">
        <f t="shared" si="77"/>
        <v>156.45000000000002</v>
      </c>
      <c r="L123" s="79">
        <f t="shared" si="77"/>
        <v>294.04300000000001</v>
      </c>
      <c r="M123" s="79">
        <f t="shared" si="77"/>
        <v>429.03700000000003</v>
      </c>
      <c r="N123" s="79">
        <f t="shared" si="77"/>
        <v>693.81100000000004</v>
      </c>
      <c r="O123" s="79">
        <f t="shared" si="77"/>
        <v>944.70500000000004</v>
      </c>
      <c r="P123" s="79">
        <f t="shared" si="77"/>
        <v>1252.1909999999998</v>
      </c>
      <c r="Q123" s="79">
        <f t="shared" si="77"/>
        <v>1259.816</v>
      </c>
      <c r="R123" s="79">
        <f t="shared" si="77"/>
        <v>1816.4419999999998</v>
      </c>
      <c r="S123" s="79">
        <f t="shared" si="77"/>
        <v>1277.6980000000001</v>
      </c>
      <c r="T123" s="79">
        <f t="shared" si="77"/>
        <v>865.95100000000025</v>
      </c>
      <c r="U123" s="79">
        <f t="shared" si="77"/>
        <v>340.27800000000002</v>
      </c>
      <c r="V123" s="79">
        <f t="shared" si="77"/>
        <v>166.63499999999999</v>
      </c>
      <c r="W123" s="79">
        <f t="shared" si="77"/>
        <v>71.594999999999999</v>
      </c>
      <c r="X123" s="79">
        <f t="shared" si="77"/>
        <v>37.811</v>
      </c>
      <c r="Y123" s="79">
        <f t="shared" si="77"/>
        <v>11.288</v>
      </c>
      <c r="Z123" s="79">
        <f t="shared" si="77"/>
        <v>7.4410000000000007</v>
      </c>
      <c r="AA123" s="111">
        <f t="shared" si="77"/>
        <v>5.0879999999999992</v>
      </c>
      <c r="AB123" s="107"/>
    </row>
    <row r="124" spans="1:28" ht="19.5" customHeight="1" x14ac:dyDescent="0.15">
      <c r="A124" s="219"/>
      <c r="B124" s="73"/>
      <c r="C124" s="77"/>
      <c r="D124" s="77" t="s">
        <v>153</v>
      </c>
      <c r="E124" s="77" t="s">
        <v>183</v>
      </c>
      <c r="F124" s="79">
        <f t="shared" si="76"/>
        <v>34863.460000000006</v>
      </c>
      <c r="G124" s="79">
        <f>SUM(G126,G128,G130,G132,G134,G136)</f>
        <v>141.52000000000001</v>
      </c>
      <c r="H124" s="79">
        <f t="shared" ref="H124:AA125" si="78">SUM(H126,H128,H130,H132,H134,H136)</f>
        <v>618.92999999999995</v>
      </c>
      <c r="I124" s="79">
        <f t="shared" si="78"/>
        <v>466.04000000000008</v>
      </c>
      <c r="J124" s="79">
        <f t="shared" si="78"/>
        <v>330.04</v>
      </c>
      <c r="K124" s="79">
        <f t="shared" si="78"/>
        <v>886.64</v>
      </c>
      <c r="L124" s="79">
        <f t="shared" si="78"/>
        <v>1368.8199999999997</v>
      </c>
      <c r="M124" s="79">
        <f t="shared" si="78"/>
        <v>1732.74</v>
      </c>
      <c r="N124" s="79">
        <f t="shared" si="78"/>
        <v>2542.9099999999994</v>
      </c>
      <c r="O124" s="79">
        <f t="shared" si="78"/>
        <v>3276.52</v>
      </c>
      <c r="P124" s="79">
        <f t="shared" si="78"/>
        <v>4490.46</v>
      </c>
      <c r="Q124" s="79">
        <f t="shared" si="78"/>
        <v>4255.2400000000007</v>
      </c>
      <c r="R124" s="79">
        <f t="shared" si="78"/>
        <v>6099.65</v>
      </c>
      <c r="S124" s="79">
        <f t="shared" si="78"/>
        <v>4148.1299999999992</v>
      </c>
      <c r="T124" s="79">
        <f t="shared" si="78"/>
        <v>2689.66</v>
      </c>
      <c r="U124" s="79">
        <f t="shared" si="78"/>
        <v>992.06999999999994</v>
      </c>
      <c r="V124" s="79">
        <f t="shared" si="78"/>
        <v>466.94000000000005</v>
      </c>
      <c r="W124" s="79">
        <f t="shared" si="78"/>
        <v>193.65</v>
      </c>
      <c r="X124" s="79">
        <f t="shared" si="78"/>
        <v>101.89000000000001</v>
      </c>
      <c r="Y124" s="79">
        <f t="shared" si="78"/>
        <v>29.090000000000003</v>
      </c>
      <c r="Z124" s="79">
        <f t="shared" si="78"/>
        <v>18.509999999999998</v>
      </c>
      <c r="AA124" s="111">
        <f t="shared" si="78"/>
        <v>14.010000000000002</v>
      </c>
      <c r="AB124" s="107"/>
    </row>
    <row r="125" spans="1:28" ht="19.5" customHeight="1" x14ac:dyDescent="0.15">
      <c r="A125" s="219"/>
      <c r="B125" s="73" t="s">
        <v>154</v>
      </c>
      <c r="C125" s="73"/>
      <c r="D125" s="73"/>
      <c r="E125" s="77" t="s">
        <v>150</v>
      </c>
      <c r="F125" s="79">
        <f t="shared" si="76"/>
        <v>9625.4750000000004</v>
      </c>
      <c r="G125" s="79">
        <f>SUM(G127,G129,G131,G133,G135,G137)</f>
        <v>0</v>
      </c>
      <c r="H125" s="79">
        <f t="shared" si="78"/>
        <v>0</v>
      </c>
      <c r="I125" s="79">
        <f t="shared" si="78"/>
        <v>7.2069999999999999</v>
      </c>
      <c r="J125" s="79">
        <f t="shared" si="78"/>
        <v>33.576999999999998</v>
      </c>
      <c r="K125" s="79">
        <f t="shared" si="78"/>
        <v>147.21600000000001</v>
      </c>
      <c r="L125" s="79">
        <f t="shared" si="78"/>
        <v>282.82299999999998</v>
      </c>
      <c r="M125" s="79">
        <f t="shared" si="78"/>
        <v>424.81600000000003</v>
      </c>
      <c r="N125" s="79">
        <f t="shared" si="78"/>
        <v>687.08100000000002</v>
      </c>
      <c r="O125" s="79">
        <f t="shared" si="78"/>
        <v>938.495</v>
      </c>
      <c r="P125" s="79">
        <f t="shared" si="78"/>
        <v>1251.3139999999999</v>
      </c>
      <c r="Q125" s="79">
        <f t="shared" si="78"/>
        <v>1258.047</v>
      </c>
      <c r="R125" s="79">
        <f t="shared" si="78"/>
        <v>1815.2789999999998</v>
      </c>
      <c r="S125" s="79">
        <f t="shared" si="78"/>
        <v>1276.1220000000001</v>
      </c>
      <c r="T125" s="79">
        <f t="shared" si="78"/>
        <v>864.21300000000019</v>
      </c>
      <c r="U125" s="79">
        <f t="shared" si="78"/>
        <v>339.75700000000001</v>
      </c>
      <c r="V125" s="79">
        <f t="shared" si="78"/>
        <v>166.38899999999998</v>
      </c>
      <c r="W125" s="79">
        <f t="shared" si="78"/>
        <v>71.510999999999996</v>
      </c>
      <c r="X125" s="79">
        <f t="shared" si="78"/>
        <v>37.811</v>
      </c>
      <c r="Y125" s="79">
        <f t="shared" si="78"/>
        <v>11.288</v>
      </c>
      <c r="Z125" s="79">
        <f t="shared" si="78"/>
        <v>7.4410000000000007</v>
      </c>
      <c r="AA125" s="111">
        <f t="shared" si="78"/>
        <v>5.0879999999999992</v>
      </c>
      <c r="AB125" s="107"/>
    </row>
    <row r="126" spans="1:28" ht="19.5" customHeight="1" x14ac:dyDescent="0.15">
      <c r="A126" s="219" t="s">
        <v>155</v>
      </c>
      <c r="B126" s="73"/>
      <c r="C126" s="73" t="s">
        <v>10</v>
      </c>
      <c r="D126" s="77" t="s">
        <v>156</v>
      </c>
      <c r="E126" s="77" t="s">
        <v>183</v>
      </c>
      <c r="F126" s="79">
        <f t="shared" si="76"/>
        <v>20690.809999999994</v>
      </c>
      <c r="G126" s="79">
        <f t="shared" ref="G126:AA126" si="79">SUM(G170,G214,G258,G302,G346,G390,G434)</f>
        <v>93.220000000000013</v>
      </c>
      <c r="H126" s="79">
        <f t="shared" si="79"/>
        <v>364.66</v>
      </c>
      <c r="I126" s="79">
        <f t="shared" si="79"/>
        <v>245.83</v>
      </c>
      <c r="J126" s="79">
        <f t="shared" si="79"/>
        <v>240.68</v>
      </c>
      <c r="K126" s="79">
        <f t="shared" si="79"/>
        <v>844.8900000000001</v>
      </c>
      <c r="L126" s="79">
        <f t="shared" si="79"/>
        <v>1323.98</v>
      </c>
      <c r="M126" s="79">
        <f t="shared" si="79"/>
        <v>1644.3200000000002</v>
      </c>
      <c r="N126" s="79">
        <f t="shared" si="79"/>
        <v>2147.4599999999996</v>
      </c>
      <c r="O126" s="79">
        <f t="shared" si="79"/>
        <v>2491.9499999999998</v>
      </c>
      <c r="P126" s="79">
        <f t="shared" si="79"/>
        <v>2521.6799999999998</v>
      </c>
      <c r="Q126" s="79">
        <f t="shared" si="79"/>
        <v>2109.21</v>
      </c>
      <c r="R126" s="79">
        <f t="shared" si="79"/>
        <v>2646.79</v>
      </c>
      <c r="S126" s="79">
        <f t="shared" si="79"/>
        <v>1744.9199999999998</v>
      </c>
      <c r="T126" s="79">
        <f t="shared" si="79"/>
        <v>1185.6199999999999</v>
      </c>
      <c r="U126" s="79">
        <f t="shared" si="79"/>
        <v>522.41</v>
      </c>
      <c r="V126" s="79">
        <f t="shared" si="79"/>
        <v>296.70000000000005</v>
      </c>
      <c r="W126" s="79">
        <f t="shared" si="79"/>
        <v>138.49</v>
      </c>
      <c r="X126" s="79">
        <f t="shared" si="79"/>
        <v>74.440000000000012</v>
      </c>
      <c r="Y126" s="79">
        <f t="shared" si="79"/>
        <v>25.6</v>
      </c>
      <c r="Z126" s="79">
        <f t="shared" si="79"/>
        <v>17.689999999999998</v>
      </c>
      <c r="AA126" s="111">
        <f t="shared" si="79"/>
        <v>10.270000000000001</v>
      </c>
      <c r="AB126" s="107"/>
    </row>
    <row r="127" spans="1:28" ht="19.5" customHeight="1" x14ac:dyDescent="0.15">
      <c r="A127" s="219"/>
      <c r="B127" s="73"/>
      <c r="C127" s="73"/>
      <c r="D127" s="73"/>
      <c r="E127" s="77" t="s">
        <v>150</v>
      </c>
      <c r="F127" s="79">
        <f t="shared" si="76"/>
        <v>6522.0560000000014</v>
      </c>
      <c r="G127" s="79">
        <f t="shared" ref="G127:AA127" si="80">SUM(G171,G215,G259,G303,G347,G391,G435)</f>
        <v>0</v>
      </c>
      <c r="H127" s="79">
        <f t="shared" si="80"/>
        <v>0</v>
      </c>
      <c r="I127" s="79">
        <f t="shared" si="80"/>
        <v>4.6879999999999997</v>
      </c>
      <c r="J127" s="79">
        <f t="shared" si="80"/>
        <v>28.890999999999998</v>
      </c>
      <c r="K127" s="79">
        <f t="shared" si="80"/>
        <v>143.67499999999998</v>
      </c>
      <c r="L127" s="79">
        <f t="shared" si="80"/>
        <v>278.12399999999997</v>
      </c>
      <c r="M127" s="79">
        <f t="shared" si="80"/>
        <v>411.59699999999998</v>
      </c>
      <c r="N127" s="79">
        <f t="shared" si="80"/>
        <v>622.75099999999998</v>
      </c>
      <c r="O127" s="79">
        <f t="shared" si="80"/>
        <v>796.82299999999998</v>
      </c>
      <c r="P127" s="79">
        <f t="shared" si="80"/>
        <v>856.45299999999997</v>
      </c>
      <c r="Q127" s="79">
        <f t="shared" si="80"/>
        <v>779.89600000000007</v>
      </c>
      <c r="R127" s="79">
        <f t="shared" si="80"/>
        <v>1003.9289999999999</v>
      </c>
      <c r="S127" s="79">
        <f t="shared" si="80"/>
        <v>679.27800000000002</v>
      </c>
      <c r="T127" s="79">
        <f t="shared" si="80"/>
        <v>472.18400000000003</v>
      </c>
      <c r="U127" s="79">
        <f t="shared" si="80"/>
        <v>213.60900000000001</v>
      </c>
      <c r="V127" s="79">
        <f t="shared" si="80"/>
        <v>121</v>
      </c>
      <c r="W127" s="79">
        <f t="shared" si="80"/>
        <v>56.797999999999995</v>
      </c>
      <c r="X127" s="79">
        <f t="shared" si="80"/>
        <v>30.423999999999999</v>
      </c>
      <c r="Y127" s="79">
        <f t="shared" si="80"/>
        <v>10.443</v>
      </c>
      <c r="Z127" s="79">
        <f t="shared" si="80"/>
        <v>7.2680000000000007</v>
      </c>
      <c r="AA127" s="111">
        <f t="shared" si="80"/>
        <v>4.2249999999999996</v>
      </c>
      <c r="AB127" s="107"/>
    </row>
    <row r="128" spans="1:28" ht="19.5" customHeight="1" x14ac:dyDescent="0.15">
      <c r="A128" s="219"/>
      <c r="B128" s="73"/>
      <c r="C128" s="73"/>
      <c r="D128" s="77" t="s">
        <v>157</v>
      </c>
      <c r="E128" s="77" t="s">
        <v>183</v>
      </c>
      <c r="F128" s="79">
        <f t="shared" si="76"/>
        <v>11698.140000000001</v>
      </c>
      <c r="G128" s="79">
        <f t="shared" ref="G128:AA128" si="81">SUM(G172,G216,G260,G304,G348,G392,G436)</f>
        <v>0.88</v>
      </c>
      <c r="H128" s="79">
        <f t="shared" si="81"/>
        <v>3.0100000000000002</v>
      </c>
      <c r="I128" s="79">
        <f t="shared" si="81"/>
        <v>6.86</v>
      </c>
      <c r="J128" s="79">
        <f t="shared" si="81"/>
        <v>0.79</v>
      </c>
      <c r="K128" s="79">
        <f t="shared" si="81"/>
        <v>18.309999999999999</v>
      </c>
      <c r="L128" s="79">
        <f t="shared" si="81"/>
        <v>25.55</v>
      </c>
      <c r="M128" s="79">
        <f t="shared" si="81"/>
        <v>59.460000000000008</v>
      </c>
      <c r="N128" s="79">
        <f t="shared" si="81"/>
        <v>369.94</v>
      </c>
      <c r="O128" s="79">
        <f t="shared" si="81"/>
        <v>769.89</v>
      </c>
      <c r="P128" s="79">
        <f t="shared" si="81"/>
        <v>1935.56</v>
      </c>
      <c r="Q128" s="79">
        <f t="shared" si="81"/>
        <v>1983.3200000000002</v>
      </c>
      <c r="R128" s="79">
        <f t="shared" si="81"/>
        <v>3004.8999999999996</v>
      </c>
      <c r="S128" s="79">
        <f t="shared" si="81"/>
        <v>1864.7399999999998</v>
      </c>
      <c r="T128" s="79">
        <f t="shared" si="81"/>
        <v>1092.1300000000001</v>
      </c>
      <c r="U128" s="79">
        <f t="shared" si="81"/>
        <v>361.88000000000005</v>
      </c>
      <c r="V128" s="79">
        <f t="shared" si="81"/>
        <v>140.19</v>
      </c>
      <c r="W128" s="79">
        <f t="shared" si="81"/>
        <v>37.85</v>
      </c>
      <c r="X128" s="79">
        <f t="shared" si="81"/>
        <v>15.79</v>
      </c>
      <c r="Y128" s="79">
        <f t="shared" si="81"/>
        <v>3.49</v>
      </c>
      <c r="Z128" s="79">
        <f t="shared" si="81"/>
        <v>0.82</v>
      </c>
      <c r="AA128" s="111">
        <f t="shared" si="81"/>
        <v>2.7800000000000002</v>
      </c>
      <c r="AB128" s="107"/>
    </row>
    <row r="129" spans="1:28" ht="19.5" customHeight="1" x14ac:dyDescent="0.15">
      <c r="A129" s="219"/>
      <c r="B129" s="73"/>
      <c r="C129" s="73"/>
      <c r="D129" s="73"/>
      <c r="E129" s="77" t="s">
        <v>150</v>
      </c>
      <c r="F129" s="79">
        <f t="shared" si="76"/>
        <v>2589.936999999999</v>
      </c>
      <c r="G129" s="79">
        <f t="shared" ref="G129:AA129" si="82">SUM(G173,G217,G261,G305,G349,G393,G437)</f>
        <v>0</v>
      </c>
      <c r="H129" s="79">
        <f t="shared" si="82"/>
        <v>0</v>
      </c>
      <c r="I129" s="79">
        <f t="shared" si="82"/>
        <v>9.0999999999999998E-2</v>
      </c>
      <c r="J129" s="79">
        <f t="shared" si="82"/>
        <v>5.5E-2</v>
      </c>
      <c r="K129" s="79">
        <f t="shared" si="82"/>
        <v>1.831</v>
      </c>
      <c r="L129" s="79">
        <f t="shared" si="82"/>
        <v>3.0619999999999998</v>
      </c>
      <c r="M129" s="79">
        <f t="shared" si="82"/>
        <v>8.3239999999999998</v>
      </c>
      <c r="N129" s="79">
        <f t="shared" si="82"/>
        <v>59.186000000000007</v>
      </c>
      <c r="O129" s="79">
        <f t="shared" si="82"/>
        <v>138.48399999999998</v>
      </c>
      <c r="P129" s="79">
        <f t="shared" si="82"/>
        <v>386.82</v>
      </c>
      <c r="Q129" s="79">
        <f t="shared" si="82"/>
        <v>435.90300000000002</v>
      </c>
      <c r="R129" s="79">
        <f t="shared" si="82"/>
        <v>690.86899999999991</v>
      </c>
      <c r="S129" s="79">
        <f t="shared" si="82"/>
        <v>446.39199999999994</v>
      </c>
      <c r="T129" s="79">
        <f t="shared" si="82"/>
        <v>273.06200000000001</v>
      </c>
      <c r="U129" s="79">
        <f t="shared" si="82"/>
        <v>93.98</v>
      </c>
      <c r="V129" s="79">
        <f t="shared" si="82"/>
        <v>36.370999999999995</v>
      </c>
      <c r="W129" s="79">
        <f t="shared" si="82"/>
        <v>9.8320000000000007</v>
      </c>
      <c r="X129" s="79">
        <f t="shared" si="82"/>
        <v>4.0730000000000004</v>
      </c>
      <c r="Y129" s="79">
        <f t="shared" si="82"/>
        <v>0.84499999999999997</v>
      </c>
      <c r="Z129" s="79">
        <f t="shared" si="82"/>
        <v>0.17299999999999999</v>
      </c>
      <c r="AA129" s="111">
        <f t="shared" si="82"/>
        <v>0.58400000000000007</v>
      </c>
      <c r="AB129" s="107"/>
    </row>
    <row r="130" spans="1:28" ht="19.5" customHeight="1" x14ac:dyDescent="0.15">
      <c r="A130" s="219"/>
      <c r="B130" s="73" t="s">
        <v>158</v>
      </c>
      <c r="C130" s="73" t="s">
        <v>159</v>
      </c>
      <c r="D130" s="77" t="s">
        <v>160</v>
      </c>
      <c r="E130" s="77" t="s">
        <v>183</v>
      </c>
      <c r="F130" s="79">
        <f t="shared" si="76"/>
        <v>40.99</v>
      </c>
      <c r="G130" s="79">
        <f t="shared" ref="G130:AA130" si="83">SUM(G174,G218,G262,G306,G350,G394,G438)</f>
        <v>0</v>
      </c>
      <c r="H130" s="79">
        <f t="shared" si="83"/>
        <v>1.24</v>
      </c>
      <c r="I130" s="79">
        <f t="shared" si="83"/>
        <v>0</v>
      </c>
      <c r="J130" s="79">
        <f t="shared" si="83"/>
        <v>0</v>
      </c>
      <c r="K130" s="79">
        <f t="shared" si="83"/>
        <v>0</v>
      </c>
      <c r="L130" s="79">
        <f t="shared" si="83"/>
        <v>0</v>
      </c>
      <c r="M130" s="79">
        <f t="shared" si="83"/>
        <v>0</v>
      </c>
      <c r="N130" s="79">
        <f t="shared" si="83"/>
        <v>1.1399999999999999</v>
      </c>
      <c r="O130" s="79">
        <f t="shared" si="83"/>
        <v>1.57</v>
      </c>
      <c r="P130" s="79">
        <f t="shared" si="83"/>
        <v>5.38</v>
      </c>
      <c r="Q130" s="79">
        <f t="shared" si="83"/>
        <v>0.82</v>
      </c>
      <c r="R130" s="79">
        <f t="shared" si="83"/>
        <v>6.3</v>
      </c>
      <c r="S130" s="79">
        <f t="shared" si="83"/>
        <v>8.4</v>
      </c>
      <c r="T130" s="79">
        <f t="shared" si="83"/>
        <v>0.22</v>
      </c>
      <c r="U130" s="79">
        <f t="shared" si="83"/>
        <v>3.81</v>
      </c>
      <c r="V130" s="79">
        <f t="shared" si="83"/>
        <v>0</v>
      </c>
      <c r="W130" s="79">
        <f t="shared" si="83"/>
        <v>7.47</v>
      </c>
      <c r="X130" s="79">
        <f t="shared" si="83"/>
        <v>4.6399999999999997</v>
      </c>
      <c r="Y130" s="79">
        <f t="shared" si="83"/>
        <v>0</v>
      </c>
      <c r="Z130" s="79">
        <f t="shared" si="83"/>
        <v>0</v>
      </c>
      <c r="AA130" s="111">
        <f t="shared" si="83"/>
        <v>0</v>
      </c>
      <c r="AB130" s="107"/>
    </row>
    <row r="131" spans="1:28" ht="19.5" customHeight="1" x14ac:dyDescent="0.15">
      <c r="A131" s="219"/>
      <c r="B131" s="73"/>
      <c r="C131" s="73"/>
      <c r="D131" s="73"/>
      <c r="E131" s="77" t="s">
        <v>150</v>
      </c>
      <c r="F131" s="79">
        <f t="shared" si="76"/>
        <v>9.3820000000000014</v>
      </c>
      <c r="G131" s="79">
        <f t="shared" ref="G131:AA131" si="84">SUM(G175,G219,G263,G307,G351,G395,G439)</f>
        <v>0</v>
      </c>
      <c r="H131" s="79">
        <f t="shared" si="84"/>
        <v>0</v>
      </c>
      <c r="I131" s="79">
        <f t="shared" si="84"/>
        <v>0</v>
      </c>
      <c r="J131" s="79">
        <f t="shared" si="84"/>
        <v>0</v>
      </c>
      <c r="K131" s="79">
        <f t="shared" si="84"/>
        <v>0</v>
      </c>
      <c r="L131" s="79">
        <f t="shared" si="84"/>
        <v>0</v>
      </c>
      <c r="M131" s="79">
        <f t="shared" si="84"/>
        <v>0</v>
      </c>
      <c r="N131" s="79">
        <f t="shared" si="84"/>
        <v>0.182</v>
      </c>
      <c r="O131" s="79">
        <f t="shared" si="84"/>
        <v>0.28199999999999997</v>
      </c>
      <c r="P131" s="79">
        <f t="shared" si="84"/>
        <v>1.0760000000000001</v>
      </c>
      <c r="Q131" s="79">
        <f t="shared" si="84"/>
        <v>0.18099999999999999</v>
      </c>
      <c r="R131" s="79">
        <f t="shared" si="84"/>
        <v>1.45</v>
      </c>
      <c r="S131" s="79">
        <f t="shared" si="84"/>
        <v>2.016</v>
      </c>
      <c r="T131" s="79">
        <f t="shared" si="84"/>
        <v>5.6000000000000001E-2</v>
      </c>
      <c r="U131" s="79">
        <f t="shared" si="84"/>
        <v>0.99299999999999999</v>
      </c>
      <c r="V131" s="79">
        <f t="shared" si="84"/>
        <v>0</v>
      </c>
      <c r="W131" s="79">
        <f t="shared" si="84"/>
        <v>1.9410000000000001</v>
      </c>
      <c r="X131" s="79">
        <f t="shared" si="84"/>
        <v>1.2050000000000001</v>
      </c>
      <c r="Y131" s="79">
        <f t="shared" si="84"/>
        <v>0</v>
      </c>
      <c r="Z131" s="79">
        <f t="shared" si="84"/>
        <v>0</v>
      </c>
      <c r="AA131" s="111">
        <f t="shared" si="84"/>
        <v>0</v>
      </c>
      <c r="AB131" s="107"/>
    </row>
    <row r="132" spans="1:28" ht="19.5" customHeight="1" x14ac:dyDescent="0.15">
      <c r="A132" s="219"/>
      <c r="B132" s="73"/>
      <c r="C132" s="73"/>
      <c r="D132" s="77" t="s">
        <v>161</v>
      </c>
      <c r="E132" s="77" t="s">
        <v>183</v>
      </c>
      <c r="F132" s="79">
        <f t="shared" si="76"/>
        <v>158.85000000000002</v>
      </c>
      <c r="G132" s="79">
        <f t="shared" ref="G132:AA132" si="85">SUM(G176,G220,G264,G308,G352,G396,G440)</f>
        <v>1.42</v>
      </c>
      <c r="H132" s="79">
        <f t="shared" si="85"/>
        <v>6.28</v>
      </c>
      <c r="I132" s="79">
        <f t="shared" si="85"/>
        <v>80.13000000000001</v>
      </c>
      <c r="J132" s="79">
        <f t="shared" si="85"/>
        <v>47.33</v>
      </c>
      <c r="K132" s="79">
        <f t="shared" si="85"/>
        <v>9.7899999999999991</v>
      </c>
      <c r="L132" s="79">
        <f t="shared" si="85"/>
        <v>10.37</v>
      </c>
      <c r="M132" s="79">
        <f t="shared" si="85"/>
        <v>2.0300000000000002</v>
      </c>
      <c r="N132" s="79">
        <f t="shared" si="85"/>
        <v>0</v>
      </c>
      <c r="O132" s="79">
        <f t="shared" si="85"/>
        <v>0.32</v>
      </c>
      <c r="P132" s="79">
        <f t="shared" si="85"/>
        <v>0</v>
      </c>
      <c r="Q132" s="79">
        <f t="shared" si="85"/>
        <v>0</v>
      </c>
      <c r="R132" s="79">
        <f t="shared" si="85"/>
        <v>0</v>
      </c>
      <c r="S132" s="79">
        <f t="shared" si="85"/>
        <v>0.22</v>
      </c>
      <c r="T132" s="79">
        <f t="shared" si="85"/>
        <v>0</v>
      </c>
      <c r="U132" s="79">
        <f t="shared" si="85"/>
        <v>0</v>
      </c>
      <c r="V132" s="79">
        <f t="shared" si="85"/>
        <v>0</v>
      </c>
      <c r="W132" s="79">
        <f t="shared" si="85"/>
        <v>0</v>
      </c>
      <c r="X132" s="79">
        <f t="shared" si="85"/>
        <v>0</v>
      </c>
      <c r="Y132" s="79">
        <f t="shared" si="85"/>
        <v>0</v>
      </c>
      <c r="Z132" s="79">
        <f t="shared" si="85"/>
        <v>0</v>
      </c>
      <c r="AA132" s="111">
        <f t="shared" si="85"/>
        <v>0.96</v>
      </c>
      <c r="AB132" s="107"/>
    </row>
    <row r="133" spans="1:28" ht="19.5" customHeight="1" x14ac:dyDescent="0.15">
      <c r="A133" s="219"/>
      <c r="B133" s="73"/>
      <c r="C133" s="73"/>
      <c r="D133" s="73"/>
      <c r="E133" s="77" t="s">
        <v>150</v>
      </c>
      <c r="F133" s="79">
        <f t="shared" si="76"/>
        <v>1.7080000000000002</v>
      </c>
      <c r="G133" s="79">
        <f t="shared" ref="G133:AA133" si="86">SUM(G177,G221,G265,G309,G353,G397,G441)</f>
        <v>0</v>
      </c>
      <c r="H133" s="79">
        <f t="shared" si="86"/>
        <v>0</v>
      </c>
      <c r="I133" s="79">
        <f t="shared" si="86"/>
        <v>0</v>
      </c>
      <c r="J133" s="79">
        <f t="shared" si="86"/>
        <v>0.56800000000000006</v>
      </c>
      <c r="K133" s="79">
        <f t="shared" si="86"/>
        <v>0.25800000000000001</v>
      </c>
      <c r="L133" s="79">
        <f t="shared" si="86"/>
        <v>0.40300000000000002</v>
      </c>
      <c r="M133" s="79">
        <f t="shared" si="86"/>
        <v>0.11700000000000001</v>
      </c>
      <c r="N133" s="79">
        <f t="shared" si="86"/>
        <v>0</v>
      </c>
      <c r="O133" s="79">
        <f t="shared" si="86"/>
        <v>3.3000000000000002E-2</v>
      </c>
      <c r="P133" s="79">
        <f t="shared" si="86"/>
        <v>0</v>
      </c>
      <c r="Q133" s="79">
        <f t="shared" si="86"/>
        <v>0</v>
      </c>
      <c r="R133" s="79">
        <f t="shared" si="86"/>
        <v>0</v>
      </c>
      <c r="S133" s="79">
        <f t="shared" si="86"/>
        <v>0.05</v>
      </c>
      <c r="T133" s="79">
        <f t="shared" si="86"/>
        <v>0</v>
      </c>
      <c r="U133" s="79">
        <f t="shared" si="86"/>
        <v>0</v>
      </c>
      <c r="V133" s="79">
        <f t="shared" si="86"/>
        <v>0</v>
      </c>
      <c r="W133" s="79">
        <f t="shared" si="86"/>
        <v>0</v>
      </c>
      <c r="X133" s="79">
        <f t="shared" si="86"/>
        <v>0</v>
      </c>
      <c r="Y133" s="79">
        <f t="shared" si="86"/>
        <v>0</v>
      </c>
      <c r="Z133" s="79">
        <f t="shared" si="86"/>
        <v>0</v>
      </c>
      <c r="AA133" s="111">
        <f t="shared" si="86"/>
        <v>0.27900000000000003</v>
      </c>
      <c r="AB133" s="107"/>
    </row>
    <row r="134" spans="1:28" ht="19.5" customHeight="1" x14ac:dyDescent="0.15">
      <c r="A134" s="219"/>
      <c r="B134" s="73"/>
      <c r="C134" s="73" t="s">
        <v>162</v>
      </c>
      <c r="D134" s="77" t="s">
        <v>163</v>
      </c>
      <c r="E134" s="77" t="s">
        <v>183</v>
      </c>
      <c r="F134" s="79">
        <f t="shared" si="76"/>
        <v>2264.48</v>
      </c>
      <c r="G134" s="79">
        <f t="shared" ref="G134:AA134" si="87">SUM(G178,G222,G266,G310,G354,G398,G442)</f>
        <v>46</v>
      </c>
      <c r="H134" s="79">
        <f t="shared" si="87"/>
        <v>243.08</v>
      </c>
      <c r="I134" s="79">
        <f t="shared" si="87"/>
        <v>133.11000000000001</v>
      </c>
      <c r="J134" s="79">
        <f t="shared" si="87"/>
        <v>40.989999999999995</v>
      </c>
      <c r="K134" s="79">
        <f t="shared" si="87"/>
        <v>10.49</v>
      </c>
      <c r="L134" s="79">
        <f t="shared" si="87"/>
        <v>7.32</v>
      </c>
      <c r="M134" s="79">
        <f t="shared" si="87"/>
        <v>24.35</v>
      </c>
      <c r="N134" s="79">
        <f t="shared" si="87"/>
        <v>23.18</v>
      </c>
      <c r="O134" s="79">
        <f t="shared" si="87"/>
        <v>12.22</v>
      </c>
      <c r="P134" s="79">
        <f t="shared" si="87"/>
        <v>27.769999999999996</v>
      </c>
      <c r="Q134" s="79">
        <f t="shared" si="87"/>
        <v>161.89000000000001</v>
      </c>
      <c r="R134" s="79">
        <f t="shared" si="87"/>
        <v>441.65999999999997</v>
      </c>
      <c r="S134" s="79">
        <f t="shared" si="87"/>
        <v>529.84999999999991</v>
      </c>
      <c r="T134" s="79">
        <f t="shared" si="87"/>
        <v>411.69</v>
      </c>
      <c r="U134" s="79">
        <f t="shared" si="87"/>
        <v>103.96999999999997</v>
      </c>
      <c r="V134" s="79">
        <f t="shared" si="87"/>
        <v>30.05</v>
      </c>
      <c r="W134" s="79">
        <f t="shared" si="87"/>
        <v>9.84</v>
      </c>
      <c r="X134" s="79">
        <f t="shared" si="87"/>
        <v>7.02</v>
      </c>
      <c r="Y134" s="79">
        <f t="shared" si="87"/>
        <v>0</v>
      </c>
      <c r="Z134" s="79">
        <f t="shared" si="87"/>
        <v>0</v>
      </c>
      <c r="AA134" s="111">
        <f t="shared" si="87"/>
        <v>0</v>
      </c>
      <c r="AB134" s="107"/>
    </row>
    <row r="135" spans="1:28" ht="19.5" customHeight="1" x14ac:dyDescent="0.15">
      <c r="A135" s="219"/>
      <c r="B135" s="73" t="s">
        <v>20</v>
      </c>
      <c r="C135" s="73"/>
      <c r="D135" s="73"/>
      <c r="E135" s="77" t="s">
        <v>150</v>
      </c>
      <c r="F135" s="79">
        <f t="shared" si="76"/>
        <v>501.93100000000004</v>
      </c>
      <c r="G135" s="79">
        <f t="shared" ref="G135:AA135" si="88">SUM(G179,G223,G267,G311,G355,G399,G443)</f>
        <v>0</v>
      </c>
      <c r="H135" s="79">
        <f t="shared" si="88"/>
        <v>0</v>
      </c>
      <c r="I135" s="79">
        <f t="shared" si="88"/>
        <v>2.4279999999999999</v>
      </c>
      <c r="J135" s="79">
        <f t="shared" si="88"/>
        <v>4.0600000000000005</v>
      </c>
      <c r="K135" s="79">
        <f t="shared" si="88"/>
        <v>1.3660000000000001</v>
      </c>
      <c r="L135" s="79">
        <f t="shared" si="88"/>
        <v>1.1710000000000003</v>
      </c>
      <c r="M135" s="79">
        <f t="shared" si="88"/>
        <v>4.63</v>
      </c>
      <c r="N135" s="79">
        <f t="shared" si="88"/>
        <v>4.870000000000001</v>
      </c>
      <c r="O135" s="79">
        <f t="shared" si="88"/>
        <v>2.8130000000000002</v>
      </c>
      <c r="P135" s="79">
        <f t="shared" si="88"/>
        <v>6.9559999999999995</v>
      </c>
      <c r="Q135" s="79">
        <f t="shared" si="88"/>
        <v>42.067</v>
      </c>
      <c r="R135" s="79">
        <f t="shared" si="88"/>
        <v>119.03100000000001</v>
      </c>
      <c r="S135" s="79">
        <f t="shared" si="88"/>
        <v>148.38600000000002</v>
      </c>
      <c r="T135" s="79">
        <f t="shared" si="88"/>
        <v>118.911</v>
      </c>
      <c r="U135" s="79">
        <f t="shared" si="88"/>
        <v>31.174999999999997</v>
      </c>
      <c r="V135" s="79">
        <f t="shared" si="88"/>
        <v>9.0180000000000007</v>
      </c>
      <c r="W135" s="79">
        <f t="shared" si="88"/>
        <v>2.9400000000000004</v>
      </c>
      <c r="X135" s="79">
        <f t="shared" si="88"/>
        <v>2.109</v>
      </c>
      <c r="Y135" s="79">
        <f t="shared" si="88"/>
        <v>0</v>
      </c>
      <c r="Z135" s="79">
        <f t="shared" si="88"/>
        <v>0</v>
      </c>
      <c r="AA135" s="111">
        <f t="shared" si="88"/>
        <v>0</v>
      </c>
      <c r="AB135" s="107"/>
    </row>
    <row r="136" spans="1:28" ht="19.5" customHeight="1" x14ac:dyDescent="0.15">
      <c r="A136" s="219"/>
      <c r="B136" s="73"/>
      <c r="C136" s="73"/>
      <c r="D136" s="77" t="s">
        <v>164</v>
      </c>
      <c r="E136" s="77" t="s">
        <v>183</v>
      </c>
      <c r="F136" s="79">
        <f t="shared" si="76"/>
        <v>10.19</v>
      </c>
      <c r="G136" s="79">
        <f t="shared" ref="G136:AA136" si="89">SUM(G180,G224,G268,G312,G356,G400,G444)</f>
        <v>0</v>
      </c>
      <c r="H136" s="79">
        <f t="shared" si="89"/>
        <v>0.66</v>
      </c>
      <c r="I136" s="79">
        <f t="shared" si="89"/>
        <v>0.11</v>
      </c>
      <c r="J136" s="79">
        <f t="shared" si="89"/>
        <v>0.25</v>
      </c>
      <c r="K136" s="79">
        <f t="shared" si="89"/>
        <v>3.16</v>
      </c>
      <c r="L136" s="79">
        <f t="shared" si="89"/>
        <v>1.5999999999999999</v>
      </c>
      <c r="M136" s="79">
        <f t="shared" si="89"/>
        <v>2.58</v>
      </c>
      <c r="N136" s="79">
        <f t="shared" si="89"/>
        <v>1.19</v>
      </c>
      <c r="O136" s="79">
        <f t="shared" si="89"/>
        <v>0.57000000000000006</v>
      </c>
      <c r="P136" s="79">
        <f t="shared" si="89"/>
        <v>7.0000000000000007E-2</v>
      </c>
      <c r="Q136" s="79">
        <f t="shared" si="89"/>
        <v>0</v>
      </c>
      <c r="R136" s="79">
        <f t="shared" si="89"/>
        <v>0</v>
      </c>
      <c r="S136" s="79">
        <f t="shared" si="89"/>
        <v>0</v>
      </c>
      <c r="T136" s="79">
        <f t="shared" si="89"/>
        <v>0</v>
      </c>
      <c r="U136" s="79">
        <f t="shared" si="89"/>
        <v>0</v>
      </c>
      <c r="V136" s="79">
        <f t="shared" si="89"/>
        <v>0</v>
      </c>
      <c r="W136" s="79">
        <f t="shared" si="89"/>
        <v>0</v>
      </c>
      <c r="X136" s="79">
        <f t="shared" si="89"/>
        <v>0</v>
      </c>
      <c r="Y136" s="79">
        <f t="shared" si="89"/>
        <v>0</v>
      </c>
      <c r="Z136" s="79">
        <f t="shared" si="89"/>
        <v>0</v>
      </c>
      <c r="AA136" s="111">
        <f t="shared" si="89"/>
        <v>0</v>
      </c>
      <c r="AB136" s="107"/>
    </row>
    <row r="137" spans="1:28" ht="19.5" customHeight="1" x14ac:dyDescent="0.15">
      <c r="A137" s="219" t="s">
        <v>226</v>
      </c>
      <c r="B137" s="73"/>
      <c r="C137" s="73"/>
      <c r="D137" s="73"/>
      <c r="E137" s="77" t="s">
        <v>150</v>
      </c>
      <c r="F137" s="79">
        <f t="shared" si="76"/>
        <v>0.46100000000000002</v>
      </c>
      <c r="G137" s="79">
        <f t="shared" ref="G137:AA137" si="90">SUM(G181,G225,G269,G313,G357,G401,G445)</f>
        <v>0</v>
      </c>
      <c r="H137" s="79">
        <f t="shared" si="90"/>
        <v>0</v>
      </c>
      <c r="I137" s="79">
        <f t="shared" si="90"/>
        <v>0</v>
      </c>
      <c r="J137" s="79">
        <f t="shared" si="90"/>
        <v>3.0000000000000001E-3</v>
      </c>
      <c r="K137" s="79">
        <f t="shared" si="90"/>
        <v>8.5999999999999993E-2</v>
      </c>
      <c r="L137" s="79">
        <f t="shared" si="90"/>
        <v>6.3E-2</v>
      </c>
      <c r="M137" s="79">
        <f t="shared" si="90"/>
        <v>0.14800000000000002</v>
      </c>
      <c r="N137" s="79">
        <f t="shared" si="90"/>
        <v>9.1999999999999998E-2</v>
      </c>
      <c r="O137" s="79">
        <f t="shared" si="90"/>
        <v>0.06</v>
      </c>
      <c r="P137" s="79">
        <f t="shared" si="90"/>
        <v>8.9999999999999993E-3</v>
      </c>
      <c r="Q137" s="79">
        <f t="shared" si="90"/>
        <v>0</v>
      </c>
      <c r="R137" s="79">
        <f t="shared" si="90"/>
        <v>0</v>
      </c>
      <c r="S137" s="79">
        <f t="shared" si="90"/>
        <v>0</v>
      </c>
      <c r="T137" s="79">
        <f t="shared" si="90"/>
        <v>0</v>
      </c>
      <c r="U137" s="79">
        <f t="shared" si="90"/>
        <v>0</v>
      </c>
      <c r="V137" s="79">
        <f t="shared" si="90"/>
        <v>0</v>
      </c>
      <c r="W137" s="79">
        <f t="shared" si="90"/>
        <v>0</v>
      </c>
      <c r="X137" s="79">
        <f t="shared" si="90"/>
        <v>0</v>
      </c>
      <c r="Y137" s="79">
        <f t="shared" si="90"/>
        <v>0</v>
      </c>
      <c r="Z137" s="79">
        <f t="shared" si="90"/>
        <v>0</v>
      </c>
      <c r="AA137" s="111">
        <f t="shared" si="90"/>
        <v>0</v>
      </c>
      <c r="AB137" s="107"/>
    </row>
    <row r="138" spans="1:28" ht="19.5" customHeight="1" x14ac:dyDescent="0.15">
      <c r="A138" s="219"/>
      <c r="B138" s="76"/>
      <c r="C138" s="74" t="s">
        <v>165</v>
      </c>
      <c r="D138" s="75"/>
      <c r="E138" s="77" t="s">
        <v>183</v>
      </c>
      <c r="F138" s="79">
        <f t="shared" si="76"/>
        <v>754.0200000000001</v>
      </c>
      <c r="G138" s="79">
        <f t="shared" ref="G138:AA138" si="91">SUM(G182,G226,G270,G314,G358,G402,G446)</f>
        <v>11.559999999999999</v>
      </c>
      <c r="H138" s="79">
        <f t="shared" si="91"/>
        <v>68.759999999999991</v>
      </c>
      <c r="I138" s="79">
        <f t="shared" si="91"/>
        <v>134.29999999999998</v>
      </c>
      <c r="J138" s="79">
        <f t="shared" si="91"/>
        <v>105.55</v>
      </c>
      <c r="K138" s="79">
        <f t="shared" si="91"/>
        <v>131.31</v>
      </c>
      <c r="L138" s="79">
        <f t="shared" si="91"/>
        <v>114.91</v>
      </c>
      <c r="M138" s="79">
        <f t="shared" si="91"/>
        <v>42.21</v>
      </c>
      <c r="N138" s="79">
        <f t="shared" si="91"/>
        <v>54.76</v>
      </c>
      <c r="O138" s="79">
        <f t="shared" si="91"/>
        <v>44.62</v>
      </c>
      <c r="P138" s="79">
        <f t="shared" si="91"/>
        <v>4.21</v>
      </c>
      <c r="Q138" s="79">
        <f t="shared" si="91"/>
        <v>10.24</v>
      </c>
      <c r="R138" s="79">
        <f t="shared" si="91"/>
        <v>5.1099999999999994</v>
      </c>
      <c r="S138" s="79">
        <f t="shared" si="91"/>
        <v>9.07</v>
      </c>
      <c r="T138" s="79">
        <f t="shared" si="91"/>
        <v>9.8899999999999988</v>
      </c>
      <c r="U138" s="79">
        <f t="shared" si="91"/>
        <v>4.32</v>
      </c>
      <c r="V138" s="79">
        <f t="shared" si="91"/>
        <v>2.39</v>
      </c>
      <c r="W138" s="79">
        <f t="shared" si="91"/>
        <v>0.81</v>
      </c>
      <c r="X138" s="79">
        <f t="shared" si="91"/>
        <v>0</v>
      </c>
      <c r="Y138" s="79">
        <f t="shared" si="91"/>
        <v>0</v>
      </c>
      <c r="Z138" s="79">
        <f t="shared" si="91"/>
        <v>0</v>
      </c>
      <c r="AA138" s="111">
        <f t="shared" si="91"/>
        <v>0</v>
      </c>
      <c r="AB138" s="107"/>
    </row>
    <row r="139" spans="1:28" ht="19.5" customHeight="1" x14ac:dyDescent="0.15">
      <c r="A139" s="219"/>
      <c r="B139" s="76"/>
      <c r="C139" s="76"/>
      <c r="E139" s="77" t="s">
        <v>150</v>
      </c>
      <c r="F139" s="79">
        <f t="shared" si="76"/>
        <v>54.656000000000013</v>
      </c>
      <c r="G139" s="79">
        <f t="shared" ref="G139:AA139" si="92">SUM(G183,G227,G271,G315,G359,G403,G447)</f>
        <v>0</v>
      </c>
      <c r="H139" s="79">
        <f t="shared" si="92"/>
        <v>0.36800000000000005</v>
      </c>
      <c r="I139" s="79">
        <f t="shared" si="92"/>
        <v>3.387</v>
      </c>
      <c r="J139" s="79">
        <f t="shared" si="92"/>
        <v>5.3119999999999994</v>
      </c>
      <c r="K139" s="79">
        <f t="shared" si="92"/>
        <v>9.234</v>
      </c>
      <c r="L139" s="79">
        <f t="shared" si="92"/>
        <v>11.220000000000002</v>
      </c>
      <c r="M139" s="79">
        <f t="shared" si="92"/>
        <v>4.2210000000000001</v>
      </c>
      <c r="N139" s="79">
        <f t="shared" si="92"/>
        <v>6.73</v>
      </c>
      <c r="O139" s="79">
        <f t="shared" si="92"/>
        <v>6.2099999999999991</v>
      </c>
      <c r="P139" s="79">
        <f t="shared" si="92"/>
        <v>0.877</v>
      </c>
      <c r="Q139" s="79">
        <f t="shared" si="92"/>
        <v>1.7690000000000001</v>
      </c>
      <c r="R139" s="79">
        <f t="shared" si="92"/>
        <v>1.163</v>
      </c>
      <c r="S139" s="79">
        <f t="shared" si="92"/>
        <v>1.5760000000000001</v>
      </c>
      <c r="T139" s="79">
        <f t="shared" si="92"/>
        <v>1.738</v>
      </c>
      <c r="U139" s="79">
        <f t="shared" si="92"/>
        <v>0.52100000000000002</v>
      </c>
      <c r="V139" s="79">
        <f t="shared" si="92"/>
        <v>0.246</v>
      </c>
      <c r="W139" s="79">
        <f t="shared" si="92"/>
        <v>8.4000000000000005E-2</v>
      </c>
      <c r="X139" s="79">
        <f t="shared" si="92"/>
        <v>0</v>
      </c>
      <c r="Y139" s="79">
        <f t="shared" si="92"/>
        <v>0</v>
      </c>
      <c r="Z139" s="79">
        <f t="shared" si="92"/>
        <v>0</v>
      </c>
      <c r="AA139" s="111">
        <f t="shared" si="92"/>
        <v>0</v>
      </c>
      <c r="AB139" s="107"/>
    </row>
    <row r="140" spans="1:28" ht="19.5" customHeight="1" x14ac:dyDescent="0.15">
      <c r="A140" s="219"/>
      <c r="B140" s="221"/>
      <c r="C140" s="74" t="s">
        <v>152</v>
      </c>
      <c r="D140" s="75"/>
      <c r="E140" s="77" t="s">
        <v>183</v>
      </c>
      <c r="F140" s="79">
        <f t="shared" si="76"/>
        <v>21543.52</v>
      </c>
      <c r="G140" s="79">
        <f>G142+G152</f>
        <v>6.33</v>
      </c>
      <c r="H140" s="79">
        <f t="shared" ref="H140:AA141" si="93">H142+H152</f>
        <v>322.73</v>
      </c>
      <c r="I140" s="79">
        <f t="shared" si="93"/>
        <v>912.7299999999999</v>
      </c>
      <c r="J140" s="79">
        <f t="shared" si="93"/>
        <v>224.42000000000002</v>
      </c>
      <c r="K140" s="79">
        <f t="shared" si="93"/>
        <v>359.78999999999996</v>
      </c>
      <c r="L140" s="79">
        <f t="shared" si="93"/>
        <v>229.43000000000004</v>
      </c>
      <c r="M140" s="79">
        <f t="shared" si="93"/>
        <v>665.21</v>
      </c>
      <c r="N140" s="79">
        <f t="shared" si="93"/>
        <v>869.93</v>
      </c>
      <c r="O140" s="79">
        <f t="shared" si="93"/>
        <v>535.53</v>
      </c>
      <c r="P140" s="79">
        <f t="shared" si="93"/>
        <v>892.15000000000009</v>
      </c>
      <c r="Q140" s="79">
        <f t="shared" si="93"/>
        <v>1132.5899999999999</v>
      </c>
      <c r="R140" s="79">
        <f t="shared" si="93"/>
        <v>3880.6799999999994</v>
      </c>
      <c r="S140" s="79">
        <f t="shared" si="93"/>
        <v>3581.9300000000003</v>
      </c>
      <c r="T140" s="79">
        <f t="shared" si="93"/>
        <v>3982.1499999999996</v>
      </c>
      <c r="U140" s="79">
        <f t="shared" si="93"/>
        <v>2063.11</v>
      </c>
      <c r="V140" s="79">
        <f t="shared" si="93"/>
        <v>1118.49</v>
      </c>
      <c r="W140" s="79">
        <f t="shared" si="93"/>
        <v>462.43000000000006</v>
      </c>
      <c r="X140" s="79">
        <f t="shared" si="93"/>
        <v>211</v>
      </c>
      <c r="Y140" s="79">
        <f t="shared" si="93"/>
        <v>39.690000000000005</v>
      </c>
      <c r="Z140" s="79">
        <f t="shared" si="93"/>
        <v>43.730000000000004</v>
      </c>
      <c r="AA140" s="111">
        <f t="shared" si="93"/>
        <v>9.4699999999999989</v>
      </c>
      <c r="AB140" s="107"/>
    </row>
    <row r="141" spans="1:28" ht="19.5" customHeight="1" x14ac:dyDescent="0.15">
      <c r="A141" s="219"/>
      <c r="B141" s="76"/>
      <c r="C141" s="76"/>
      <c r="E141" s="77" t="s">
        <v>150</v>
      </c>
      <c r="F141" s="79">
        <f t="shared" si="76"/>
        <v>3135.1349999999989</v>
      </c>
      <c r="G141" s="79">
        <f>G143+G153</f>
        <v>0</v>
      </c>
      <c r="H141" s="79">
        <f t="shared" si="93"/>
        <v>1.2119999999999997</v>
      </c>
      <c r="I141" s="79">
        <f t="shared" si="93"/>
        <v>22.906000000000002</v>
      </c>
      <c r="J141" s="79">
        <f t="shared" si="93"/>
        <v>11.266999999999999</v>
      </c>
      <c r="K141" s="79">
        <f t="shared" si="93"/>
        <v>25.231000000000002</v>
      </c>
      <c r="L141" s="79">
        <f t="shared" si="93"/>
        <v>20.736999999999998</v>
      </c>
      <c r="M141" s="79">
        <f t="shared" si="93"/>
        <v>66.475999999999999</v>
      </c>
      <c r="N141" s="79">
        <f t="shared" si="93"/>
        <v>96.254000000000019</v>
      </c>
      <c r="O141" s="79">
        <f t="shared" si="93"/>
        <v>66.385999999999996</v>
      </c>
      <c r="P141" s="79">
        <f t="shared" si="93"/>
        <v>122.895</v>
      </c>
      <c r="Q141" s="79">
        <f t="shared" si="93"/>
        <v>175</v>
      </c>
      <c r="R141" s="79">
        <f t="shared" si="93"/>
        <v>599.399</v>
      </c>
      <c r="S141" s="79">
        <f t="shared" si="93"/>
        <v>577.65599999999995</v>
      </c>
      <c r="T141" s="79">
        <f t="shared" si="93"/>
        <v>660.27999999999986</v>
      </c>
      <c r="U141" s="79">
        <f t="shared" si="93"/>
        <v>345.19799999999998</v>
      </c>
      <c r="V141" s="79">
        <f t="shared" si="93"/>
        <v>196.387</v>
      </c>
      <c r="W141" s="79">
        <f t="shared" si="93"/>
        <v>85.604000000000013</v>
      </c>
      <c r="X141" s="79">
        <f t="shared" si="93"/>
        <v>40.844999999999999</v>
      </c>
      <c r="Y141" s="79">
        <f t="shared" si="93"/>
        <v>9.9860000000000007</v>
      </c>
      <c r="Z141" s="79">
        <f t="shared" si="93"/>
        <v>9.2469999999999999</v>
      </c>
      <c r="AA141" s="111">
        <f t="shared" si="93"/>
        <v>2.169</v>
      </c>
      <c r="AB141" s="107"/>
    </row>
    <row r="142" spans="1:28" ht="19.5" customHeight="1" x14ac:dyDescent="0.15">
      <c r="A142" s="219"/>
      <c r="B142" s="73" t="s">
        <v>94</v>
      </c>
      <c r="C142" s="77"/>
      <c r="D142" s="77" t="s">
        <v>153</v>
      </c>
      <c r="E142" s="77" t="s">
        <v>183</v>
      </c>
      <c r="F142" s="79">
        <f t="shared" si="76"/>
        <v>3880.2200000000003</v>
      </c>
      <c r="G142" s="79">
        <f>SUM(G144,G146,G148,G150)</f>
        <v>0</v>
      </c>
      <c r="H142" s="79">
        <f t="shared" ref="H142:AA143" si="94">SUM(H144,H146,H148,H150)</f>
        <v>0</v>
      </c>
      <c r="I142" s="79">
        <f t="shared" si="94"/>
        <v>0</v>
      </c>
      <c r="J142" s="79">
        <f t="shared" si="94"/>
        <v>0.66</v>
      </c>
      <c r="K142" s="79">
        <f t="shared" si="94"/>
        <v>0</v>
      </c>
      <c r="L142" s="79">
        <f t="shared" si="94"/>
        <v>8.33</v>
      </c>
      <c r="M142" s="79">
        <f t="shared" si="94"/>
        <v>9.9700000000000006</v>
      </c>
      <c r="N142" s="79">
        <f t="shared" si="94"/>
        <v>26.739999999999995</v>
      </c>
      <c r="O142" s="79">
        <f t="shared" si="94"/>
        <v>37.699999999999996</v>
      </c>
      <c r="P142" s="79">
        <f t="shared" si="94"/>
        <v>123.17000000000002</v>
      </c>
      <c r="Q142" s="79">
        <f t="shared" si="94"/>
        <v>240.46</v>
      </c>
      <c r="R142" s="79">
        <f t="shared" si="94"/>
        <v>586.16999999999985</v>
      </c>
      <c r="S142" s="79">
        <f t="shared" si="94"/>
        <v>769.72000000000014</v>
      </c>
      <c r="T142" s="79">
        <f t="shared" si="94"/>
        <v>912.33000000000015</v>
      </c>
      <c r="U142" s="79">
        <f t="shared" si="94"/>
        <v>469.96</v>
      </c>
      <c r="V142" s="79">
        <f t="shared" si="94"/>
        <v>335.51</v>
      </c>
      <c r="W142" s="79">
        <f t="shared" si="94"/>
        <v>181.22</v>
      </c>
      <c r="X142" s="79">
        <f t="shared" si="94"/>
        <v>100.75</v>
      </c>
      <c r="Y142" s="79">
        <f t="shared" si="94"/>
        <v>39.360000000000007</v>
      </c>
      <c r="Z142" s="79">
        <f t="shared" si="94"/>
        <v>31.3</v>
      </c>
      <c r="AA142" s="111">
        <f t="shared" si="94"/>
        <v>6.87</v>
      </c>
      <c r="AB142" s="107"/>
    </row>
    <row r="143" spans="1:28" ht="19.5" customHeight="1" x14ac:dyDescent="0.15">
      <c r="A143" s="219"/>
      <c r="B143" s="73"/>
      <c r="C143" s="73" t="s">
        <v>10</v>
      </c>
      <c r="D143" s="73"/>
      <c r="E143" s="77" t="s">
        <v>150</v>
      </c>
      <c r="F143" s="79">
        <f t="shared" si="76"/>
        <v>876.16899999999987</v>
      </c>
      <c r="G143" s="79">
        <f>SUM(G145,G147,G149,G151)</f>
        <v>0</v>
      </c>
      <c r="H143" s="79">
        <f t="shared" si="94"/>
        <v>0</v>
      </c>
      <c r="I143" s="79">
        <f t="shared" si="94"/>
        <v>0</v>
      </c>
      <c r="J143" s="79">
        <f t="shared" si="94"/>
        <v>3.2000000000000001E-2</v>
      </c>
      <c r="K143" s="79">
        <f t="shared" si="94"/>
        <v>0</v>
      </c>
      <c r="L143" s="79">
        <f t="shared" si="94"/>
        <v>0.82199999999999995</v>
      </c>
      <c r="M143" s="79">
        <f t="shared" si="94"/>
        <v>1.2870000000000001</v>
      </c>
      <c r="N143" s="79">
        <f t="shared" si="94"/>
        <v>4.0739999999999998</v>
      </c>
      <c r="O143" s="79">
        <f t="shared" si="94"/>
        <v>6.6560000000000006</v>
      </c>
      <c r="P143" s="79">
        <f t="shared" si="94"/>
        <v>23.077000000000002</v>
      </c>
      <c r="Q143" s="79">
        <f t="shared" si="94"/>
        <v>50.63900000000001</v>
      </c>
      <c r="R143" s="79">
        <f t="shared" si="94"/>
        <v>122.968</v>
      </c>
      <c r="S143" s="79">
        <f t="shared" si="94"/>
        <v>171.053</v>
      </c>
      <c r="T143" s="79">
        <f t="shared" si="94"/>
        <v>213.29099999999997</v>
      </c>
      <c r="U143" s="79">
        <f t="shared" si="94"/>
        <v>112.23199999999999</v>
      </c>
      <c r="V143" s="79">
        <f t="shared" si="94"/>
        <v>81.986999999999995</v>
      </c>
      <c r="W143" s="79">
        <f t="shared" si="94"/>
        <v>44.27</v>
      </c>
      <c r="X143" s="79">
        <f t="shared" si="94"/>
        <v>24.635999999999996</v>
      </c>
      <c r="Y143" s="79">
        <f t="shared" si="94"/>
        <v>9.9380000000000006</v>
      </c>
      <c r="Z143" s="79">
        <f t="shared" si="94"/>
        <v>7.42</v>
      </c>
      <c r="AA143" s="111">
        <f t="shared" si="94"/>
        <v>1.7869999999999999</v>
      </c>
      <c r="AB143" s="107"/>
    </row>
    <row r="144" spans="1:28" ht="19.5" customHeight="1" x14ac:dyDescent="0.15">
      <c r="A144" s="219"/>
      <c r="B144" s="73"/>
      <c r="C144" s="73"/>
      <c r="D144" s="77" t="s">
        <v>157</v>
      </c>
      <c r="E144" s="77" t="s">
        <v>183</v>
      </c>
      <c r="F144" s="79">
        <f t="shared" si="76"/>
        <v>3846.0200000000004</v>
      </c>
      <c r="G144" s="79">
        <f t="shared" ref="G144:AA144" si="95">SUM(G188,G232,G276,G320,G364,G408,G452)</f>
        <v>0</v>
      </c>
      <c r="H144" s="79">
        <f t="shared" si="95"/>
        <v>0</v>
      </c>
      <c r="I144" s="79">
        <f t="shared" si="95"/>
        <v>0</v>
      </c>
      <c r="J144" s="79">
        <f t="shared" si="95"/>
        <v>0.66</v>
      </c>
      <c r="K144" s="79">
        <f t="shared" si="95"/>
        <v>0</v>
      </c>
      <c r="L144" s="79">
        <f t="shared" si="95"/>
        <v>8.33</v>
      </c>
      <c r="M144" s="79">
        <f t="shared" si="95"/>
        <v>9.9700000000000006</v>
      </c>
      <c r="N144" s="79">
        <f t="shared" si="95"/>
        <v>26.739999999999995</v>
      </c>
      <c r="O144" s="79">
        <f t="shared" si="95"/>
        <v>37.699999999999996</v>
      </c>
      <c r="P144" s="79">
        <f t="shared" si="95"/>
        <v>123.17000000000002</v>
      </c>
      <c r="Q144" s="79">
        <f t="shared" si="95"/>
        <v>240.46</v>
      </c>
      <c r="R144" s="79">
        <f t="shared" si="95"/>
        <v>586.16999999999985</v>
      </c>
      <c r="S144" s="79">
        <f t="shared" si="95"/>
        <v>763.03000000000009</v>
      </c>
      <c r="T144" s="79">
        <f t="shared" si="95"/>
        <v>904.81000000000017</v>
      </c>
      <c r="U144" s="79">
        <f t="shared" si="95"/>
        <v>462.32</v>
      </c>
      <c r="V144" s="79">
        <f t="shared" si="95"/>
        <v>335.51</v>
      </c>
      <c r="W144" s="79">
        <f t="shared" si="95"/>
        <v>172.05</v>
      </c>
      <c r="X144" s="79">
        <f t="shared" si="95"/>
        <v>97.57</v>
      </c>
      <c r="Y144" s="79">
        <f t="shared" si="95"/>
        <v>39.360000000000007</v>
      </c>
      <c r="Z144" s="79">
        <f t="shared" si="95"/>
        <v>31.3</v>
      </c>
      <c r="AA144" s="111">
        <f t="shared" si="95"/>
        <v>6.87</v>
      </c>
      <c r="AB144" s="107"/>
    </row>
    <row r="145" spans="1:28" ht="19.5" customHeight="1" x14ac:dyDescent="0.15">
      <c r="A145" s="219"/>
      <c r="B145" s="73"/>
      <c r="C145" s="73"/>
      <c r="D145" s="73"/>
      <c r="E145" s="77" t="s">
        <v>150</v>
      </c>
      <c r="F145" s="79">
        <f t="shared" si="76"/>
        <v>867.48199999999997</v>
      </c>
      <c r="G145" s="79">
        <f t="shared" ref="G145:AA145" si="96">SUM(G189,G233,G277,G321,G365,G409,G453)</f>
        <v>0</v>
      </c>
      <c r="H145" s="79">
        <f t="shared" si="96"/>
        <v>0</v>
      </c>
      <c r="I145" s="79">
        <f t="shared" si="96"/>
        <v>0</v>
      </c>
      <c r="J145" s="79">
        <f t="shared" si="96"/>
        <v>3.2000000000000001E-2</v>
      </c>
      <c r="K145" s="79">
        <f t="shared" si="96"/>
        <v>0</v>
      </c>
      <c r="L145" s="79">
        <f t="shared" si="96"/>
        <v>0.82199999999999995</v>
      </c>
      <c r="M145" s="79">
        <f t="shared" si="96"/>
        <v>1.2870000000000001</v>
      </c>
      <c r="N145" s="79">
        <f t="shared" si="96"/>
        <v>4.0739999999999998</v>
      </c>
      <c r="O145" s="79">
        <f t="shared" si="96"/>
        <v>6.6560000000000006</v>
      </c>
      <c r="P145" s="79">
        <f t="shared" si="96"/>
        <v>23.077000000000002</v>
      </c>
      <c r="Q145" s="79">
        <f t="shared" si="96"/>
        <v>50.63900000000001</v>
      </c>
      <c r="R145" s="79">
        <f t="shared" si="96"/>
        <v>122.968</v>
      </c>
      <c r="S145" s="79">
        <f t="shared" si="96"/>
        <v>169.44800000000001</v>
      </c>
      <c r="T145" s="79">
        <f t="shared" si="96"/>
        <v>211.40699999999998</v>
      </c>
      <c r="U145" s="79">
        <f t="shared" si="96"/>
        <v>110.24599999999998</v>
      </c>
      <c r="V145" s="79">
        <f t="shared" si="96"/>
        <v>81.986999999999995</v>
      </c>
      <c r="W145" s="79">
        <f t="shared" si="96"/>
        <v>41.885000000000005</v>
      </c>
      <c r="X145" s="79">
        <f t="shared" si="96"/>
        <v>23.808999999999997</v>
      </c>
      <c r="Y145" s="79">
        <f t="shared" si="96"/>
        <v>9.9380000000000006</v>
      </c>
      <c r="Z145" s="79">
        <f t="shared" si="96"/>
        <v>7.42</v>
      </c>
      <c r="AA145" s="111">
        <f t="shared" si="96"/>
        <v>1.7869999999999999</v>
      </c>
      <c r="AB145" s="107"/>
    </row>
    <row r="146" spans="1:28" ht="19.5" customHeight="1" x14ac:dyDescent="0.15">
      <c r="A146" s="219"/>
      <c r="B146" s="73" t="s">
        <v>65</v>
      </c>
      <c r="C146" s="73" t="s">
        <v>159</v>
      </c>
      <c r="D146" s="77" t="s">
        <v>160</v>
      </c>
      <c r="E146" s="77" t="s">
        <v>183</v>
      </c>
      <c r="F146" s="79">
        <f t="shared" si="76"/>
        <v>34.200000000000003</v>
      </c>
      <c r="G146" s="79">
        <f t="shared" ref="G146:AA146" si="97">SUM(G190,G234,G278,G322,G366,G410,G454)</f>
        <v>0</v>
      </c>
      <c r="H146" s="79">
        <f t="shared" si="97"/>
        <v>0</v>
      </c>
      <c r="I146" s="79">
        <f t="shared" si="97"/>
        <v>0</v>
      </c>
      <c r="J146" s="79">
        <f t="shared" si="97"/>
        <v>0</v>
      </c>
      <c r="K146" s="79">
        <f t="shared" si="97"/>
        <v>0</v>
      </c>
      <c r="L146" s="79">
        <f t="shared" si="97"/>
        <v>0</v>
      </c>
      <c r="M146" s="79">
        <f t="shared" si="97"/>
        <v>0</v>
      </c>
      <c r="N146" s="79">
        <f t="shared" si="97"/>
        <v>0</v>
      </c>
      <c r="O146" s="79">
        <f t="shared" si="97"/>
        <v>0</v>
      </c>
      <c r="P146" s="79">
        <f t="shared" si="97"/>
        <v>0</v>
      </c>
      <c r="Q146" s="79">
        <f t="shared" si="97"/>
        <v>0</v>
      </c>
      <c r="R146" s="79">
        <f t="shared" si="97"/>
        <v>0</v>
      </c>
      <c r="S146" s="79">
        <f t="shared" si="97"/>
        <v>6.69</v>
      </c>
      <c r="T146" s="79">
        <f t="shared" si="97"/>
        <v>7.52</v>
      </c>
      <c r="U146" s="79">
        <f t="shared" si="97"/>
        <v>7.64</v>
      </c>
      <c r="V146" s="79">
        <f t="shared" si="97"/>
        <v>0</v>
      </c>
      <c r="W146" s="79">
        <f t="shared" si="97"/>
        <v>9.17</v>
      </c>
      <c r="X146" s="79">
        <f t="shared" si="97"/>
        <v>3.18</v>
      </c>
      <c r="Y146" s="79">
        <f t="shared" si="97"/>
        <v>0</v>
      </c>
      <c r="Z146" s="79">
        <f t="shared" si="97"/>
        <v>0</v>
      </c>
      <c r="AA146" s="111">
        <f t="shared" si="97"/>
        <v>0</v>
      </c>
      <c r="AB146" s="107"/>
    </row>
    <row r="147" spans="1:28" ht="19.5" customHeight="1" x14ac:dyDescent="0.15">
      <c r="A147" s="219"/>
      <c r="B147" s="73"/>
      <c r="C147" s="73"/>
      <c r="D147" s="73"/>
      <c r="E147" s="77" t="s">
        <v>150</v>
      </c>
      <c r="F147" s="79">
        <f t="shared" si="76"/>
        <v>8.6869999999999994</v>
      </c>
      <c r="G147" s="79">
        <f t="shared" ref="G147:AA147" si="98">SUM(G191,G235,G279,G323,G367,G411,G455)</f>
        <v>0</v>
      </c>
      <c r="H147" s="79">
        <f t="shared" si="98"/>
        <v>0</v>
      </c>
      <c r="I147" s="79">
        <f t="shared" si="98"/>
        <v>0</v>
      </c>
      <c r="J147" s="79">
        <f t="shared" si="98"/>
        <v>0</v>
      </c>
      <c r="K147" s="79">
        <f t="shared" si="98"/>
        <v>0</v>
      </c>
      <c r="L147" s="79">
        <f t="shared" si="98"/>
        <v>0</v>
      </c>
      <c r="M147" s="79">
        <f t="shared" si="98"/>
        <v>0</v>
      </c>
      <c r="N147" s="79">
        <f t="shared" si="98"/>
        <v>0</v>
      </c>
      <c r="O147" s="79">
        <f t="shared" si="98"/>
        <v>0</v>
      </c>
      <c r="P147" s="79">
        <f t="shared" si="98"/>
        <v>0</v>
      </c>
      <c r="Q147" s="79">
        <f t="shared" si="98"/>
        <v>0</v>
      </c>
      <c r="R147" s="79">
        <f t="shared" si="98"/>
        <v>0</v>
      </c>
      <c r="S147" s="79">
        <f t="shared" si="98"/>
        <v>1.605</v>
      </c>
      <c r="T147" s="79">
        <f t="shared" si="98"/>
        <v>1.8839999999999999</v>
      </c>
      <c r="U147" s="79">
        <f t="shared" si="98"/>
        <v>1.986</v>
      </c>
      <c r="V147" s="79">
        <f t="shared" si="98"/>
        <v>0</v>
      </c>
      <c r="W147" s="79">
        <f t="shared" si="98"/>
        <v>2.3849999999999998</v>
      </c>
      <c r="X147" s="79">
        <f t="shared" si="98"/>
        <v>0.82699999999999996</v>
      </c>
      <c r="Y147" s="79">
        <f t="shared" si="98"/>
        <v>0</v>
      </c>
      <c r="Z147" s="79">
        <f t="shared" si="98"/>
        <v>0</v>
      </c>
      <c r="AA147" s="111">
        <f t="shared" si="98"/>
        <v>0</v>
      </c>
      <c r="AB147" s="107"/>
    </row>
    <row r="148" spans="1:28" ht="19.5" customHeight="1" x14ac:dyDescent="0.15">
      <c r="A148" s="219" t="s">
        <v>85</v>
      </c>
      <c r="B148" s="73"/>
      <c r="C148" s="73"/>
      <c r="D148" s="77" t="s">
        <v>166</v>
      </c>
      <c r="E148" s="77" t="s">
        <v>183</v>
      </c>
      <c r="F148" s="79">
        <f t="shared" si="76"/>
        <v>0</v>
      </c>
      <c r="G148" s="79">
        <f t="shared" ref="G148:AA148" si="99">SUM(G192,G236,G280,G324,G368,G412,G456)</f>
        <v>0</v>
      </c>
      <c r="H148" s="79">
        <f t="shared" si="99"/>
        <v>0</v>
      </c>
      <c r="I148" s="79">
        <f t="shared" si="99"/>
        <v>0</v>
      </c>
      <c r="J148" s="79">
        <f t="shared" si="99"/>
        <v>0</v>
      </c>
      <c r="K148" s="79">
        <f t="shared" si="99"/>
        <v>0</v>
      </c>
      <c r="L148" s="79">
        <f t="shared" si="99"/>
        <v>0</v>
      </c>
      <c r="M148" s="79">
        <f t="shared" si="99"/>
        <v>0</v>
      </c>
      <c r="N148" s="79">
        <f t="shared" si="99"/>
        <v>0</v>
      </c>
      <c r="O148" s="79">
        <f t="shared" si="99"/>
        <v>0</v>
      </c>
      <c r="P148" s="79">
        <f t="shared" si="99"/>
        <v>0</v>
      </c>
      <c r="Q148" s="79">
        <f t="shared" si="99"/>
        <v>0</v>
      </c>
      <c r="R148" s="79">
        <f t="shared" si="99"/>
        <v>0</v>
      </c>
      <c r="S148" s="79">
        <f t="shared" si="99"/>
        <v>0</v>
      </c>
      <c r="T148" s="79">
        <f t="shared" si="99"/>
        <v>0</v>
      </c>
      <c r="U148" s="79">
        <f t="shared" si="99"/>
        <v>0</v>
      </c>
      <c r="V148" s="79">
        <f t="shared" si="99"/>
        <v>0</v>
      </c>
      <c r="W148" s="79">
        <f t="shared" si="99"/>
        <v>0</v>
      </c>
      <c r="X148" s="79">
        <f t="shared" si="99"/>
        <v>0</v>
      </c>
      <c r="Y148" s="79">
        <f t="shared" si="99"/>
        <v>0</v>
      </c>
      <c r="Z148" s="79">
        <f t="shared" si="99"/>
        <v>0</v>
      </c>
      <c r="AA148" s="111">
        <f t="shared" si="99"/>
        <v>0</v>
      </c>
      <c r="AB148" s="107"/>
    </row>
    <row r="149" spans="1:28" ht="19.5" customHeight="1" x14ac:dyDescent="0.15">
      <c r="A149" s="219"/>
      <c r="B149" s="73"/>
      <c r="C149" s="73" t="s">
        <v>162</v>
      </c>
      <c r="D149" s="73"/>
      <c r="E149" s="77" t="s">
        <v>150</v>
      </c>
      <c r="F149" s="79">
        <f t="shared" si="76"/>
        <v>0</v>
      </c>
      <c r="G149" s="79">
        <f t="shared" ref="G149:AA149" si="100">SUM(G193,G237,G281,G325,G369,G413,G457)</f>
        <v>0</v>
      </c>
      <c r="H149" s="79">
        <f t="shared" si="100"/>
        <v>0</v>
      </c>
      <c r="I149" s="79">
        <f t="shared" si="100"/>
        <v>0</v>
      </c>
      <c r="J149" s="79">
        <f t="shared" si="100"/>
        <v>0</v>
      </c>
      <c r="K149" s="79">
        <f t="shared" si="100"/>
        <v>0</v>
      </c>
      <c r="L149" s="79">
        <f t="shared" si="100"/>
        <v>0</v>
      </c>
      <c r="M149" s="79">
        <f t="shared" si="100"/>
        <v>0</v>
      </c>
      <c r="N149" s="79">
        <f t="shared" si="100"/>
        <v>0</v>
      </c>
      <c r="O149" s="79">
        <f t="shared" si="100"/>
        <v>0</v>
      </c>
      <c r="P149" s="79">
        <f t="shared" si="100"/>
        <v>0</v>
      </c>
      <c r="Q149" s="79">
        <f t="shared" si="100"/>
        <v>0</v>
      </c>
      <c r="R149" s="79">
        <f t="shared" si="100"/>
        <v>0</v>
      </c>
      <c r="S149" s="79">
        <f t="shared" si="100"/>
        <v>0</v>
      </c>
      <c r="T149" s="79">
        <f t="shared" si="100"/>
        <v>0</v>
      </c>
      <c r="U149" s="79">
        <f t="shared" si="100"/>
        <v>0</v>
      </c>
      <c r="V149" s="79">
        <f t="shared" si="100"/>
        <v>0</v>
      </c>
      <c r="W149" s="79">
        <f t="shared" si="100"/>
        <v>0</v>
      </c>
      <c r="X149" s="79">
        <f t="shared" si="100"/>
        <v>0</v>
      </c>
      <c r="Y149" s="79">
        <f t="shared" si="100"/>
        <v>0</v>
      </c>
      <c r="Z149" s="79">
        <f t="shared" si="100"/>
        <v>0</v>
      </c>
      <c r="AA149" s="111">
        <f t="shared" si="100"/>
        <v>0</v>
      </c>
      <c r="AB149" s="107"/>
    </row>
    <row r="150" spans="1:28" ht="19.5" customHeight="1" x14ac:dyDescent="0.15">
      <c r="A150" s="219"/>
      <c r="B150" s="73" t="s">
        <v>20</v>
      </c>
      <c r="C150" s="73"/>
      <c r="D150" s="77" t="s">
        <v>164</v>
      </c>
      <c r="E150" s="77" t="s">
        <v>183</v>
      </c>
      <c r="F150" s="79">
        <f t="shared" si="76"/>
        <v>0</v>
      </c>
      <c r="G150" s="79">
        <f t="shared" ref="G150:AA150" si="101">SUM(G194,G238,G282,G326,G370,G414,G458)</f>
        <v>0</v>
      </c>
      <c r="H150" s="79">
        <f t="shared" si="101"/>
        <v>0</v>
      </c>
      <c r="I150" s="79">
        <f t="shared" si="101"/>
        <v>0</v>
      </c>
      <c r="J150" s="79">
        <f t="shared" si="101"/>
        <v>0</v>
      </c>
      <c r="K150" s="79">
        <f t="shared" si="101"/>
        <v>0</v>
      </c>
      <c r="L150" s="79">
        <f t="shared" si="101"/>
        <v>0</v>
      </c>
      <c r="M150" s="79">
        <f t="shared" si="101"/>
        <v>0</v>
      </c>
      <c r="N150" s="79">
        <f t="shared" si="101"/>
        <v>0</v>
      </c>
      <c r="O150" s="79">
        <f t="shared" si="101"/>
        <v>0</v>
      </c>
      <c r="P150" s="79">
        <f t="shared" si="101"/>
        <v>0</v>
      </c>
      <c r="Q150" s="79">
        <f t="shared" si="101"/>
        <v>0</v>
      </c>
      <c r="R150" s="79">
        <f t="shared" si="101"/>
        <v>0</v>
      </c>
      <c r="S150" s="79">
        <f t="shared" si="101"/>
        <v>0</v>
      </c>
      <c r="T150" s="79">
        <f t="shared" si="101"/>
        <v>0</v>
      </c>
      <c r="U150" s="79">
        <f t="shared" si="101"/>
        <v>0</v>
      </c>
      <c r="V150" s="79">
        <f t="shared" si="101"/>
        <v>0</v>
      </c>
      <c r="W150" s="79">
        <f t="shared" si="101"/>
        <v>0</v>
      </c>
      <c r="X150" s="79">
        <f t="shared" si="101"/>
        <v>0</v>
      </c>
      <c r="Y150" s="79">
        <f t="shared" si="101"/>
        <v>0</v>
      </c>
      <c r="Z150" s="79">
        <f t="shared" si="101"/>
        <v>0</v>
      </c>
      <c r="AA150" s="111">
        <f t="shared" si="101"/>
        <v>0</v>
      </c>
      <c r="AB150" s="107"/>
    </row>
    <row r="151" spans="1:28" ht="19.5" customHeight="1" x14ac:dyDescent="0.15">
      <c r="A151" s="219"/>
      <c r="B151" s="73"/>
      <c r="C151" s="73"/>
      <c r="D151" s="73"/>
      <c r="E151" s="77" t="s">
        <v>150</v>
      </c>
      <c r="F151" s="79">
        <f t="shared" si="76"/>
        <v>0</v>
      </c>
      <c r="G151" s="79">
        <f t="shared" ref="G151:AA151" si="102">SUM(G195,G239,G283,G327,G371,G415,G459)</f>
        <v>0</v>
      </c>
      <c r="H151" s="79">
        <f t="shared" si="102"/>
        <v>0</v>
      </c>
      <c r="I151" s="79">
        <f t="shared" si="102"/>
        <v>0</v>
      </c>
      <c r="J151" s="79">
        <f t="shared" si="102"/>
        <v>0</v>
      </c>
      <c r="K151" s="79">
        <f t="shared" si="102"/>
        <v>0</v>
      </c>
      <c r="L151" s="79">
        <f t="shared" si="102"/>
        <v>0</v>
      </c>
      <c r="M151" s="79">
        <f t="shared" si="102"/>
        <v>0</v>
      </c>
      <c r="N151" s="79">
        <f t="shared" si="102"/>
        <v>0</v>
      </c>
      <c r="O151" s="79">
        <f t="shared" si="102"/>
        <v>0</v>
      </c>
      <c r="P151" s="79">
        <f t="shared" si="102"/>
        <v>0</v>
      </c>
      <c r="Q151" s="79">
        <f t="shared" si="102"/>
        <v>0</v>
      </c>
      <c r="R151" s="79">
        <f t="shared" si="102"/>
        <v>0</v>
      </c>
      <c r="S151" s="79">
        <f t="shared" si="102"/>
        <v>0</v>
      </c>
      <c r="T151" s="79">
        <f t="shared" si="102"/>
        <v>0</v>
      </c>
      <c r="U151" s="79">
        <f t="shared" si="102"/>
        <v>0</v>
      </c>
      <c r="V151" s="79">
        <f t="shared" si="102"/>
        <v>0</v>
      </c>
      <c r="W151" s="79">
        <f t="shared" si="102"/>
        <v>0</v>
      </c>
      <c r="X151" s="79">
        <f t="shared" si="102"/>
        <v>0</v>
      </c>
      <c r="Y151" s="79">
        <f t="shared" si="102"/>
        <v>0</v>
      </c>
      <c r="Z151" s="79">
        <f t="shared" si="102"/>
        <v>0</v>
      </c>
      <c r="AA151" s="111">
        <f t="shared" si="102"/>
        <v>0</v>
      </c>
      <c r="AB151" s="107"/>
    </row>
    <row r="152" spans="1:28" ht="19.5" customHeight="1" x14ac:dyDescent="0.15">
      <c r="A152" s="219"/>
      <c r="B152" s="76"/>
      <c r="C152" s="74" t="s">
        <v>165</v>
      </c>
      <c r="D152" s="75"/>
      <c r="E152" s="77" t="s">
        <v>183</v>
      </c>
      <c r="F152" s="79">
        <f t="shared" si="76"/>
        <v>17663.3</v>
      </c>
      <c r="G152" s="79">
        <f t="shared" ref="G152:AA152" si="103">SUM(G196,G240,G284,G328,G372,G416,G460)</f>
        <v>6.33</v>
      </c>
      <c r="H152" s="79">
        <f t="shared" si="103"/>
        <v>322.73</v>
      </c>
      <c r="I152" s="79">
        <f t="shared" si="103"/>
        <v>912.7299999999999</v>
      </c>
      <c r="J152" s="79">
        <f t="shared" si="103"/>
        <v>223.76000000000002</v>
      </c>
      <c r="K152" s="79">
        <f t="shared" si="103"/>
        <v>359.78999999999996</v>
      </c>
      <c r="L152" s="79">
        <f t="shared" si="103"/>
        <v>221.10000000000002</v>
      </c>
      <c r="M152" s="79">
        <f t="shared" si="103"/>
        <v>655.24</v>
      </c>
      <c r="N152" s="79">
        <f t="shared" si="103"/>
        <v>843.18999999999994</v>
      </c>
      <c r="O152" s="79">
        <f t="shared" si="103"/>
        <v>497.83</v>
      </c>
      <c r="P152" s="79">
        <f t="shared" si="103"/>
        <v>768.98000000000013</v>
      </c>
      <c r="Q152" s="79">
        <f t="shared" si="103"/>
        <v>892.12999999999988</v>
      </c>
      <c r="R152" s="79">
        <f t="shared" si="103"/>
        <v>3294.5099999999998</v>
      </c>
      <c r="S152" s="79">
        <f t="shared" si="103"/>
        <v>2812.21</v>
      </c>
      <c r="T152" s="79">
        <f t="shared" si="103"/>
        <v>3069.8199999999997</v>
      </c>
      <c r="U152" s="79">
        <f t="shared" si="103"/>
        <v>1593.15</v>
      </c>
      <c r="V152" s="79">
        <f t="shared" si="103"/>
        <v>782.98</v>
      </c>
      <c r="W152" s="79">
        <f t="shared" si="103"/>
        <v>281.21000000000004</v>
      </c>
      <c r="X152" s="79">
        <f t="shared" si="103"/>
        <v>110.25</v>
      </c>
      <c r="Y152" s="79">
        <f t="shared" si="103"/>
        <v>0.33</v>
      </c>
      <c r="Z152" s="79">
        <f t="shared" si="103"/>
        <v>12.43</v>
      </c>
      <c r="AA152" s="111">
        <f t="shared" si="103"/>
        <v>2.5999999999999996</v>
      </c>
      <c r="AB152" s="107"/>
    </row>
    <row r="153" spans="1:28" ht="19.5" customHeight="1" thickBot="1" x14ac:dyDescent="0.2">
      <c r="A153" s="94"/>
      <c r="B153" s="222"/>
      <c r="C153" s="222"/>
      <c r="D153" s="223"/>
      <c r="E153" s="224" t="s">
        <v>150</v>
      </c>
      <c r="F153" s="79">
        <f t="shared" si="76"/>
        <v>2258.9659999999999</v>
      </c>
      <c r="G153" s="225">
        <f t="shared" ref="G153:AA153" si="104">SUM(G197,G241,G285,G329,G373,G417,G461)</f>
        <v>0</v>
      </c>
      <c r="H153" s="225">
        <f t="shared" si="104"/>
        <v>1.2119999999999997</v>
      </c>
      <c r="I153" s="225">
        <f t="shared" si="104"/>
        <v>22.906000000000002</v>
      </c>
      <c r="J153" s="225">
        <f t="shared" si="104"/>
        <v>11.234999999999999</v>
      </c>
      <c r="K153" s="225">
        <f t="shared" si="104"/>
        <v>25.231000000000002</v>
      </c>
      <c r="L153" s="225">
        <f t="shared" si="104"/>
        <v>19.914999999999999</v>
      </c>
      <c r="M153" s="225">
        <f t="shared" si="104"/>
        <v>65.188999999999993</v>
      </c>
      <c r="N153" s="225">
        <f t="shared" si="104"/>
        <v>92.180000000000021</v>
      </c>
      <c r="O153" s="225">
        <f t="shared" si="104"/>
        <v>59.73</v>
      </c>
      <c r="P153" s="225">
        <f t="shared" si="104"/>
        <v>99.817999999999998</v>
      </c>
      <c r="Q153" s="225">
        <f t="shared" si="104"/>
        <v>124.361</v>
      </c>
      <c r="R153" s="225">
        <f t="shared" si="104"/>
        <v>476.43099999999998</v>
      </c>
      <c r="S153" s="225">
        <f t="shared" si="104"/>
        <v>406.60300000000001</v>
      </c>
      <c r="T153" s="225">
        <f t="shared" si="104"/>
        <v>446.98899999999992</v>
      </c>
      <c r="U153" s="225">
        <f t="shared" si="104"/>
        <v>232.96600000000001</v>
      </c>
      <c r="V153" s="225">
        <f t="shared" si="104"/>
        <v>114.39999999999999</v>
      </c>
      <c r="W153" s="225">
        <f t="shared" si="104"/>
        <v>41.334000000000003</v>
      </c>
      <c r="X153" s="225">
        <f t="shared" si="104"/>
        <v>16.209</v>
      </c>
      <c r="Y153" s="225">
        <f t="shared" si="104"/>
        <v>4.8000000000000001E-2</v>
      </c>
      <c r="Z153" s="225">
        <f t="shared" si="104"/>
        <v>1.827</v>
      </c>
      <c r="AA153" s="226">
        <f t="shared" si="104"/>
        <v>0.38200000000000001</v>
      </c>
      <c r="AB153" s="107"/>
    </row>
    <row r="154" spans="1:28" ht="19.5" customHeight="1" x14ac:dyDescent="0.15">
      <c r="A154" s="349" t="s">
        <v>119</v>
      </c>
      <c r="B154" s="352" t="s">
        <v>120</v>
      </c>
      <c r="C154" s="353"/>
      <c r="D154" s="354"/>
      <c r="E154" s="73" t="s">
        <v>183</v>
      </c>
      <c r="F154" s="227">
        <f>F155+F156</f>
        <v>1557.63</v>
      </c>
    </row>
    <row r="155" spans="1:28" ht="19.5" customHeight="1" x14ac:dyDescent="0.15">
      <c r="A155" s="350"/>
      <c r="B155" s="355" t="s">
        <v>205</v>
      </c>
      <c r="C155" s="356"/>
      <c r="D155" s="357"/>
      <c r="E155" s="77" t="s">
        <v>183</v>
      </c>
      <c r="F155" s="227">
        <f>SUM(F199,F243,F287,F331,F375,F419,F463,)</f>
        <v>1333.5500000000002</v>
      </c>
    </row>
    <row r="156" spans="1:28" ht="19.5" customHeight="1" x14ac:dyDescent="0.15">
      <c r="A156" s="351"/>
      <c r="B156" s="355" t="s">
        <v>206</v>
      </c>
      <c r="C156" s="356"/>
      <c r="D156" s="357"/>
      <c r="E156" s="77" t="s">
        <v>183</v>
      </c>
      <c r="F156" s="227">
        <f>SUM(F200,F244,F288,F332,F376,F420,F464,)</f>
        <v>224.08</v>
      </c>
    </row>
    <row r="157" spans="1:28" ht="19.5" customHeight="1" thickBot="1" x14ac:dyDescent="0.2">
      <c r="A157" s="358" t="s">
        <v>204</v>
      </c>
      <c r="B157" s="359"/>
      <c r="C157" s="359"/>
      <c r="D157" s="360"/>
      <c r="E157" s="167" t="s">
        <v>183</v>
      </c>
      <c r="F157" s="228">
        <f>SUM(F201,F245,F289,F333,F377,F421,F465,)</f>
        <v>0</v>
      </c>
    </row>
    <row r="159" spans="1:28" ht="19.5" customHeight="1" x14ac:dyDescent="0.15">
      <c r="A159" s="3" t="s">
        <v>381</v>
      </c>
      <c r="F159" s="207" t="s">
        <v>525</v>
      </c>
    </row>
    <row r="160" spans="1:28" ht="19.5" customHeight="1" thickBot="1" x14ac:dyDescent="0.2">
      <c r="A160" s="346" t="s">
        <v>28</v>
      </c>
      <c r="B160" s="348"/>
      <c r="C160" s="348"/>
      <c r="D160" s="348"/>
      <c r="E160" s="348"/>
      <c r="F160" s="348"/>
      <c r="G160" s="348"/>
      <c r="H160" s="348"/>
      <c r="I160" s="348"/>
      <c r="J160" s="348"/>
      <c r="K160" s="348"/>
      <c r="L160" s="348"/>
      <c r="M160" s="348"/>
      <c r="N160" s="348"/>
      <c r="O160" s="348"/>
      <c r="P160" s="348"/>
      <c r="Q160" s="348"/>
      <c r="R160" s="348"/>
      <c r="S160" s="348"/>
      <c r="T160" s="348"/>
      <c r="U160" s="348"/>
      <c r="V160" s="348"/>
      <c r="W160" s="348"/>
      <c r="X160" s="348"/>
      <c r="Y160" s="348"/>
      <c r="Z160" s="348"/>
      <c r="AA160" s="348"/>
    </row>
    <row r="161" spans="1:28" ht="19.5" customHeight="1" x14ac:dyDescent="0.15">
      <c r="A161" s="208" t="s">
        <v>179</v>
      </c>
      <c r="B161" s="91"/>
      <c r="C161" s="91"/>
      <c r="D161" s="91"/>
      <c r="E161" s="91"/>
      <c r="F161" s="89" t="s">
        <v>180</v>
      </c>
      <c r="G161" s="184"/>
      <c r="H161" s="184"/>
      <c r="I161" s="184"/>
      <c r="J161" s="184"/>
      <c r="K161" s="184"/>
      <c r="L161" s="184"/>
      <c r="M161" s="184"/>
      <c r="N161" s="184"/>
      <c r="O161" s="184"/>
      <c r="P161" s="184"/>
      <c r="Q161" s="209"/>
      <c r="R161" s="135"/>
      <c r="S161" s="184"/>
      <c r="T161" s="184"/>
      <c r="U161" s="184"/>
      <c r="V161" s="184"/>
      <c r="W161" s="184"/>
      <c r="X161" s="184"/>
      <c r="Y161" s="184"/>
      <c r="Z161" s="184"/>
      <c r="AA161" s="210" t="s">
        <v>181</v>
      </c>
      <c r="AB161" s="107"/>
    </row>
    <row r="162" spans="1:28" ht="19.5" customHeight="1" x14ac:dyDescent="0.15">
      <c r="A162" s="211" t="s">
        <v>182</v>
      </c>
      <c r="B162" s="75"/>
      <c r="C162" s="75"/>
      <c r="D162" s="75"/>
      <c r="E162" s="77" t="s">
        <v>183</v>
      </c>
      <c r="F162" s="79">
        <f>F164+F198+F201</f>
        <v>10111.160000000002</v>
      </c>
      <c r="G162" s="212" t="s">
        <v>184</v>
      </c>
      <c r="H162" s="212" t="s">
        <v>185</v>
      </c>
      <c r="I162" s="212" t="s">
        <v>186</v>
      </c>
      <c r="J162" s="212" t="s">
        <v>187</v>
      </c>
      <c r="K162" s="212" t="s">
        <v>227</v>
      </c>
      <c r="L162" s="212" t="s">
        <v>228</v>
      </c>
      <c r="M162" s="212" t="s">
        <v>229</v>
      </c>
      <c r="N162" s="212" t="s">
        <v>230</v>
      </c>
      <c r="O162" s="212" t="s">
        <v>231</v>
      </c>
      <c r="P162" s="212" t="s">
        <v>232</v>
      </c>
      <c r="Q162" s="213" t="s">
        <v>233</v>
      </c>
      <c r="R162" s="214" t="s">
        <v>234</v>
      </c>
      <c r="S162" s="212" t="s">
        <v>235</v>
      </c>
      <c r="T162" s="212" t="s">
        <v>236</v>
      </c>
      <c r="U162" s="212" t="s">
        <v>237</v>
      </c>
      <c r="V162" s="212" t="s">
        <v>238</v>
      </c>
      <c r="W162" s="212" t="s">
        <v>42</v>
      </c>
      <c r="X162" s="212" t="s">
        <v>147</v>
      </c>
      <c r="Y162" s="212" t="s">
        <v>148</v>
      </c>
      <c r="Z162" s="212" t="s">
        <v>149</v>
      </c>
      <c r="AA162" s="215"/>
      <c r="AB162" s="107"/>
    </row>
    <row r="163" spans="1:28" ht="19.5" customHeight="1" x14ac:dyDescent="0.15">
      <c r="A163" s="144"/>
      <c r="E163" s="77" t="s">
        <v>150</v>
      </c>
      <c r="F163" s="79">
        <f>F165</f>
        <v>1942.864</v>
      </c>
      <c r="G163" s="216"/>
      <c r="H163" s="216"/>
      <c r="I163" s="216"/>
      <c r="J163" s="216"/>
      <c r="K163" s="216"/>
      <c r="L163" s="216"/>
      <c r="M163" s="216"/>
      <c r="N163" s="216"/>
      <c r="O163" s="216"/>
      <c r="P163" s="216"/>
      <c r="Q163" s="217"/>
      <c r="R163" s="197"/>
      <c r="S163" s="216"/>
      <c r="T163" s="216"/>
      <c r="U163" s="216"/>
      <c r="V163" s="216"/>
      <c r="W163" s="216"/>
      <c r="X163" s="216"/>
      <c r="Y163" s="216"/>
      <c r="Z163" s="216"/>
      <c r="AA163" s="215" t="s">
        <v>151</v>
      </c>
      <c r="AB163" s="107"/>
    </row>
    <row r="164" spans="1:28" ht="19.5" customHeight="1" x14ac:dyDescent="0.15">
      <c r="A164" s="218"/>
      <c r="B164" s="74" t="s">
        <v>152</v>
      </c>
      <c r="C164" s="75"/>
      <c r="D164" s="75"/>
      <c r="E164" s="77" t="s">
        <v>183</v>
      </c>
      <c r="F164" s="79">
        <f>SUM(G164:AA164)</f>
        <v>9820.0400000000009</v>
      </c>
      <c r="G164" s="79">
        <f>G166+G184</f>
        <v>18.29</v>
      </c>
      <c r="H164" s="79">
        <f t="shared" ref="H164:AA164" si="105">H166+H184</f>
        <v>146.36000000000001</v>
      </c>
      <c r="I164" s="79">
        <f t="shared" si="105"/>
        <v>395.95</v>
      </c>
      <c r="J164" s="79">
        <f t="shared" si="105"/>
        <v>74.27000000000001</v>
      </c>
      <c r="K164" s="79">
        <f t="shared" si="105"/>
        <v>149.67000000000002</v>
      </c>
      <c r="L164" s="79">
        <f t="shared" si="105"/>
        <v>286.62</v>
      </c>
      <c r="M164" s="79">
        <f t="shared" si="105"/>
        <v>534.51</v>
      </c>
      <c r="N164" s="79">
        <f t="shared" si="105"/>
        <v>873.38999999999987</v>
      </c>
      <c r="O164" s="79">
        <f t="shared" si="105"/>
        <v>491.67000000000007</v>
      </c>
      <c r="P164" s="79">
        <f t="shared" si="105"/>
        <v>613.98</v>
      </c>
      <c r="Q164" s="79">
        <f t="shared" si="105"/>
        <v>732.91000000000008</v>
      </c>
      <c r="R164" s="79">
        <f t="shared" si="105"/>
        <v>1929.7599999999998</v>
      </c>
      <c r="S164" s="79">
        <f t="shared" si="105"/>
        <v>1518.3199999999997</v>
      </c>
      <c r="T164" s="79">
        <f t="shared" si="105"/>
        <v>1230.5999999999999</v>
      </c>
      <c r="U164" s="79">
        <f t="shared" si="105"/>
        <v>408.79999999999995</v>
      </c>
      <c r="V164" s="79">
        <f t="shared" si="105"/>
        <v>211.91</v>
      </c>
      <c r="W164" s="79">
        <f t="shared" si="105"/>
        <v>106.19</v>
      </c>
      <c r="X164" s="79">
        <f t="shared" si="105"/>
        <v>49.04</v>
      </c>
      <c r="Y164" s="79">
        <f t="shared" si="105"/>
        <v>20.84</v>
      </c>
      <c r="Z164" s="79">
        <f t="shared" si="105"/>
        <v>20.93</v>
      </c>
      <c r="AA164" s="111">
        <f t="shared" si="105"/>
        <v>6.03</v>
      </c>
      <c r="AB164" s="107"/>
    </row>
    <row r="165" spans="1:28" ht="19.5" customHeight="1" x14ac:dyDescent="0.15">
      <c r="A165" s="219"/>
      <c r="B165" s="220"/>
      <c r="E165" s="77" t="s">
        <v>150</v>
      </c>
      <c r="F165" s="79">
        <f t="shared" ref="F165:F197" si="106">SUM(G165:AA165)</f>
        <v>1942.864</v>
      </c>
      <c r="G165" s="79">
        <f>G167+G185</f>
        <v>0</v>
      </c>
      <c r="H165" s="79">
        <f t="shared" ref="H165:AA165" si="107">H167+H185</f>
        <v>0.191</v>
      </c>
      <c r="I165" s="79">
        <f t="shared" si="107"/>
        <v>9.0120000000000005</v>
      </c>
      <c r="J165" s="79">
        <f t="shared" si="107"/>
        <v>5.3259999999999996</v>
      </c>
      <c r="K165" s="79">
        <f t="shared" si="107"/>
        <v>20.400999999999996</v>
      </c>
      <c r="L165" s="79">
        <f t="shared" si="107"/>
        <v>54.219000000000001</v>
      </c>
      <c r="M165" s="79">
        <f t="shared" si="107"/>
        <v>92.330999999999989</v>
      </c>
      <c r="N165" s="79">
        <f t="shared" si="107"/>
        <v>167.25400000000002</v>
      </c>
      <c r="O165" s="79">
        <f t="shared" si="107"/>
        <v>101.136</v>
      </c>
      <c r="P165" s="79">
        <f t="shared" si="107"/>
        <v>128.56</v>
      </c>
      <c r="Q165" s="79">
        <f t="shared" si="107"/>
        <v>158.90299999999999</v>
      </c>
      <c r="R165" s="79">
        <f t="shared" si="107"/>
        <v>414.41799999999995</v>
      </c>
      <c r="S165" s="79">
        <f t="shared" si="107"/>
        <v>314.52300000000002</v>
      </c>
      <c r="T165" s="79">
        <f t="shared" si="107"/>
        <v>265.30799999999999</v>
      </c>
      <c r="U165" s="79">
        <f t="shared" si="107"/>
        <v>100.57599999999999</v>
      </c>
      <c r="V165" s="79">
        <f t="shared" si="107"/>
        <v>55.9</v>
      </c>
      <c r="W165" s="79">
        <f t="shared" si="107"/>
        <v>28.872</v>
      </c>
      <c r="X165" s="79">
        <f t="shared" si="107"/>
        <v>13.893000000000001</v>
      </c>
      <c r="Y165" s="79">
        <f t="shared" si="107"/>
        <v>5.7719999999999994</v>
      </c>
      <c r="Z165" s="79">
        <f t="shared" si="107"/>
        <v>4.851</v>
      </c>
      <c r="AA165" s="111">
        <f t="shared" si="107"/>
        <v>1.4180000000000001</v>
      </c>
      <c r="AB165" s="107"/>
    </row>
    <row r="166" spans="1:28" ht="19.5" customHeight="1" x14ac:dyDescent="0.15">
      <c r="A166" s="219"/>
      <c r="B166" s="221"/>
      <c r="C166" s="74" t="s">
        <v>152</v>
      </c>
      <c r="D166" s="75"/>
      <c r="E166" s="77" t="s">
        <v>183</v>
      </c>
      <c r="F166" s="79">
        <f t="shared" si="106"/>
        <v>4576.5300000000007</v>
      </c>
      <c r="G166" s="79">
        <f>G168+G182</f>
        <v>18.29</v>
      </c>
      <c r="H166" s="79">
        <f t="shared" ref="H166:AA166" si="108">H168+H182</f>
        <v>81.459999999999994</v>
      </c>
      <c r="I166" s="79">
        <f t="shared" si="108"/>
        <v>88.62</v>
      </c>
      <c r="J166" s="79">
        <f t="shared" si="108"/>
        <v>60.370000000000005</v>
      </c>
      <c r="K166" s="79">
        <f t="shared" si="108"/>
        <v>131.59</v>
      </c>
      <c r="L166" s="79">
        <f t="shared" si="108"/>
        <v>261.68</v>
      </c>
      <c r="M166" s="79">
        <f t="shared" si="108"/>
        <v>284.48</v>
      </c>
      <c r="N166" s="79">
        <f t="shared" si="108"/>
        <v>483.26999999999992</v>
      </c>
      <c r="O166" s="79">
        <f t="shared" si="108"/>
        <v>281.27000000000004</v>
      </c>
      <c r="P166" s="79">
        <f t="shared" si="108"/>
        <v>350.21</v>
      </c>
      <c r="Q166" s="79">
        <f t="shared" si="108"/>
        <v>371.89000000000004</v>
      </c>
      <c r="R166" s="79">
        <f t="shared" si="108"/>
        <v>948.24999999999989</v>
      </c>
      <c r="S166" s="79">
        <f t="shared" si="108"/>
        <v>541.21999999999991</v>
      </c>
      <c r="T166" s="79">
        <f t="shared" si="108"/>
        <v>387.51</v>
      </c>
      <c r="U166" s="79">
        <f t="shared" si="108"/>
        <v>154.93</v>
      </c>
      <c r="V166" s="79">
        <f t="shared" si="108"/>
        <v>75.960000000000008</v>
      </c>
      <c r="W166" s="79">
        <f t="shared" si="108"/>
        <v>33.36</v>
      </c>
      <c r="X166" s="79">
        <f t="shared" si="108"/>
        <v>14</v>
      </c>
      <c r="Y166" s="79">
        <f t="shared" si="108"/>
        <v>4.6400000000000006</v>
      </c>
      <c r="Z166" s="79">
        <f t="shared" si="108"/>
        <v>1.01</v>
      </c>
      <c r="AA166" s="111">
        <f t="shared" si="108"/>
        <v>2.52</v>
      </c>
      <c r="AB166" s="107"/>
    </row>
    <row r="167" spans="1:28" ht="19.5" customHeight="1" x14ac:dyDescent="0.15">
      <c r="A167" s="219"/>
      <c r="B167" s="76"/>
      <c r="C167" s="76"/>
      <c r="E167" s="77" t="s">
        <v>150</v>
      </c>
      <c r="F167" s="79">
        <f t="shared" si="106"/>
        <v>1133.4019999999998</v>
      </c>
      <c r="G167" s="79">
        <f>G169+G183</f>
        <v>0</v>
      </c>
      <c r="H167" s="79">
        <f t="shared" ref="H167:AA167" si="109">H169+H183</f>
        <v>0.128</v>
      </c>
      <c r="I167" s="79">
        <f t="shared" si="109"/>
        <v>1.2709999999999999</v>
      </c>
      <c r="J167" s="79">
        <f t="shared" si="109"/>
        <v>4.6269999999999998</v>
      </c>
      <c r="K167" s="79">
        <f t="shared" si="109"/>
        <v>19.134999999999998</v>
      </c>
      <c r="L167" s="79">
        <f t="shared" si="109"/>
        <v>51.956000000000003</v>
      </c>
      <c r="M167" s="79">
        <f t="shared" si="109"/>
        <v>67.323999999999998</v>
      </c>
      <c r="N167" s="79">
        <f t="shared" si="109"/>
        <v>123.71300000000001</v>
      </c>
      <c r="O167" s="79">
        <f t="shared" si="109"/>
        <v>74.730999999999995</v>
      </c>
      <c r="P167" s="79">
        <f t="shared" si="109"/>
        <v>91.244000000000014</v>
      </c>
      <c r="Q167" s="79">
        <f t="shared" si="109"/>
        <v>100.82499999999999</v>
      </c>
      <c r="R167" s="79">
        <f t="shared" si="109"/>
        <v>254.49399999999997</v>
      </c>
      <c r="S167" s="79">
        <f t="shared" si="109"/>
        <v>146.15700000000001</v>
      </c>
      <c r="T167" s="79">
        <f t="shared" si="109"/>
        <v>110.142</v>
      </c>
      <c r="U167" s="79">
        <f t="shared" si="109"/>
        <v>44.905000000000001</v>
      </c>
      <c r="V167" s="79">
        <f t="shared" si="109"/>
        <v>24.099999999999998</v>
      </c>
      <c r="W167" s="79">
        <f t="shared" si="109"/>
        <v>10.921000000000001</v>
      </c>
      <c r="X167" s="79">
        <f t="shared" si="109"/>
        <v>4.9670000000000005</v>
      </c>
      <c r="Y167" s="79">
        <f t="shared" si="109"/>
        <v>1.72</v>
      </c>
      <c r="Z167" s="79">
        <f t="shared" si="109"/>
        <v>0.41499999999999998</v>
      </c>
      <c r="AA167" s="111">
        <f t="shared" si="109"/>
        <v>0.627</v>
      </c>
      <c r="AB167" s="107"/>
    </row>
    <row r="168" spans="1:28" ht="19.5" customHeight="1" x14ac:dyDescent="0.15">
      <c r="A168" s="219"/>
      <c r="B168" s="73"/>
      <c r="C168" s="77"/>
      <c r="D168" s="77" t="s">
        <v>153</v>
      </c>
      <c r="E168" s="77" t="s">
        <v>183</v>
      </c>
      <c r="F168" s="79">
        <f t="shared" si="106"/>
        <v>4430.6100000000006</v>
      </c>
      <c r="G168" s="79">
        <f>SUM(G170,G172,G174,G176,G178,G180)</f>
        <v>15.37</v>
      </c>
      <c r="H168" s="79">
        <f t="shared" ref="H168:AA168" si="110">SUM(H170,H172,H174,H176,H178,H180)</f>
        <v>57.019999999999996</v>
      </c>
      <c r="I168" s="79">
        <f t="shared" si="110"/>
        <v>57.980000000000004</v>
      </c>
      <c r="J168" s="79">
        <f t="shared" si="110"/>
        <v>29.3</v>
      </c>
      <c r="K168" s="79">
        <f t="shared" si="110"/>
        <v>105.46000000000001</v>
      </c>
      <c r="L168" s="79">
        <f t="shared" si="110"/>
        <v>244.69</v>
      </c>
      <c r="M168" s="79">
        <f t="shared" si="110"/>
        <v>278.49</v>
      </c>
      <c r="N168" s="79">
        <f t="shared" si="110"/>
        <v>482.96999999999991</v>
      </c>
      <c r="O168" s="79">
        <f t="shared" si="110"/>
        <v>276.91000000000003</v>
      </c>
      <c r="P168" s="79">
        <f t="shared" si="110"/>
        <v>349.60999999999996</v>
      </c>
      <c r="Q168" s="79">
        <f t="shared" si="110"/>
        <v>370.98</v>
      </c>
      <c r="R168" s="79">
        <f t="shared" si="110"/>
        <v>947.4799999999999</v>
      </c>
      <c r="S168" s="79">
        <f t="shared" si="110"/>
        <v>540.41999999999996</v>
      </c>
      <c r="T168" s="79">
        <f t="shared" si="110"/>
        <v>387.51</v>
      </c>
      <c r="U168" s="79">
        <f t="shared" si="110"/>
        <v>154.93</v>
      </c>
      <c r="V168" s="79">
        <f t="shared" si="110"/>
        <v>75.960000000000008</v>
      </c>
      <c r="W168" s="79">
        <f t="shared" si="110"/>
        <v>33.36</v>
      </c>
      <c r="X168" s="79">
        <f t="shared" si="110"/>
        <v>14</v>
      </c>
      <c r="Y168" s="79">
        <f t="shared" si="110"/>
        <v>4.6400000000000006</v>
      </c>
      <c r="Z168" s="79">
        <f t="shared" si="110"/>
        <v>1.01</v>
      </c>
      <c r="AA168" s="111">
        <f t="shared" si="110"/>
        <v>2.52</v>
      </c>
      <c r="AB168" s="107"/>
    </row>
    <row r="169" spans="1:28" ht="19.5" customHeight="1" x14ac:dyDescent="0.15">
      <c r="A169" s="219"/>
      <c r="B169" s="73" t="s">
        <v>154</v>
      </c>
      <c r="C169" s="73"/>
      <c r="D169" s="73"/>
      <c r="E169" s="77" t="s">
        <v>150</v>
      </c>
      <c r="F169" s="79">
        <f t="shared" si="106"/>
        <v>1124.902</v>
      </c>
      <c r="G169" s="79">
        <f>SUM(G171,G173,G175,G177,G179,G181)</f>
        <v>0</v>
      </c>
      <c r="H169" s="79">
        <f t="shared" ref="H169:AA169" si="111">SUM(H171,H173,H175,H177,H179,H181)</f>
        <v>0</v>
      </c>
      <c r="I169" s="79">
        <f t="shared" si="111"/>
        <v>0.5</v>
      </c>
      <c r="J169" s="79">
        <f t="shared" si="111"/>
        <v>3.0639999999999996</v>
      </c>
      <c r="K169" s="79">
        <f t="shared" si="111"/>
        <v>17.297999999999998</v>
      </c>
      <c r="L169" s="79">
        <f t="shared" si="111"/>
        <v>49.549000000000007</v>
      </c>
      <c r="M169" s="79">
        <f t="shared" si="111"/>
        <v>66.724999999999994</v>
      </c>
      <c r="N169" s="79">
        <f t="shared" si="111"/>
        <v>123.68</v>
      </c>
      <c r="O169" s="79">
        <f t="shared" si="111"/>
        <v>73.965999999999994</v>
      </c>
      <c r="P169" s="79">
        <f t="shared" si="111"/>
        <v>91.12700000000001</v>
      </c>
      <c r="Q169" s="79">
        <f t="shared" si="111"/>
        <v>100.73699999999999</v>
      </c>
      <c r="R169" s="79">
        <f t="shared" si="111"/>
        <v>254.38199999999998</v>
      </c>
      <c r="S169" s="79">
        <f t="shared" si="111"/>
        <v>146.077</v>
      </c>
      <c r="T169" s="79">
        <f t="shared" si="111"/>
        <v>110.142</v>
      </c>
      <c r="U169" s="79">
        <f t="shared" si="111"/>
        <v>44.905000000000001</v>
      </c>
      <c r="V169" s="79">
        <f t="shared" si="111"/>
        <v>24.099999999999998</v>
      </c>
      <c r="W169" s="79">
        <f t="shared" si="111"/>
        <v>10.921000000000001</v>
      </c>
      <c r="X169" s="79">
        <f t="shared" si="111"/>
        <v>4.9670000000000005</v>
      </c>
      <c r="Y169" s="79">
        <f t="shared" si="111"/>
        <v>1.72</v>
      </c>
      <c r="Z169" s="79">
        <f t="shared" si="111"/>
        <v>0.41499999999999998</v>
      </c>
      <c r="AA169" s="111">
        <f t="shared" si="111"/>
        <v>0.627</v>
      </c>
      <c r="AB169" s="107"/>
    </row>
    <row r="170" spans="1:28" ht="19.5" customHeight="1" x14ac:dyDescent="0.15">
      <c r="A170" s="219" t="s">
        <v>155</v>
      </c>
      <c r="B170" s="73"/>
      <c r="C170" s="73" t="s">
        <v>10</v>
      </c>
      <c r="D170" s="77" t="s">
        <v>156</v>
      </c>
      <c r="E170" s="77" t="s">
        <v>183</v>
      </c>
      <c r="F170" s="79">
        <f t="shared" si="106"/>
        <v>1933.7199999999998</v>
      </c>
      <c r="G170" s="79">
        <v>5.88</v>
      </c>
      <c r="H170" s="79">
        <v>28.77</v>
      </c>
      <c r="I170" s="79">
        <v>22.42</v>
      </c>
      <c r="J170" s="79">
        <v>21.39</v>
      </c>
      <c r="K170" s="79">
        <v>94.61</v>
      </c>
      <c r="L170" s="79">
        <v>223.31</v>
      </c>
      <c r="M170" s="79">
        <v>249.9</v>
      </c>
      <c r="N170" s="79">
        <v>355.96</v>
      </c>
      <c r="O170" s="79">
        <v>171.55</v>
      </c>
      <c r="P170" s="79">
        <v>150.19</v>
      </c>
      <c r="Q170" s="79">
        <v>124.25</v>
      </c>
      <c r="R170" s="79">
        <v>218.56</v>
      </c>
      <c r="S170" s="79">
        <v>98.39</v>
      </c>
      <c r="T170" s="79">
        <v>79.709999999999994</v>
      </c>
      <c r="U170" s="79">
        <v>30.07</v>
      </c>
      <c r="V170" s="79">
        <v>29.25</v>
      </c>
      <c r="W170" s="79">
        <v>15.05</v>
      </c>
      <c r="X170" s="79">
        <v>8.86</v>
      </c>
      <c r="Y170" s="79">
        <v>3.85</v>
      </c>
      <c r="Z170" s="79">
        <v>1.01</v>
      </c>
      <c r="AA170" s="111">
        <v>0.74</v>
      </c>
      <c r="AB170" s="107"/>
    </row>
    <row r="171" spans="1:28" ht="19.5" customHeight="1" x14ac:dyDescent="0.15">
      <c r="A171" s="219"/>
      <c r="B171" s="73"/>
      <c r="C171" s="73"/>
      <c r="D171" s="73"/>
      <c r="E171" s="77" t="s">
        <v>150</v>
      </c>
      <c r="F171" s="79">
        <f t="shared" si="106"/>
        <v>572.98800000000006</v>
      </c>
      <c r="G171" s="79">
        <v>0</v>
      </c>
      <c r="H171" s="79">
        <v>0</v>
      </c>
      <c r="I171" s="79">
        <v>0.25900000000000001</v>
      </c>
      <c r="J171" s="79">
        <v>2.5669999999999997</v>
      </c>
      <c r="K171" s="79">
        <v>16.084</v>
      </c>
      <c r="L171" s="79">
        <v>46.916000000000004</v>
      </c>
      <c r="M171" s="79">
        <v>62.538999999999994</v>
      </c>
      <c r="N171" s="79">
        <v>103.254</v>
      </c>
      <c r="O171" s="79">
        <v>54.900999999999996</v>
      </c>
      <c r="P171" s="79">
        <v>51.029000000000003</v>
      </c>
      <c r="Q171" s="79">
        <v>45.958999999999996</v>
      </c>
      <c r="R171" s="79">
        <v>82.956000000000003</v>
      </c>
      <c r="S171" s="79">
        <v>38.314</v>
      </c>
      <c r="T171" s="79">
        <v>31.847000000000001</v>
      </c>
      <c r="U171" s="79">
        <v>12.276999999999999</v>
      </c>
      <c r="V171" s="79">
        <v>11.986000000000001</v>
      </c>
      <c r="W171" s="79">
        <v>6.1710000000000003</v>
      </c>
      <c r="X171" s="79">
        <v>3.6320000000000001</v>
      </c>
      <c r="Y171" s="79">
        <v>1.5780000000000001</v>
      </c>
      <c r="Z171" s="79">
        <v>0.41499999999999998</v>
      </c>
      <c r="AA171" s="111">
        <v>0.30399999999999999</v>
      </c>
      <c r="AB171" s="107"/>
    </row>
    <row r="172" spans="1:28" ht="19.5" customHeight="1" x14ac:dyDescent="0.15">
      <c r="A172" s="219"/>
      <c r="B172" s="73"/>
      <c r="C172" s="73"/>
      <c r="D172" s="77" t="s">
        <v>157</v>
      </c>
      <c r="E172" s="77" t="s">
        <v>183</v>
      </c>
      <c r="F172" s="79">
        <f t="shared" si="106"/>
        <v>2165.7800000000002</v>
      </c>
      <c r="G172" s="79">
        <v>0.88</v>
      </c>
      <c r="H172" s="79">
        <v>0.12</v>
      </c>
      <c r="I172" s="79">
        <v>5.14</v>
      </c>
      <c r="J172" s="79">
        <v>0</v>
      </c>
      <c r="K172" s="79">
        <v>3.88</v>
      </c>
      <c r="L172" s="79">
        <v>17.260000000000002</v>
      </c>
      <c r="M172" s="79">
        <v>24.94</v>
      </c>
      <c r="N172" s="79">
        <v>123.72</v>
      </c>
      <c r="O172" s="79">
        <v>101.68</v>
      </c>
      <c r="P172" s="79">
        <v>192.57</v>
      </c>
      <c r="Q172" s="79">
        <v>233.24</v>
      </c>
      <c r="R172" s="79">
        <v>625.27</v>
      </c>
      <c r="S172" s="79">
        <v>385.34</v>
      </c>
      <c r="T172" s="79">
        <v>274.38</v>
      </c>
      <c r="U172" s="79">
        <v>117.03</v>
      </c>
      <c r="V172" s="79">
        <v>45.49</v>
      </c>
      <c r="W172" s="79">
        <v>11.77</v>
      </c>
      <c r="X172" s="79">
        <v>0.5</v>
      </c>
      <c r="Y172" s="79">
        <v>0.79</v>
      </c>
      <c r="Z172" s="79">
        <v>0</v>
      </c>
      <c r="AA172" s="111">
        <v>1.78</v>
      </c>
      <c r="AB172" s="107"/>
    </row>
    <row r="173" spans="1:28" ht="19.5" customHeight="1" x14ac:dyDescent="0.15">
      <c r="A173" s="219"/>
      <c r="B173" s="73"/>
      <c r="C173" s="73"/>
      <c r="D173" s="73"/>
      <c r="E173" s="77" t="s">
        <v>150</v>
      </c>
      <c r="F173" s="79">
        <f t="shared" si="106"/>
        <v>484.2999999999999</v>
      </c>
      <c r="G173" s="79">
        <v>0</v>
      </c>
      <c r="H173" s="79">
        <v>0</v>
      </c>
      <c r="I173" s="79">
        <v>7.3999999999999996E-2</v>
      </c>
      <c r="J173" s="79">
        <v>0</v>
      </c>
      <c r="K173" s="79">
        <v>0.38800000000000001</v>
      </c>
      <c r="L173" s="79">
        <v>2.069</v>
      </c>
      <c r="M173" s="79">
        <v>3.492</v>
      </c>
      <c r="N173" s="79">
        <v>19.794</v>
      </c>
      <c r="O173" s="79">
        <v>18.297000000000001</v>
      </c>
      <c r="P173" s="79">
        <v>38.513999999999996</v>
      </c>
      <c r="Q173" s="79">
        <v>51.300000000000004</v>
      </c>
      <c r="R173" s="79">
        <v>143.72200000000001</v>
      </c>
      <c r="S173" s="79">
        <v>92.218000000000004</v>
      </c>
      <c r="T173" s="79">
        <v>68.611000000000004</v>
      </c>
      <c r="U173" s="79">
        <v>30.428999999999998</v>
      </c>
      <c r="V173" s="79">
        <v>11.746</v>
      </c>
      <c r="W173" s="79">
        <v>3.0510000000000002</v>
      </c>
      <c r="X173" s="79">
        <v>0.13</v>
      </c>
      <c r="Y173" s="79">
        <v>0.14199999999999999</v>
      </c>
      <c r="Z173" s="79">
        <v>0</v>
      </c>
      <c r="AA173" s="111">
        <v>0.32300000000000001</v>
      </c>
      <c r="AB173" s="107"/>
    </row>
    <row r="174" spans="1:28" ht="19.5" customHeight="1" x14ac:dyDescent="0.15">
      <c r="A174" s="219"/>
      <c r="B174" s="73" t="s">
        <v>158</v>
      </c>
      <c r="C174" s="73" t="s">
        <v>159</v>
      </c>
      <c r="D174" s="77" t="s">
        <v>160</v>
      </c>
      <c r="E174" s="77" t="s">
        <v>183</v>
      </c>
      <c r="F174" s="79">
        <f t="shared" si="106"/>
        <v>37.200000000000003</v>
      </c>
      <c r="G174" s="79">
        <v>0</v>
      </c>
      <c r="H174" s="79">
        <v>1.24</v>
      </c>
      <c r="I174" s="79">
        <v>0</v>
      </c>
      <c r="J174" s="79">
        <v>0</v>
      </c>
      <c r="K174" s="79">
        <v>0</v>
      </c>
      <c r="L174" s="79">
        <v>0</v>
      </c>
      <c r="M174" s="79">
        <v>0</v>
      </c>
      <c r="N174" s="79">
        <v>1.1399999999999999</v>
      </c>
      <c r="O174" s="79">
        <v>1.57</v>
      </c>
      <c r="P174" s="79">
        <v>2.52</v>
      </c>
      <c r="Q174" s="79">
        <v>0.82</v>
      </c>
      <c r="R174" s="79">
        <v>6.3</v>
      </c>
      <c r="S174" s="79">
        <v>8.4</v>
      </c>
      <c r="T174" s="79">
        <v>0.22</v>
      </c>
      <c r="U174" s="79">
        <v>3.81</v>
      </c>
      <c r="V174" s="79">
        <v>0</v>
      </c>
      <c r="W174" s="79">
        <v>6.54</v>
      </c>
      <c r="X174" s="79">
        <v>4.6399999999999997</v>
      </c>
      <c r="Y174" s="79">
        <v>0</v>
      </c>
      <c r="Z174" s="79">
        <v>0</v>
      </c>
      <c r="AA174" s="111">
        <v>0</v>
      </c>
      <c r="AB174" s="107"/>
    </row>
    <row r="175" spans="1:28" ht="19.5" customHeight="1" x14ac:dyDescent="0.15">
      <c r="A175" s="219"/>
      <c r="B175" s="73"/>
      <c r="C175" s="73"/>
      <c r="D175" s="73"/>
      <c r="E175" s="77" t="s">
        <v>150</v>
      </c>
      <c r="F175" s="79">
        <f t="shared" si="106"/>
        <v>8.5680000000000014</v>
      </c>
      <c r="G175" s="79">
        <v>0</v>
      </c>
      <c r="H175" s="79">
        <v>0</v>
      </c>
      <c r="I175" s="79">
        <v>0</v>
      </c>
      <c r="J175" s="79">
        <v>0</v>
      </c>
      <c r="K175" s="79">
        <v>0</v>
      </c>
      <c r="L175" s="79">
        <v>0</v>
      </c>
      <c r="M175" s="79">
        <v>0</v>
      </c>
      <c r="N175" s="79">
        <v>0.182</v>
      </c>
      <c r="O175" s="79">
        <v>0.28199999999999997</v>
      </c>
      <c r="P175" s="79">
        <v>0.504</v>
      </c>
      <c r="Q175" s="79">
        <v>0.18099999999999999</v>
      </c>
      <c r="R175" s="79">
        <v>1.45</v>
      </c>
      <c r="S175" s="79">
        <v>2.016</v>
      </c>
      <c r="T175" s="79">
        <v>5.6000000000000001E-2</v>
      </c>
      <c r="U175" s="79">
        <v>0.99299999999999999</v>
      </c>
      <c r="V175" s="79">
        <v>0</v>
      </c>
      <c r="W175" s="79">
        <v>1.6990000000000001</v>
      </c>
      <c r="X175" s="79">
        <v>1.2050000000000001</v>
      </c>
      <c r="Y175" s="79">
        <v>0</v>
      </c>
      <c r="Z175" s="79">
        <v>0</v>
      </c>
      <c r="AA175" s="111">
        <v>0</v>
      </c>
      <c r="AB175" s="107"/>
    </row>
    <row r="176" spans="1:28" ht="19.5" customHeight="1" x14ac:dyDescent="0.15">
      <c r="A176" s="219"/>
      <c r="B176" s="73"/>
      <c r="C176" s="73"/>
      <c r="D176" s="77" t="s">
        <v>161</v>
      </c>
      <c r="E176" s="77" t="s">
        <v>183</v>
      </c>
      <c r="F176" s="79">
        <f t="shared" si="106"/>
        <v>5.57</v>
      </c>
      <c r="G176" s="79">
        <v>0</v>
      </c>
      <c r="H176" s="79">
        <v>0.1</v>
      </c>
      <c r="I176" s="79">
        <v>0.56000000000000005</v>
      </c>
      <c r="J176" s="79">
        <v>3.34</v>
      </c>
      <c r="K176" s="79">
        <v>0.79</v>
      </c>
      <c r="L176" s="79">
        <v>0.78</v>
      </c>
      <c r="M176" s="79">
        <v>0</v>
      </c>
      <c r="N176" s="79">
        <v>0</v>
      </c>
      <c r="O176" s="79">
        <v>0</v>
      </c>
      <c r="P176" s="79">
        <v>0</v>
      </c>
      <c r="Q176" s="79">
        <v>0</v>
      </c>
      <c r="R176" s="79">
        <v>0</v>
      </c>
      <c r="S176" s="79">
        <v>0</v>
      </c>
      <c r="T176" s="79">
        <v>0</v>
      </c>
      <c r="U176" s="79">
        <v>0</v>
      </c>
      <c r="V176" s="79">
        <v>0</v>
      </c>
      <c r="W176" s="79">
        <v>0</v>
      </c>
      <c r="X176" s="79">
        <v>0</v>
      </c>
      <c r="Y176" s="79">
        <v>0</v>
      </c>
      <c r="Z176" s="79">
        <v>0</v>
      </c>
      <c r="AA176" s="111">
        <v>0</v>
      </c>
      <c r="AB176" s="107"/>
    </row>
    <row r="177" spans="1:28" ht="19.5" customHeight="1" x14ac:dyDescent="0.15">
      <c r="A177" s="219"/>
      <c r="B177" s="73"/>
      <c r="C177" s="73"/>
      <c r="D177" s="73"/>
      <c r="E177" s="77" t="s">
        <v>150</v>
      </c>
      <c r="F177" s="79">
        <f t="shared" si="106"/>
        <v>9.1999999999999998E-2</v>
      </c>
      <c r="G177" s="79">
        <v>0</v>
      </c>
      <c r="H177" s="79">
        <v>0</v>
      </c>
      <c r="I177" s="79">
        <v>0</v>
      </c>
      <c r="J177" s="79">
        <v>0.04</v>
      </c>
      <c r="K177" s="79">
        <v>2.2000000000000002E-2</v>
      </c>
      <c r="L177" s="79">
        <v>0.03</v>
      </c>
      <c r="M177" s="79">
        <v>0</v>
      </c>
      <c r="N177" s="79">
        <v>0</v>
      </c>
      <c r="O177" s="79">
        <v>0</v>
      </c>
      <c r="P177" s="79">
        <v>0</v>
      </c>
      <c r="Q177" s="79">
        <v>0</v>
      </c>
      <c r="R177" s="79">
        <v>0</v>
      </c>
      <c r="S177" s="79">
        <v>0</v>
      </c>
      <c r="T177" s="79">
        <v>0</v>
      </c>
      <c r="U177" s="79">
        <v>0</v>
      </c>
      <c r="V177" s="79">
        <v>0</v>
      </c>
      <c r="W177" s="79">
        <v>0</v>
      </c>
      <c r="X177" s="79">
        <v>0</v>
      </c>
      <c r="Y177" s="79">
        <v>0</v>
      </c>
      <c r="Z177" s="79">
        <v>0</v>
      </c>
      <c r="AA177" s="111">
        <v>0</v>
      </c>
      <c r="AB177" s="107"/>
    </row>
    <row r="178" spans="1:28" ht="19.5" customHeight="1" x14ac:dyDescent="0.15">
      <c r="A178" s="219"/>
      <c r="B178" s="73"/>
      <c r="C178" s="73" t="s">
        <v>162</v>
      </c>
      <c r="D178" s="77" t="s">
        <v>163</v>
      </c>
      <c r="E178" s="77" t="s">
        <v>183</v>
      </c>
      <c r="F178" s="79">
        <f t="shared" si="106"/>
        <v>288.27000000000004</v>
      </c>
      <c r="G178" s="79">
        <v>8.61</v>
      </c>
      <c r="H178" s="79">
        <v>26.79</v>
      </c>
      <c r="I178" s="79">
        <v>29.86</v>
      </c>
      <c r="J178" s="79">
        <v>4.57</v>
      </c>
      <c r="K178" s="79">
        <v>6.18</v>
      </c>
      <c r="L178" s="79">
        <v>3.34</v>
      </c>
      <c r="M178" s="79">
        <v>3.65</v>
      </c>
      <c r="N178" s="79">
        <v>2.15</v>
      </c>
      <c r="O178" s="79">
        <v>2.11</v>
      </c>
      <c r="P178" s="79">
        <v>4.26</v>
      </c>
      <c r="Q178" s="79">
        <v>12.67</v>
      </c>
      <c r="R178" s="79">
        <v>97.35</v>
      </c>
      <c r="S178" s="79">
        <v>48.29</v>
      </c>
      <c r="T178" s="79">
        <v>33.200000000000003</v>
      </c>
      <c r="U178" s="79">
        <v>4.0199999999999996</v>
      </c>
      <c r="V178" s="79">
        <v>1.2200000000000002</v>
      </c>
      <c r="W178" s="79">
        <v>0</v>
      </c>
      <c r="X178" s="79">
        <v>0</v>
      </c>
      <c r="Y178" s="79">
        <v>0</v>
      </c>
      <c r="Z178" s="79">
        <v>0</v>
      </c>
      <c r="AA178" s="111">
        <v>0</v>
      </c>
      <c r="AB178" s="107"/>
    </row>
    <row r="179" spans="1:28" ht="19.5" customHeight="1" x14ac:dyDescent="0.15">
      <c r="A179" s="219"/>
      <c r="B179" s="73" t="s">
        <v>20</v>
      </c>
      <c r="C179" s="73"/>
      <c r="D179" s="73"/>
      <c r="E179" s="77" t="s">
        <v>150</v>
      </c>
      <c r="F179" s="79">
        <f t="shared" si="106"/>
        <v>58.945</v>
      </c>
      <c r="G179" s="79">
        <v>0</v>
      </c>
      <c r="H179" s="79">
        <v>0</v>
      </c>
      <c r="I179" s="79">
        <v>0.16700000000000001</v>
      </c>
      <c r="J179" s="79">
        <v>0.45699999999999996</v>
      </c>
      <c r="K179" s="79">
        <v>0.80400000000000005</v>
      </c>
      <c r="L179" s="79">
        <v>0.53400000000000003</v>
      </c>
      <c r="M179" s="79">
        <v>0.69399999999999995</v>
      </c>
      <c r="N179" s="79">
        <v>0.45</v>
      </c>
      <c r="O179" s="79">
        <v>0.48599999999999999</v>
      </c>
      <c r="P179" s="79">
        <v>1.071</v>
      </c>
      <c r="Q179" s="79">
        <v>3.2970000000000002</v>
      </c>
      <c r="R179" s="79">
        <v>26.254000000000001</v>
      </c>
      <c r="S179" s="79">
        <v>13.529</v>
      </c>
      <c r="T179" s="79">
        <v>9.6280000000000001</v>
      </c>
      <c r="U179" s="79">
        <v>1.206</v>
      </c>
      <c r="V179" s="79">
        <v>0.36799999999999999</v>
      </c>
      <c r="W179" s="79">
        <v>0</v>
      </c>
      <c r="X179" s="79">
        <v>0</v>
      </c>
      <c r="Y179" s="79">
        <v>0</v>
      </c>
      <c r="Z179" s="79">
        <v>0</v>
      </c>
      <c r="AA179" s="111">
        <v>0</v>
      </c>
      <c r="AB179" s="107"/>
    </row>
    <row r="180" spans="1:28" ht="19.5" customHeight="1" x14ac:dyDescent="0.15">
      <c r="A180" s="219"/>
      <c r="B180" s="73"/>
      <c r="C180" s="73"/>
      <c r="D180" s="77" t="s">
        <v>164</v>
      </c>
      <c r="E180" s="77" t="s">
        <v>183</v>
      </c>
      <c r="F180" s="79">
        <f t="shared" si="106"/>
        <v>7.0000000000000007E-2</v>
      </c>
      <c r="G180" s="79">
        <v>0</v>
      </c>
      <c r="H180" s="79">
        <v>0</v>
      </c>
      <c r="I180" s="79">
        <v>0</v>
      </c>
      <c r="J180" s="79">
        <v>0</v>
      </c>
      <c r="K180" s="79">
        <v>0</v>
      </c>
      <c r="L180" s="79">
        <v>0</v>
      </c>
      <c r="M180" s="79">
        <v>0</v>
      </c>
      <c r="N180" s="79">
        <v>0</v>
      </c>
      <c r="O180" s="79">
        <v>0</v>
      </c>
      <c r="P180" s="79">
        <v>7.0000000000000007E-2</v>
      </c>
      <c r="Q180" s="79">
        <v>0</v>
      </c>
      <c r="R180" s="79">
        <v>0</v>
      </c>
      <c r="S180" s="79">
        <v>0</v>
      </c>
      <c r="T180" s="79">
        <v>0</v>
      </c>
      <c r="U180" s="79">
        <v>0</v>
      </c>
      <c r="V180" s="79">
        <v>0</v>
      </c>
      <c r="W180" s="79">
        <v>0</v>
      </c>
      <c r="X180" s="79">
        <v>0</v>
      </c>
      <c r="Y180" s="79">
        <v>0</v>
      </c>
      <c r="Z180" s="79">
        <v>0</v>
      </c>
      <c r="AA180" s="111">
        <v>0</v>
      </c>
      <c r="AB180" s="107"/>
    </row>
    <row r="181" spans="1:28" ht="19.5" customHeight="1" x14ac:dyDescent="0.15">
      <c r="A181" s="219" t="s">
        <v>226</v>
      </c>
      <c r="B181" s="73"/>
      <c r="C181" s="73"/>
      <c r="D181" s="73"/>
      <c r="E181" s="77" t="s">
        <v>150</v>
      </c>
      <c r="F181" s="79">
        <f t="shared" si="106"/>
        <v>8.9999999999999993E-3</v>
      </c>
      <c r="G181" s="79">
        <v>0</v>
      </c>
      <c r="H181" s="79">
        <v>0</v>
      </c>
      <c r="I181" s="79">
        <v>0</v>
      </c>
      <c r="J181" s="79">
        <v>0</v>
      </c>
      <c r="K181" s="79">
        <v>0</v>
      </c>
      <c r="L181" s="79">
        <v>0</v>
      </c>
      <c r="M181" s="79">
        <v>0</v>
      </c>
      <c r="N181" s="79">
        <v>0</v>
      </c>
      <c r="O181" s="79">
        <v>0</v>
      </c>
      <c r="P181" s="79">
        <v>8.9999999999999993E-3</v>
      </c>
      <c r="Q181" s="79">
        <v>0</v>
      </c>
      <c r="R181" s="79">
        <v>0</v>
      </c>
      <c r="S181" s="79">
        <v>0</v>
      </c>
      <c r="T181" s="79">
        <v>0</v>
      </c>
      <c r="U181" s="79">
        <v>0</v>
      </c>
      <c r="V181" s="79">
        <v>0</v>
      </c>
      <c r="W181" s="79">
        <v>0</v>
      </c>
      <c r="X181" s="79">
        <v>0</v>
      </c>
      <c r="Y181" s="79">
        <v>0</v>
      </c>
      <c r="Z181" s="79">
        <v>0</v>
      </c>
      <c r="AA181" s="111">
        <v>0</v>
      </c>
      <c r="AB181" s="107"/>
    </row>
    <row r="182" spans="1:28" ht="19.5" customHeight="1" x14ac:dyDescent="0.15">
      <c r="A182" s="219"/>
      <c r="B182" s="76"/>
      <c r="C182" s="74" t="s">
        <v>165</v>
      </c>
      <c r="D182" s="75"/>
      <c r="E182" s="77" t="s">
        <v>183</v>
      </c>
      <c r="F182" s="79">
        <f t="shared" si="106"/>
        <v>145.92000000000004</v>
      </c>
      <c r="G182" s="79">
        <v>2.92</v>
      </c>
      <c r="H182" s="79">
        <v>24.439999999999998</v>
      </c>
      <c r="I182" s="79">
        <v>30.64</v>
      </c>
      <c r="J182" s="79">
        <v>31.07</v>
      </c>
      <c r="K182" s="79">
        <v>26.130000000000003</v>
      </c>
      <c r="L182" s="79">
        <v>16.989999999999998</v>
      </c>
      <c r="M182" s="79">
        <v>5.99</v>
      </c>
      <c r="N182" s="79">
        <v>0.3</v>
      </c>
      <c r="O182" s="79">
        <v>4.3600000000000003</v>
      </c>
      <c r="P182" s="79">
        <v>0.6</v>
      </c>
      <c r="Q182" s="79">
        <v>0.91</v>
      </c>
      <c r="R182" s="79">
        <v>0.77</v>
      </c>
      <c r="S182" s="79">
        <v>0.8</v>
      </c>
      <c r="T182" s="79">
        <v>0</v>
      </c>
      <c r="U182" s="79">
        <v>0</v>
      </c>
      <c r="V182" s="79">
        <v>0</v>
      </c>
      <c r="W182" s="79">
        <v>0</v>
      </c>
      <c r="X182" s="79">
        <v>0</v>
      </c>
      <c r="Y182" s="79">
        <v>0</v>
      </c>
      <c r="Z182" s="79">
        <v>0</v>
      </c>
      <c r="AA182" s="111">
        <v>0</v>
      </c>
      <c r="AB182" s="107"/>
    </row>
    <row r="183" spans="1:28" ht="19.5" customHeight="1" x14ac:dyDescent="0.15">
      <c r="A183" s="219"/>
      <c r="B183" s="76"/>
      <c r="C183" s="76"/>
      <c r="E183" s="77" t="s">
        <v>150</v>
      </c>
      <c r="F183" s="79">
        <f t="shared" si="106"/>
        <v>8.5000000000000018</v>
      </c>
      <c r="G183" s="79">
        <v>0</v>
      </c>
      <c r="H183" s="79">
        <v>0.128</v>
      </c>
      <c r="I183" s="79">
        <v>0.77100000000000002</v>
      </c>
      <c r="J183" s="79">
        <v>1.5630000000000002</v>
      </c>
      <c r="K183" s="79">
        <v>1.8370000000000002</v>
      </c>
      <c r="L183" s="79">
        <v>2.407</v>
      </c>
      <c r="M183" s="79">
        <v>0.59899999999999998</v>
      </c>
      <c r="N183" s="79">
        <v>3.3000000000000002E-2</v>
      </c>
      <c r="O183" s="79">
        <v>0.76500000000000001</v>
      </c>
      <c r="P183" s="79">
        <v>0.11700000000000001</v>
      </c>
      <c r="Q183" s="79">
        <v>8.7999999999999995E-2</v>
      </c>
      <c r="R183" s="79">
        <v>0.112</v>
      </c>
      <c r="S183" s="79">
        <v>0.08</v>
      </c>
      <c r="T183" s="79">
        <v>0</v>
      </c>
      <c r="U183" s="79">
        <v>0</v>
      </c>
      <c r="V183" s="79">
        <v>0</v>
      </c>
      <c r="W183" s="79">
        <v>0</v>
      </c>
      <c r="X183" s="79">
        <v>0</v>
      </c>
      <c r="Y183" s="79">
        <v>0</v>
      </c>
      <c r="Z183" s="79">
        <v>0</v>
      </c>
      <c r="AA183" s="111">
        <v>0</v>
      </c>
      <c r="AB183" s="107"/>
    </row>
    <row r="184" spans="1:28" ht="19.5" customHeight="1" x14ac:dyDescent="0.15">
      <c r="A184" s="219"/>
      <c r="B184" s="221"/>
      <c r="C184" s="74" t="s">
        <v>152</v>
      </c>
      <c r="D184" s="75"/>
      <c r="E184" s="77" t="s">
        <v>183</v>
      </c>
      <c r="F184" s="79">
        <f t="shared" si="106"/>
        <v>5243.5099999999993</v>
      </c>
      <c r="G184" s="79">
        <f>G186+G196</f>
        <v>0</v>
      </c>
      <c r="H184" s="79">
        <f t="shared" ref="H184:AA184" si="112">H186+H196</f>
        <v>64.900000000000006</v>
      </c>
      <c r="I184" s="79">
        <f t="shared" si="112"/>
        <v>307.33</v>
      </c>
      <c r="J184" s="79">
        <f t="shared" si="112"/>
        <v>13.9</v>
      </c>
      <c r="K184" s="79">
        <f t="shared" si="112"/>
        <v>18.079999999999998</v>
      </c>
      <c r="L184" s="79">
        <f t="shared" si="112"/>
        <v>24.939999999999998</v>
      </c>
      <c r="M184" s="79">
        <f t="shared" si="112"/>
        <v>250.03</v>
      </c>
      <c r="N184" s="79">
        <f t="shared" si="112"/>
        <v>390.12</v>
      </c>
      <c r="O184" s="79">
        <f t="shared" si="112"/>
        <v>210.4</v>
      </c>
      <c r="P184" s="79">
        <f t="shared" si="112"/>
        <v>263.77000000000004</v>
      </c>
      <c r="Q184" s="79">
        <f t="shared" si="112"/>
        <v>361.02</v>
      </c>
      <c r="R184" s="79">
        <f t="shared" si="112"/>
        <v>981.50999999999988</v>
      </c>
      <c r="S184" s="79">
        <f t="shared" si="112"/>
        <v>977.09999999999991</v>
      </c>
      <c r="T184" s="79">
        <f t="shared" si="112"/>
        <v>843.08999999999992</v>
      </c>
      <c r="U184" s="79">
        <f t="shared" si="112"/>
        <v>253.86999999999998</v>
      </c>
      <c r="V184" s="79">
        <f t="shared" si="112"/>
        <v>135.94999999999999</v>
      </c>
      <c r="W184" s="79">
        <f t="shared" si="112"/>
        <v>72.83</v>
      </c>
      <c r="X184" s="79">
        <f t="shared" si="112"/>
        <v>35.04</v>
      </c>
      <c r="Y184" s="79">
        <f t="shared" si="112"/>
        <v>16.2</v>
      </c>
      <c r="Z184" s="79">
        <f t="shared" si="112"/>
        <v>19.919999999999998</v>
      </c>
      <c r="AA184" s="111">
        <f t="shared" si="112"/>
        <v>3.5100000000000002</v>
      </c>
      <c r="AB184" s="107"/>
    </row>
    <row r="185" spans="1:28" ht="19.5" customHeight="1" x14ac:dyDescent="0.15">
      <c r="A185" s="219"/>
      <c r="B185" s="76"/>
      <c r="C185" s="76"/>
      <c r="E185" s="77" t="s">
        <v>150</v>
      </c>
      <c r="F185" s="79">
        <f t="shared" si="106"/>
        <v>809.46200000000022</v>
      </c>
      <c r="G185" s="79">
        <f>G187+G197</f>
        <v>0</v>
      </c>
      <c r="H185" s="79">
        <f t="shared" ref="H185:AA185" si="113">H187+H197</f>
        <v>6.3E-2</v>
      </c>
      <c r="I185" s="79">
        <f t="shared" si="113"/>
        <v>7.7409999999999997</v>
      </c>
      <c r="J185" s="79">
        <f t="shared" si="113"/>
        <v>0.69899999999999995</v>
      </c>
      <c r="K185" s="79">
        <f t="shared" si="113"/>
        <v>1.266</v>
      </c>
      <c r="L185" s="79">
        <f t="shared" si="113"/>
        <v>2.2629999999999999</v>
      </c>
      <c r="M185" s="79">
        <f t="shared" si="113"/>
        <v>25.006999999999998</v>
      </c>
      <c r="N185" s="79">
        <f t="shared" si="113"/>
        <v>43.540999999999997</v>
      </c>
      <c r="O185" s="79">
        <f t="shared" si="113"/>
        <v>26.405000000000001</v>
      </c>
      <c r="P185" s="79">
        <f t="shared" si="113"/>
        <v>37.316000000000003</v>
      </c>
      <c r="Q185" s="79">
        <f t="shared" si="113"/>
        <v>58.078000000000003</v>
      </c>
      <c r="R185" s="79">
        <f t="shared" si="113"/>
        <v>159.92399999999998</v>
      </c>
      <c r="S185" s="79">
        <f t="shared" si="113"/>
        <v>168.36599999999999</v>
      </c>
      <c r="T185" s="79">
        <f t="shared" si="113"/>
        <v>155.166</v>
      </c>
      <c r="U185" s="79">
        <f t="shared" si="113"/>
        <v>55.670999999999992</v>
      </c>
      <c r="V185" s="79">
        <f t="shared" si="113"/>
        <v>31.8</v>
      </c>
      <c r="W185" s="79">
        <f t="shared" si="113"/>
        <v>17.951000000000001</v>
      </c>
      <c r="X185" s="79">
        <f t="shared" si="113"/>
        <v>8.9260000000000002</v>
      </c>
      <c r="Y185" s="79">
        <f t="shared" si="113"/>
        <v>4.0519999999999996</v>
      </c>
      <c r="Z185" s="79">
        <f t="shared" si="113"/>
        <v>4.4359999999999999</v>
      </c>
      <c r="AA185" s="111">
        <f t="shared" si="113"/>
        <v>0.79100000000000004</v>
      </c>
      <c r="AB185" s="107"/>
    </row>
    <row r="186" spans="1:28" ht="19.5" customHeight="1" x14ac:dyDescent="0.15">
      <c r="A186" s="219"/>
      <c r="B186" s="73" t="s">
        <v>94</v>
      </c>
      <c r="C186" s="77"/>
      <c r="D186" s="77" t="s">
        <v>153</v>
      </c>
      <c r="E186" s="77" t="s">
        <v>183</v>
      </c>
      <c r="F186" s="79">
        <f t="shared" si="106"/>
        <v>1679.7300000000002</v>
      </c>
      <c r="G186" s="79">
        <f>SUM(G188,G190,G192,G194)</f>
        <v>0</v>
      </c>
      <c r="H186" s="79">
        <f t="shared" ref="H186:AA186" si="114">SUM(H188,H190,H192,H194)</f>
        <v>0</v>
      </c>
      <c r="I186" s="79">
        <f t="shared" si="114"/>
        <v>0</v>
      </c>
      <c r="J186" s="79">
        <f t="shared" si="114"/>
        <v>0</v>
      </c>
      <c r="K186" s="79">
        <f t="shared" si="114"/>
        <v>0</v>
      </c>
      <c r="L186" s="79">
        <f t="shared" si="114"/>
        <v>6.47</v>
      </c>
      <c r="M186" s="79">
        <f t="shared" si="114"/>
        <v>2.83</v>
      </c>
      <c r="N186" s="79">
        <f t="shared" si="114"/>
        <v>17.559999999999999</v>
      </c>
      <c r="O186" s="79">
        <f t="shared" si="114"/>
        <v>22.57</v>
      </c>
      <c r="P186" s="79">
        <f t="shared" si="114"/>
        <v>52.63</v>
      </c>
      <c r="Q186" s="79">
        <f t="shared" si="114"/>
        <v>102.52</v>
      </c>
      <c r="R186" s="79">
        <f t="shared" si="114"/>
        <v>284.64999999999998</v>
      </c>
      <c r="S186" s="79">
        <f t="shared" si="114"/>
        <v>361.21</v>
      </c>
      <c r="T186" s="79">
        <f t="shared" si="114"/>
        <v>367.31</v>
      </c>
      <c r="U186" s="79">
        <f t="shared" si="114"/>
        <v>194.48999999999998</v>
      </c>
      <c r="V186" s="79">
        <f t="shared" si="114"/>
        <v>122.75</v>
      </c>
      <c r="W186" s="79">
        <f t="shared" si="114"/>
        <v>71.73</v>
      </c>
      <c r="X186" s="79">
        <f t="shared" si="114"/>
        <v>34.68</v>
      </c>
      <c r="Y186" s="79">
        <f t="shared" si="114"/>
        <v>16.2</v>
      </c>
      <c r="Z186" s="79">
        <f t="shared" si="114"/>
        <v>19.7</v>
      </c>
      <c r="AA186" s="111">
        <f t="shared" si="114"/>
        <v>2.4300000000000002</v>
      </c>
      <c r="AB186" s="107"/>
    </row>
    <row r="187" spans="1:28" ht="19.5" customHeight="1" x14ac:dyDescent="0.15">
      <c r="A187" s="219"/>
      <c r="B187" s="73"/>
      <c r="C187" s="73" t="s">
        <v>10</v>
      </c>
      <c r="D187" s="73"/>
      <c r="E187" s="77" t="s">
        <v>150</v>
      </c>
      <c r="F187" s="79">
        <f t="shared" si="106"/>
        <v>376.25599999999997</v>
      </c>
      <c r="G187" s="79">
        <f>SUM(G189,G191,G193,G195)</f>
        <v>0</v>
      </c>
      <c r="H187" s="79">
        <f t="shared" ref="H187:AA187" si="115">SUM(H189,H191,H193,H195)</f>
        <v>0</v>
      </c>
      <c r="I187" s="79">
        <f t="shared" si="115"/>
        <v>0</v>
      </c>
      <c r="J187" s="79">
        <f t="shared" si="115"/>
        <v>0</v>
      </c>
      <c r="K187" s="79">
        <f t="shared" si="115"/>
        <v>0</v>
      </c>
      <c r="L187" s="79">
        <f t="shared" si="115"/>
        <v>0.59899999999999998</v>
      </c>
      <c r="M187" s="79">
        <f t="shared" si="115"/>
        <v>0.39400000000000002</v>
      </c>
      <c r="N187" s="79">
        <f t="shared" si="115"/>
        <v>2.657</v>
      </c>
      <c r="O187" s="79">
        <f t="shared" si="115"/>
        <v>3.9369999999999998</v>
      </c>
      <c r="P187" s="79">
        <f t="shared" si="115"/>
        <v>9.822000000000001</v>
      </c>
      <c r="Q187" s="79">
        <f t="shared" si="115"/>
        <v>22.064</v>
      </c>
      <c r="R187" s="79">
        <f t="shared" si="115"/>
        <v>59.378</v>
      </c>
      <c r="S187" s="79">
        <f t="shared" si="115"/>
        <v>79.052000000000007</v>
      </c>
      <c r="T187" s="79">
        <f t="shared" si="115"/>
        <v>85.808999999999997</v>
      </c>
      <c r="U187" s="79">
        <f t="shared" si="115"/>
        <v>46.937999999999995</v>
      </c>
      <c r="V187" s="79">
        <f t="shared" si="115"/>
        <v>29.856999999999999</v>
      </c>
      <c r="W187" s="79">
        <f t="shared" si="115"/>
        <v>17.788</v>
      </c>
      <c r="X187" s="79">
        <f t="shared" si="115"/>
        <v>8.8729999999999993</v>
      </c>
      <c r="Y187" s="79">
        <f t="shared" si="115"/>
        <v>4.0519999999999996</v>
      </c>
      <c r="Z187" s="79">
        <f t="shared" si="115"/>
        <v>4.4039999999999999</v>
      </c>
      <c r="AA187" s="111">
        <f t="shared" si="115"/>
        <v>0.63200000000000001</v>
      </c>
      <c r="AB187" s="107"/>
    </row>
    <row r="188" spans="1:28" ht="19.5" customHeight="1" x14ac:dyDescent="0.15">
      <c r="A188" s="219"/>
      <c r="B188" s="73"/>
      <c r="C188" s="73"/>
      <c r="D188" s="77" t="s">
        <v>157</v>
      </c>
      <c r="E188" s="77" t="s">
        <v>183</v>
      </c>
      <c r="F188" s="79">
        <f t="shared" si="106"/>
        <v>1645.53</v>
      </c>
      <c r="G188" s="79">
        <v>0</v>
      </c>
      <c r="H188" s="79">
        <v>0</v>
      </c>
      <c r="I188" s="79">
        <v>0</v>
      </c>
      <c r="J188" s="79">
        <v>0</v>
      </c>
      <c r="K188" s="79">
        <v>0</v>
      </c>
      <c r="L188" s="79">
        <v>6.47</v>
      </c>
      <c r="M188" s="79">
        <v>2.83</v>
      </c>
      <c r="N188" s="79">
        <v>17.559999999999999</v>
      </c>
      <c r="O188" s="79">
        <v>22.57</v>
      </c>
      <c r="P188" s="79">
        <v>52.63</v>
      </c>
      <c r="Q188" s="79">
        <v>102.52</v>
      </c>
      <c r="R188" s="79">
        <v>284.64999999999998</v>
      </c>
      <c r="S188" s="79">
        <v>354.52</v>
      </c>
      <c r="T188" s="79">
        <v>359.79</v>
      </c>
      <c r="U188" s="79">
        <v>186.85</v>
      </c>
      <c r="V188" s="79">
        <v>122.75</v>
      </c>
      <c r="W188" s="79">
        <v>62.56</v>
      </c>
      <c r="X188" s="79">
        <v>31.5</v>
      </c>
      <c r="Y188" s="79">
        <v>16.2</v>
      </c>
      <c r="Z188" s="79">
        <v>19.7</v>
      </c>
      <c r="AA188" s="111">
        <v>2.4300000000000002</v>
      </c>
      <c r="AB188" s="107"/>
    </row>
    <row r="189" spans="1:28" ht="19.5" customHeight="1" x14ac:dyDescent="0.15">
      <c r="A189" s="219"/>
      <c r="B189" s="73"/>
      <c r="C189" s="73"/>
      <c r="D189" s="73"/>
      <c r="E189" s="77" t="s">
        <v>150</v>
      </c>
      <c r="F189" s="79">
        <f t="shared" si="106"/>
        <v>367.56900000000007</v>
      </c>
      <c r="G189" s="79">
        <v>0</v>
      </c>
      <c r="H189" s="79">
        <v>0</v>
      </c>
      <c r="I189" s="79">
        <v>0</v>
      </c>
      <c r="J189" s="79">
        <v>0</v>
      </c>
      <c r="K189" s="79">
        <v>0</v>
      </c>
      <c r="L189" s="79">
        <v>0.59899999999999998</v>
      </c>
      <c r="M189" s="79">
        <v>0.39400000000000002</v>
      </c>
      <c r="N189" s="79">
        <v>2.657</v>
      </c>
      <c r="O189" s="79">
        <v>3.9369999999999998</v>
      </c>
      <c r="P189" s="79">
        <v>9.822000000000001</v>
      </c>
      <c r="Q189" s="79">
        <v>22.064</v>
      </c>
      <c r="R189" s="79">
        <v>59.378</v>
      </c>
      <c r="S189" s="79">
        <v>77.447000000000003</v>
      </c>
      <c r="T189" s="79">
        <v>83.924999999999997</v>
      </c>
      <c r="U189" s="79">
        <v>44.951999999999998</v>
      </c>
      <c r="V189" s="79">
        <v>29.856999999999999</v>
      </c>
      <c r="W189" s="79">
        <v>15.403</v>
      </c>
      <c r="X189" s="79">
        <v>8.0459999999999994</v>
      </c>
      <c r="Y189" s="79">
        <v>4.0519999999999996</v>
      </c>
      <c r="Z189" s="79">
        <v>4.4039999999999999</v>
      </c>
      <c r="AA189" s="111">
        <v>0.63200000000000001</v>
      </c>
      <c r="AB189" s="107"/>
    </row>
    <row r="190" spans="1:28" ht="19.5" customHeight="1" x14ac:dyDescent="0.15">
      <c r="A190" s="219"/>
      <c r="B190" s="73" t="s">
        <v>65</v>
      </c>
      <c r="C190" s="73" t="s">
        <v>159</v>
      </c>
      <c r="D190" s="77" t="s">
        <v>160</v>
      </c>
      <c r="E190" s="77" t="s">
        <v>183</v>
      </c>
      <c r="F190" s="79">
        <f t="shared" si="106"/>
        <v>34.200000000000003</v>
      </c>
      <c r="G190" s="79">
        <v>0</v>
      </c>
      <c r="H190" s="79">
        <v>0</v>
      </c>
      <c r="I190" s="79">
        <v>0</v>
      </c>
      <c r="J190" s="79">
        <v>0</v>
      </c>
      <c r="K190" s="79">
        <v>0</v>
      </c>
      <c r="L190" s="79">
        <v>0</v>
      </c>
      <c r="M190" s="79">
        <v>0</v>
      </c>
      <c r="N190" s="79">
        <v>0</v>
      </c>
      <c r="O190" s="79">
        <v>0</v>
      </c>
      <c r="P190" s="79">
        <v>0</v>
      </c>
      <c r="Q190" s="79">
        <v>0</v>
      </c>
      <c r="R190" s="79">
        <v>0</v>
      </c>
      <c r="S190" s="79">
        <v>6.69</v>
      </c>
      <c r="T190" s="79">
        <v>7.52</v>
      </c>
      <c r="U190" s="79">
        <v>7.64</v>
      </c>
      <c r="V190" s="79">
        <v>0</v>
      </c>
      <c r="W190" s="79">
        <v>9.17</v>
      </c>
      <c r="X190" s="79">
        <v>3.18</v>
      </c>
      <c r="Y190" s="79">
        <v>0</v>
      </c>
      <c r="Z190" s="79">
        <v>0</v>
      </c>
      <c r="AA190" s="111">
        <v>0</v>
      </c>
      <c r="AB190" s="107"/>
    </row>
    <row r="191" spans="1:28" ht="19.5" customHeight="1" x14ac:dyDescent="0.15">
      <c r="A191" s="219"/>
      <c r="B191" s="73"/>
      <c r="C191" s="73"/>
      <c r="D191" s="73"/>
      <c r="E191" s="77" t="s">
        <v>150</v>
      </c>
      <c r="F191" s="79">
        <f t="shared" si="106"/>
        <v>8.6869999999999994</v>
      </c>
      <c r="G191" s="79">
        <v>0</v>
      </c>
      <c r="H191" s="79">
        <v>0</v>
      </c>
      <c r="I191" s="79">
        <v>0</v>
      </c>
      <c r="J191" s="79">
        <v>0</v>
      </c>
      <c r="K191" s="79">
        <v>0</v>
      </c>
      <c r="L191" s="79">
        <v>0</v>
      </c>
      <c r="M191" s="79">
        <v>0</v>
      </c>
      <c r="N191" s="79">
        <v>0</v>
      </c>
      <c r="O191" s="79">
        <v>0</v>
      </c>
      <c r="P191" s="79">
        <v>0</v>
      </c>
      <c r="Q191" s="79">
        <v>0</v>
      </c>
      <c r="R191" s="79">
        <v>0</v>
      </c>
      <c r="S191" s="79">
        <v>1.605</v>
      </c>
      <c r="T191" s="79">
        <v>1.8839999999999999</v>
      </c>
      <c r="U191" s="79">
        <v>1.986</v>
      </c>
      <c r="V191" s="79">
        <v>0</v>
      </c>
      <c r="W191" s="79">
        <v>2.3849999999999998</v>
      </c>
      <c r="X191" s="79">
        <v>0.82699999999999996</v>
      </c>
      <c r="Y191" s="79">
        <v>0</v>
      </c>
      <c r="Z191" s="79">
        <v>0</v>
      </c>
      <c r="AA191" s="111">
        <v>0</v>
      </c>
      <c r="AB191" s="107"/>
    </row>
    <row r="192" spans="1:28" ht="19.5" customHeight="1" x14ac:dyDescent="0.15">
      <c r="A192" s="219" t="s">
        <v>85</v>
      </c>
      <c r="B192" s="73"/>
      <c r="C192" s="73"/>
      <c r="D192" s="77" t="s">
        <v>166</v>
      </c>
      <c r="E192" s="77" t="s">
        <v>183</v>
      </c>
      <c r="F192" s="79">
        <f t="shared" si="106"/>
        <v>0</v>
      </c>
      <c r="G192" s="79">
        <v>0</v>
      </c>
      <c r="H192" s="79">
        <v>0</v>
      </c>
      <c r="I192" s="79">
        <v>0</v>
      </c>
      <c r="J192" s="79">
        <v>0</v>
      </c>
      <c r="K192" s="79">
        <v>0</v>
      </c>
      <c r="L192" s="79">
        <v>0</v>
      </c>
      <c r="M192" s="79">
        <v>0</v>
      </c>
      <c r="N192" s="79">
        <v>0</v>
      </c>
      <c r="O192" s="79">
        <v>0</v>
      </c>
      <c r="P192" s="79">
        <v>0</v>
      </c>
      <c r="Q192" s="79">
        <v>0</v>
      </c>
      <c r="R192" s="79">
        <v>0</v>
      </c>
      <c r="S192" s="79">
        <v>0</v>
      </c>
      <c r="T192" s="79">
        <v>0</v>
      </c>
      <c r="U192" s="79">
        <v>0</v>
      </c>
      <c r="V192" s="79">
        <v>0</v>
      </c>
      <c r="W192" s="79">
        <v>0</v>
      </c>
      <c r="X192" s="79">
        <v>0</v>
      </c>
      <c r="Y192" s="79">
        <v>0</v>
      </c>
      <c r="Z192" s="79">
        <v>0</v>
      </c>
      <c r="AA192" s="111">
        <v>0</v>
      </c>
      <c r="AB192" s="107"/>
    </row>
    <row r="193" spans="1:28" ht="19.5" customHeight="1" x14ac:dyDescent="0.15">
      <c r="A193" s="219"/>
      <c r="B193" s="73"/>
      <c r="C193" s="73" t="s">
        <v>162</v>
      </c>
      <c r="D193" s="73"/>
      <c r="E193" s="77" t="s">
        <v>150</v>
      </c>
      <c r="F193" s="79">
        <f t="shared" si="106"/>
        <v>0</v>
      </c>
      <c r="G193" s="79">
        <v>0</v>
      </c>
      <c r="H193" s="79">
        <v>0</v>
      </c>
      <c r="I193" s="79">
        <v>0</v>
      </c>
      <c r="J193" s="79">
        <v>0</v>
      </c>
      <c r="K193" s="79">
        <v>0</v>
      </c>
      <c r="L193" s="79">
        <v>0</v>
      </c>
      <c r="M193" s="79">
        <v>0</v>
      </c>
      <c r="N193" s="79">
        <v>0</v>
      </c>
      <c r="O193" s="79">
        <v>0</v>
      </c>
      <c r="P193" s="79">
        <v>0</v>
      </c>
      <c r="Q193" s="79">
        <v>0</v>
      </c>
      <c r="R193" s="79">
        <v>0</v>
      </c>
      <c r="S193" s="79">
        <v>0</v>
      </c>
      <c r="T193" s="79">
        <v>0</v>
      </c>
      <c r="U193" s="79">
        <v>0</v>
      </c>
      <c r="V193" s="79">
        <v>0</v>
      </c>
      <c r="W193" s="79">
        <v>0</v>
      </c>
      <c r="X193" s="79">
        <v>0</v>
      </c>
      <c r="Y193" s="79">
        <v>0</v>
      </c>
      <c r="Z193" s="79">
        <v>0</v>
      </c>
      <c r="AA193" s="111">
        <v>0</v>
      </c>
      <c r="AB193" s="107"/>
    </row>
    <row r="194" spans="1:28" ht="19.5" customHeight="1" x14ac:dyDescent="0.15">
      <c r="A194" s="219"/>
      <c r="B194" s="73" t="s">
        <v>20</v>
      </c>
      <c r="C194" s="73"/>
      <c r="D194" s="77" t="s">
        <v>164</v>
      </c>
      <c r="E194" s="77" t="s">
        <v>183</v>
      </c>
      <c r="F194" s="79">
        <f t="shared" si="106"/>
        <v>0</v>
      </c>
      <c r="G194" s="79">
        <v>0</v>
      </c>
      <c r="H194" s="79">
        <v>0</v>
      </c>
      <c r="I194" s="79">
        <v>0</v>
      </c>
      <c r="J194" s="79">
        <v>0</v>
      </c>
      <c r="K194" s="79">
        <v>0</v>
      </c>
      <c r="L194" s="79">
        <v>0</v>
      </c>
      <c r="M194" s="79">
        <v>0</v>
      </c>
      <c r="N194" s="79">
        <v>0</v>
      </c>
      <c r="O194" s="79">
        <v>0</v>
      </c>
      <c r="P194" s="79">
        <v>0</v>
      </c>
      <c r="Q194" s="79">
        <v>0</v>
      </c>
      <c r="R194" s="79">
        <v>0</v>
      </c>
      <c r="S194" s="79">
        <v>0</v>
      </c>
      <c r="T194" s="79">
        <v>0</v>
      </c>
      <c r="U194" s="79">
        <v>0</v>
      </c>
      <c r="V194" s="79">
        <v>0</v>
      </c>
      <c r="W194" s="79">
        <v>0</v>
      </c>
      <c r="X194" s="79">
        <v>0</v>
      </c>
      <c r="Y194" s="79">
        <v>0</v>
      </c>
      <c r="Z194" s="79">
        <v>0</v>
      </c>
      <c r="AA194" s="111">
        <v>0</v>
      </c>
      <c r="AB194" s="107"/>
    </row>
    <row r="195" spans="1:28" ht="19.5" customHeight="1" x14ac:dyDescent="0.15">
      <c r="A195" s="219"/>
      <c r="B195" s="73"/>
      <c r="C195" s="73"/>
      <c r="D195" s="73"/>
      <c r="E195" s="77" t="s">
        <v>150</v>
      </c>
      <c r="F195" s="79">
        <f t="shared" si="106"/>
        <v>0</v>
      </c>
      <c r="G195" s="79">
        <v>0</v>
      </c>
      <c r="H195" s="79">
        <v>0</v>
      </c>
      <c r="I195" s="79">
        <v>0</v>
      </c>
      <c r="J195" s="79">
        <v>0</v>
      </c>
      <c r="K195" s="79">
        <v>0</v>
      </c>
      <c r="L195" s="79">
        <v>0</v>
      </c>
      <c r="M195" s="79">
        <v>0</v>
      </c>
      <c r="N195" s="79">
        <v>0</v>
      </c>
      <c r="O195" s="79">
        <v>0</v>
      </c>
      <c r="P195" s="79">
        <v>0</v>
      </c>
      <c r="Q195" s="79">
        <v>0</v>
      </c>
      <c r="R195" s="79">
        <v>0</v>
      </c>
      <c r="S195" s="79">
        <v>0</v>
      </c>
      <c r="T195" s="79">
        <v>0</v>
      </c>
      <c r="U195" s="79">
        <v>0</v>
      </c>
      <c r="V195" s="79">
        <v>0</v>
      </c>
      <c r="W195" s="79">
        <v>0</v>
      </c>
      <c r="X195" s="79">
        <v>0</v>
      </c>
      <c r="Y195" s="79">
        <v>0</v>
      </c>
      <c r="Z195" s="79">
        <v>0</v>
      </c>
      <c r="AA195" s="111">
        <v>0</v>
      </c>
      <c r="AB195" s="107"/>
    </row>
    <row r="196" spans="1:28" ht="19.5" customHeight="1" x14ac:dyDescent="0.15">
      <c r="A196" s="219"/>
      <c r="B196" s="76"/>
      <c r="C196" s="74" t="s">
        <v>165</v>
      </c>
      <c r="D196" s="75"/>
      <c r="E196" s="77" t="s">
        <v>183</v>
      </c>
      <c r="F196" s="79">
        <f t="shared" si="106"/>
        <v>3563.7799999999993</v>
      </c>
      <c r="G196" s="79">
        <v>0</v>
      </c>
      <c r="H196" s="79">
        <v>64.900000000000006</v>
      </c>
      <c r="I196" s="79">
        <v>307.33</v>
      </c>
      <c r="J196" s="79">
        <v>13.9</v>
      </c>
      <c r="K196" s="79">
        <v>18.079999999999998</v>
      </c>
      <c r="L196" s="79">
        <v>18.47</v>
      </c>
      <c r="M196" s="79">
        <v>247.2</v>
      </c>
      <c r="N196" s="79">
        <v>372.56</v>
      </c>
      <c r="O196" s="79">
        <v>187.83</v>
      </c>
      <c r="P196" s="79">
        <v>211.14000000000001</v>
      </c>
      <c r="Q196" s="79">
        <v>258.5</v>
      </c>
      <c r="R196" s="79">
        <v>696.8599999999999</v>
      </c>
      <c r="S196" s="79">
        <v>615.89</v>
      </c>
      <c r="T196" s="79">
        <v>475.78</v>
      </c>
      <c r="U196" s="79">
        <v>59.38</v>
      </c>
      <c r="V196" s="79">
        <v>13.2</v>
      </c>
      <c r="W196" s="79">
        <v>1.1000000000000001</v>
      </c>
      <c r="X196" s="79">
        <v>0.36</v>
      </c>
      <c r="Y196" s="79">
        <v>0</v>
      </c>
      <c r="Z196" s="79">
        <v>0.22</v>
      </c>
      <c r="AA196" s="111">
        <v>1.08</v>
      </c>
      <c r="AB196" s="107"/>
    </row>
    <row r="197" spans="1:28" ht="19.5" customHeight="1" thickBot="1" x14ac:dyDescent="0.2">
      <c r="A197" s="94"/>
      <c r="B197" s="222"/>
      <c r="C197" s="222"/>
      <c r="D197" s="223"/>
      <c r="E197" s="224" t="s">
        <v>150</v>
      </c>
      <c r="F197" s="79">
        <f t="shared" si="106"/>
        <v>433.2059999999999</v>
      </c>
      <c r="G197" s="102">
        <v>0</v>
      </c>
      <c r="H197" s="225">
        <v>6.3E-2</v>
      </c>
      <c r="I197" s="225">
        <v>7.7409999999999997</v>
      </c>
      <c r="J197" s="225">
        <v>0.69899999999999995</v>
      </c>
      <c r="K197" s="225">
        <v>1.266</v>
      </c>
      <c r="L197" s="225">
        <v>1.6639999999999999</v>
      </c>
      <c r="M197" s="225">
        <v>24.613</v>
      </c>
      <c r="N197" s="225">
        <v>40.884</v>
      </c>
      <c r="O197" s="225">
        <v>22.468</v>
      </c>
      <c r="P197" s="225">
        <v>27.494</v>
      </c>
      <c r="Q197" s="225">
        <v>36.014000000000003</v>
      </c>
      <c r="R197" s="225">
        <v>100.54599999999999</v>
      </c>
      <c r="S197" s="225">
        <v>89.313999999999993</v>
      </c>
      <c r="T197" s="225">
        <v>69.356999999999999</v>
      </c>
      <c r="U197" s="225">
        <v>8.7330000000000005</v>
      </c>
      <c r="V197" s="225">
        <v>1.9430000000000001</v>
      </c>
      <c r="W197" s="225">
        <v>0.16300000000000001</v>
      </c>
      <c r="X197" s="225">
        <v>5.2999999999999999E-2</v>
      </c>
      <c r="Y197" s="225">
        <v>0</v>
      </c>
      <c r="Z197" s="225">
        <v>3.2000000000000001E-2</v>
      </c>
      <c r="AA197" s="226">
        <v>0.159</v>
      </c>
      <c r="AB197" s="107"/>
    </row>
    <row r="198" spans="1:28" ht="19.5" customHeight="1" x14ac:dyDescent="0.15">
      <c r="A198" s="349" t="s">
        <v>119</v>
      </c>
      <c r="B198" s="352" t="s">
        <v>120</v>
      </c>
      <c r="C198" s="353"/>
      <c r="D198" s="354"/>
      <c r="E198" s="73" t="s">
        <v>183</v>
      </c>
      <c r="F198" s="227">
        <f>F199+F200</f>
        <v>291.12</v>
      </c>
    </row>
    <row r="199" spans="1:28" ht="19.5" customHeight="1" x14ac:dyDescent="0.15">
      <c r="A199" s="350"/>
      <c r="B199" s="355" t="s">
        <v>205</v>
      </c>
      <c r="C199" s="356"/>
      <c r="D199" s="357"/>
      <c r="E199" s="77" t="s">
        <v>183</v>
      </c>
      <c r="F199" s="227">
        <v>184.76</v>
      </c>
    </row>
    <row r="200" spans="1:28" ht="19.5" customHeight="1" x14ac:dyDescent="0.15">
      <c r="A200" s="351"/>
      <c r="B200" s="355" t="s">
        <v>206</v>
      </c>
      <c r="C200" s="356"/>
      <c r="D200" s="357"/>
      <c r="E200" s="77" t="s">
        <v>183</v>
      </c>
      <c r="F200" s="227">
        <v>106.36</v>
      </c>
    </row>
    <row r="201" spans="1:28" ht="19.5" customHeight="1" thickBot="1" x14ac:dyDescent="0.2">
      <c r="A201" s="358" t="s">
        <v>204</v>
      </c>
      <c r="B201" s="359"/>
      <c r="C201" s="359"/>
      <c r="D201" s="360"/>
      <c r="E201" s="167" t="s">
        <v>183</v>
      </c>
      <c r="F201" s="233">
        <v>0</v>
      </c>
    </row>
    <row r="203" spans="1:28" ht="19.5" customHeight="1" x14ac:dyDescent="0.15">
      <c r="A203" s="3" t="s">
        <v>381</v>
      </c>
      <c r="F203" s="207" t="s">
        <v>524</v>
      </c>
    </row>
    <row r="204" spans="1:28" ht="19.5" customHeight="1" thickBot="1" x14ac:dyDescent="0.2">
      <c r="A204" s="346" t="s">
        <v>28</v>
      </c>
      <c r="B204" s="348"/>
      <c r="C204" s="348"/>
      <c r="D204" s="348"/>
      <c r="E204" s="348"/>
      <c r="F204" s="348"/>
      <c r="G204" s="348"/>
      <c r="H204" s="348"/>
      <c r="I204" s="348"/>
      <c r="J204" s="348"/>
      <c r="K204" s="348"/>
      <c r="L204" s="348"/>
      <c r="M204" s="348"/>
      <c r="N204" s="348"/>
      <c r="O204" s="348"/>
      <c r="P204" s="348"/>
      <c r="Q204" s="348"/>
      <c r="R204" s="348"/>
      <c r="S204" s="348"/>
      <c r="T204" s="348"/>
      <c r="U204" s="348"/>
      <c r="V204" s="348"/>
      <c r="W204" s="348"/>
      <c r="X204" s="348"/>
      <c r="Y204" s="348"/>
      <c r="Z204" s="348"/>
      <c r="AA204" s="348"/>
    </row>
    <row r="205" spans="1:28" ht="19.5" customHeight="1" x14ac:dyDescent="0.15">
      <c r="A205" s="208" t="s">
        <v>179</v>
      </c>
      <c r="B205" s="91"/>
      <c r="C205" s="91"/>
      <c r="D205" s="91"/>
      <c r="E205" s="91"/>
      <c r="F205" s="89" t="s">
        <v>180</v>
      </c>
      <c r="G205" s="184"/>
      <c r="H205" s="184"/>
      <c r="I205" s="184"/>
      <c r="J205" s="184"/>
      <c r="K205" s="184"/>
      <c r="L205" s="184"/>
      <c r="M205" s="184"/>
      <c r="N205" s="184"/>
      <c r="O205" s="184"/>
      <c r="P205" s="184"/>
      <c r="Q205" s="209"/>
      <c r="R205" s="135"/>
      <c r="S205" s="184"/>
      <c r="T205" s="184"/>
      <c r="U205" s="184"/>
      <c r="V205" s="184"/>
      <c r="W205" s="184"/>
      <c r="X205" s="184"/>
      <c r="Y205" s="184"/>
      <c r="Z205" s="184"/>
      <c r="AA205" s="234" t="s">
        <v>181</v>
      </c>
      <c r="AB205" s="107"/>
    </row>
    <row r="206" spans="1:28" ht="19.5" customHeight="1" x14ac:dyDescent="0.15">
      <c r="A206" s="211" t="s">
        <v>182</v>
      </c>
      <c r="B206" s="75"/>
      <c r="C206" s="75"/>
      <c r="D206" s="75"/>
      <c r="E206" s="77" t="s">
        <v>183</v>
      </c>
      <c r="F206" s="79">
        <f>F208+F242+F245</f>
        <v>8170.55</v>
      </c>
      <c r="G206" s="212" t="s">
        <v>184</v>
      </c>
      <c r="H206" s="212" t="s">
        <v>185</v>
      </c>
      <c r="I206" s="212" t="s">
        <v>186</v>
      </c>
      <c r="J206" s="212" t="s">
        <v>187</v>
      </c>
      <c r="K206" s="212" t="s">
        <v>227</v>
      </c>
      <c r="L206" s="212" t="s">
        <v>228</v>
      </c>
      <c r="M206" s="212" t="s">
        <v>229</v>
      </c>
      <c r="N206" s="212" t="s">
        <v>230</v>
      </c>
      <c r="O206" s="212" t="s">
        <v>231</v>
      </c>
      <c r="P206" s="212" t="s">
        <v>232</v>
      </c>
      <c r="Q206" s="213" t="s">
        <v>233</v>
      </c>
      <c r="R206" s="214" t="s">
        <v>234</v>
      </c>
      <c r="S206" s="212" t="s">
        <v>235</v>
      </c>
      <c r="T206" s="212" t="s">
        <v>236</v>
      </c>
      <c r="U206" s="212" t="s">
        <v>237</v>
      </c>
      <c r="V206" s="212" t="s">
        <v>238</v>
      </c>
      <c r="W206" s="212" t="s">
        <v>42</v>
      </c>
      <c r="X206" s="212" t="s">
        <v>147</v>
      </c>
      <c r="Y206" s="212" t="s">
        <v>148</v>
      </c>
      <c r="Z206" s="212" t="s">
        <v>149</v>
      </c>
      <c r="AA206" s="235"/>
      <c r="AB206" s="107"/>
    </row>
    <row r="207" spans="1:28" ht="19.5" customHeight="1" x14ac:dyDescent="0.15">
      <c r="A207" s="144"/>
      <c r="E207" s="77" t="s">
        <v>150</v>
      </c>
      <c r="F207" s="79">
        <f>F209</f>
        <v>1758.0550000000003</v>
      </c>
      <c r="G207" s="216"/>
      <c r="H207" s="216"/>
      <c r="I207" s="216"/>
      <c r="J207" s="216"/>
      <c r="K207" s="216"/>
      <c r="L207" s="216"/>
      <c r="M207" s="216"/>
      <c r="N207" s="216"/>
      <c r="O207" s="216"/>
      <c r="P207" s="216"/>
      <c r="Q207" s="217"/>
      <c r="R207" s="197"/>
      <c r="S207" s="216"/>
      <c r="T207" s="216"/>
      <c r="U207" s="216"/>
      <c r="V207" s="216"/>
      <c r="W207" s="216"/>
      <c r="X207" s="216"/>
      <c r="Y207" s="216"/>
      <c r="Z207" s="216"/>
      <c r="AA207" s="235" t="s">
        <v>151</v>
      </c>
      <c r="AB207" s="107"/>
    </row>
    <row r="208" spans="1:28" ht="19.5" customHeight="1" x14ac:dyDescent="0.15">
      <c r="A208" s="218"/>
      <c r="B208" s="74" t="s">
        <v>152</v>
      </c>
      <c r="C208" s="75"/>
      <c r="D208" s="75"/>
      <c r="E208" s="77" t="s">
        <v>183</v>
      </c>
      <c r="F208" s="79">
        <f>SUM(G208:AA208)</f>
        <v>7992.4000000000005</v>
      </c>
      <c r="G208" s="79">
        <f>G210+G228</f>
        <v>8.57</v>
      </c>
      <c r="H208" s="79">
        <f t="shared" ref="H208:AA208" si="116">H210+H228</f>
        <v>130.82</v>
      </c>
      <c r="I208" s="79">
        <f t="shared" si="116"/>
        <v>143.12</v>
      </c>
      <c r="J208" s="79">
        <f t="shared" si="116"/>
        <v>68.240000000000009</v>
      </c>
      <c r="K208" s="79">
        <f t="shared" si="116"/>
        <v>331.93</v>
      </c>
      <c r="L208" s="79">
        <f t="shared" si="116"/>
        <v>275.25</v>
      </c>
      <c r="M208" s="79">
        <f t="shared" si="116"/>
        <v>358.26</v>
      </c>
      <c r="N208" s="79">
        <f t="shared" si="116"/>
        <v>484.65999999999997</v>
      </c>
      <c r="O208" s="79">
        <f t="shared" si="116"/>
        <v>399.51000000000005</v>
      </c>
      <c r="P208" s="79">
        <f t="shared" si="116"/>
        <v>763.38000000000011</v>
      </c>
      <c r="Q208" s="79">
        <f t="shared" si="116"/>
        <v>663.3599999999999</v>
      </c>
      <c r="R208" s="79">
        <f t="shared" si="116"/>
        <v>1960.67</v>
      </c>
      <c r="S208" s="79">
        <f t="shared" si="116"/>
        <v>1286.5999999999999</v>
      </c>
      <c r="T208" s="79">
        <f t="shared" si="116"/>
        <v>749.58999999999992</v>
      </c>
      <c r="U208" s="79">
        <f t="shared" si="116"/>
        <v>297.8</v>
      </c>
      <c r="V208" s="79">
        <f t="shared" si="116"/>
        <v>56.23</v>
      </c>
      <c r="W208" s="79">
        <f t="shared" si="116"/>
        <v>10.5</v>
      </c>
      <c r="X208" s="79">
        <f t="shared" si="116"/>
        <v>3.45</v>
      </c>
      <c r="Y208" s="79">
        <f t="shared" si="116"/>
        <v>0</v>
      </c>
      <c r="Z208" s="79">
        <f t="shared" si="116"/>
        <v>0.46</v>
      </c>
      <c r="AA208" s="111">
        <f t="shared" si="116"/>
        <v>0</v>
      </c>
      <c r="AB208" s="107"/>
    </row>
    <row r="209" spans="1:28" ht="19.5" customHeight="1" x14ac:dyDescent="0.15">
      <c r="A209" s="219"/>
      <c r="B209" s="220"/>
      <c r="E209" s="77" t="s">
        <v>150</v>
      </c>
      <c r="F209" s="79">
        <f t="shared" ref="F209:F241" si="117">SUM(G209:AA209)</f>
        <v>1758.0550000000003</v>
      </c>
      <c r="G209" s="79">
        <f>G211+G229</f>
        <v>0</v>
      </c>
      <c r="H209" s="79">
        <f t="shared" ref="H209:AA209" si="118">H211+H229</f>
        <v>0.73699999999999999</v>
      </c>
      <c r="I209" s="79">
        <f t="shared" si="118"/>
        <v>4.1639999999999997</v>
      </c>
      <c r="J209" s="79">
        <f t="shared" si="118"/>
        <v>5.9599999999999991</v>
      </c>
      <c r="K209" s="79">
        <f t="shared" si="118"/>
        <v>40.444000000000003</v>
      </c>
      <c r="L209" s="79">
        <f t="shared" si="118"/>
        <v>48.005999999999993</v>
      </c>
      <c r="M209" s="79">
        <f t="shared" si="118"/>
        <v>84.009</v>
      </c>
      <c r="N209" s="79">
        <f t="shared" si="118"/>
        <v>125.10900000000002</v>
      </c>
      <c r="O209" s="79">
        <f t="shared" si="118"/>
        <v>113.749</v>
      </c>
      <c r="P209" s="79">
        <f t="shared" si="118"/>
        <v>193.262</v>
      </c>
      <c r="Q209" s="79">
        <f t="shared" si="118"/>
        <v>165.73699999999999</v>
      </c>
      <c r="R209" s="79">
        <f t="shared" si="118"/>
        <v>456.214</v>
      </c>
      <c r="S209" s="79">
        <f t="shared" si="118"/>
        <v>297.27499999999998</v>
      </c>
      <c r="T209" s="79">
        <f t="shared" si="118"/>
        <v>160.33699999999999</v>
      </c>
      <c r="U209" s="79">
        <f t="shared" si="118"/>
        <v>49.267999999999994</v>
      </c>
      <c r="V209" s="79">
        <f t="shared" si="118"/>
        <v>10.071999999999999</v>
      </c>
      <c r="W209" s="79">
        <f t="shared" si="118"/>
        <v>2.601</v>
      </c>
      <c r="X209" s="79">
        <f t="shared" si="118"/>
        <v>0.92199999999999993</v>
      </c>
      <c r="Y209" s="79">
        <f t="shared" si="118"/>
        <v>0</v>
      </c>
      <c r="Z209" s="79">
        <f t="shared" si="118"/>
        <v>0.189</v>
      </c>
      <c r="AA209" s="111">
        <f t="shared" si="118"/>
        <v>0</v>
      </c>
      <c r="AB209" s="107"/>
    </row>
    <row r="210" spans="1:28" ht="19.5" customHeight="1" x14ac:dyDescent="0.15">
      <c r="A210" s="219"/>
      <c r="B210" s="221"/>
      <c r="C210" s="74" t="s">
        <v>152</v>
      </c>
      <c r="D210" s="75"/>
      <c r="E210" s="77" t="s">
        <v>183</v>
      </c>
      <c r="F210" s="79">
        <f t="shared" si="117"/>
        <v>5113.4000000000005</v>
      </c>
      <c r="G210" s="79">
        <f>G212+G226</f>
        <v>8.57</v>
      </c>
      <c r="H210" s="79">
        <f t="shared" ref="H210:J210" si="119">H212+H226</f>
        <v>49.989999999999995</v>
      </c>
      <c r="I210" s="79">
        <f t="shared" si="119"/>
        <v>58.019999999999996</v>
      </c>
      <c r="J210" s="79">
        <f t="shared" si="119"/>
        <v>41.490000000000009</v>
      </c>
      <c r="K210" s="79">
        <f>K212+K226</f>
        <v>194.49</v>
      </c>
      <c r="L210" s="79">
        <f t="shared" ref="L210:AA210" si="120">L212+L226</f>
        <v>197.67</v>
      </c>
      <c r="M210" s="79">
        <f t="shared" si="120"/>
        <v>329.45</v>
      </c>
      <c r="N210" s="79">
        <f t="shared" si="120"/>
        <v>436.95</v>
      </c>
      <c r="O210" s="79">
        <f t="shared" si="120"/>
        <v>385.00000000000006</v>
      </c>
      <c r="P210" s="79">
        <f t="shared" si="120"/>
        <v>742.72000000000014</v>
      </c>
      <c r="Q210" s="79">
        <f t="shared" si="120"/>
        <v>593.94999999999993</v>
      </c>
      <c r="R210" s="79">
        <f t="shared" si="120"/>
        <v>1181.06</v>
      </c>
      <c r="S210" s="79">
        <f t="shared" si="120"/>
        <v>649.20999999999992</v>
      </c>
      <c r="T210" s="79">
        <f t="shared" si="120"/>
        <v>214.89000000000001</v>
      </c>
      <c r="U210" s="79">
        <f t="shared" si="120"/>
        <v>18.650000000000002</v>
      </c>
      <c r="V210" s="79">
        <f t="shared" si="120"/>
        <v>6.05</v>
      </c>
      <c r="W210" s="79">
        <f t="shared" si="120"/>
        <v>3.45</v>
      </c>
      <c r="X210" s="79">
        <f t="shared" si="120"/>
        <v>1.33</v>
      </c>
      <c r="Y210" s="79">
        <f t="shared" si="120"/>
        <v>0</v>
      </c>
      <c r="Z210" s="79">
        <f t="shared" si="120"/>
        <v>0.46</v>
      </c>
      <c r="AA210" s="111">
        <f t="shared" si="120"/>
        <v>0</v>
      </c>
      <c r="AB210" s="107"/>
    </row>
    <row r="211" spans="1:28" ht="19.5" customHeight="1" x14ac:dyDescent="0.15">
      <c r="A211" s="219"/>
      <c r="B211" s="76"/>
      <c r="C211" s="76"/>
      <c r="E211" s="77" t="s">
        <v>150</v>
      </c>
      <c r="F211" s="79">
        <f t="shared" si="117"/>
        <v>1373.2599999999998</v>
      </c>
      <c r="G211" s="79">
        <f>G213+G227</f>
        <v>0</v>
      </c>
      <c r="H211" s="79">
        <f t="shared" ref="H211:AA211" si="121">H213+H227</f>
        <v>4.2000000000000003E-2</v>
      </c>
      <c r="I211" s="79">
        <f t="shared" si="121"/>
        <v>2.024</v>
      </c>
      <c r="J211" s="79">
        <f t="shared" si="121"/>
        <v>4.6129999999999995</v>
      </c>
      <c r="K211" s="79">
        <f t="shared" si="121"/>
        <v>30.783999999999999</v>
      </c>
      <c r="L211" s="79">
        <f t="shared" si="121"/>
        <v>41.019999999999996</v>
      </c>
      <c r="M211" s="79">
        <f t="shared" si="121"/>
        <v>81.128</v>
      </c>
      <c r="N211" s="79">
        <f t="shared" si="121"/>
        <v>119.84000000000002</v>
      </c>
      <c r="O211" s="79">
        <f t="shared" si="121"/>
        <v>111.935</v>
      </c>
      <c r="P211" s="79">
        <f t="shared" si="121"/>
        <v>190.499</v>
      </c>
      <c r="Q211" s="79">
        <f t="shared" si="121"/>
        <v>155.78</v>
      </c>
      <c r="R211" s="79">
        <f t="shared" si="121"/>
        <v>343.09699999999998</v>
      </c>
      <c r="S211" s="79">
        <f t="shared" si="121"/>
        <v>202.87899999999999</v>
      </c>
      <c r="T211" s="79">
        <f t="shared" si="121"/>
        <v>78.22</v>
      </c>
      <c r="U211" s="79">
        <f t="shared" si="121"/>
        <v>7.3390000000000004</v>
      </c>
      <c r="V211" s="79">
        <f t="shared" si="121"/>
        <v>2.0330000000000004</v>
      </c>
      <c r="W211" s="79">
        <f t="shared" si="121"/>
        <v>1.415</v>
      </c>
      <c r="X211" s="79">
        <f t="shared" si="121"/>
        <v>0.42299999999999999</v>
      </c>
      <c r="Y211" s="79">
        <f t="shared" si="121"/>
        <v>0</v>
      </c>
      <c r="Z211" s="79">
        <f t="shared" si="121"/>
        <v>0.189</v>
      </c>
      <c r="AA211" s="111">
        <f t="shared" si="121"/>
        <v>0</v>
      </c>
      <c r="AB211" s="107"/>
    </row>
    <row r="212" spans="1:28" ht="19.5" customHeight="1" x14ac:dyDescent="0.15">
      <c r="A212" s="219"/>
      <c r="B212" s="73"/>
      <c r="C212" s="77"/>
      <c r="D212" s="77" t="s">
        <v>153</v>
      </c>
      <c r="E212" s="77" t="s">
        <v>183</v>
      </c>
      <c r="F212" s="79">
        <f t="shared" si="117"/>
        <v>5044.42</v>
      </c>
      <c r="G212" s="79">
        <f>SUM(G214,G216,G218,G220,G222,G224)</f>
        <v>3.53</v>
      </c>
      <c r="H212" s="79">
        <f t="shared" ref="H212:J212" si="122">SUM(H214,H216,H218,H220,H222,H224)</f>
        <v>34.369999999999997</v>
      </c>
      <c r="I212" s="79">
        <f t="shared" si="122"/>
        <v>50.66</v>
      </c>
      <c r="J212" s="79">
        <f t="shared" si="122"/>
        <v>38.220000000000006</v>
      </c>
      <c r="K212" s="79">
        <f>SUM(K214,K216,K218,K220,K222,K224)</f>
        <v>171.99</v>
      </c>
      <c r="L212" s="79">
        <f t="shared" ref="L212:AA212" si="123">SUM(L214,L216,L218,L220,L222,L224)</f>
        <v>194.94</v>
      </c>
      <c r="M212" s="79">
        <f t="shared" si="123"/>
        <v>325.67</v>
      </c>
      <c r="N212" s="79">
        <f t="shared" si="123"/>
        <v>431.43</v>
      </c>
      <c r="O212" s="79">
        <f t="shared" si="123"/>
        <v>382.77000000000004</v>
      </c>
      <c r="P212" s="79">
        <f t="shared" si="123"/>
        <v>742.72000000000014</v>
      </c>
      <c r="Q212" s="79">
        <f t="shared" si="123"/>
        <v>593.16999999999996</v>
      </c>
      <c r="R212" s="79">
        <f t="shared" si="123"/>
        <v>1181.06</v>
      </c>
      <c r="S212" s="79">
        <f t="shared" si="123"/>
        <v>649.05999999999995</v>
      </c>
      <c r="T212" s="79">
        <f t="shared" si="123"/>
        <v>214.89000000000001</v>
      </c>
      <c r="U212" s="79">
        <f t="shared" si="123"/>
        <v>18.650000000000002</v>
      </c>
      <c r="V212" s="79">
        <f t="shared" si="123"/>
        <v>6.05</v>
      </c>
      <c r="W212" s="79">
        <f t="shared" si="123"/>
        <v>3.45</v>
      </c>
      <c r="X212" s="79">
        <f t="shared" si="123"/>
        <v>1.33</v>
      </c>
      <c r="Y212" s="79">
        <f t="shared" si="123"/>
        <v>0</v>
      </c>
      <c r="Z212" s="79">
        <f t="shared" si="123"/>
        <v>0.46</v>
      </c>
      <c r="AA212" s="111">
        <f t="shared" si="123"/>
        <v>0</v>
      </c>
      <c r="AB212" s="107"/>
    </row>
    <row r="213" spans="1:28" ht="19.5" customHeight="1" x14ac:dyDescent="0.15">
      <c r="A213" s="219"/>
      <c r="B213" s="73" t="s">
        <v>154</v>
      </c>
      <c r="C213" s="73"/>
      <c r="D213" s="73"/>
      <c r="E213" s="77" t="s">
        <v>150</v>
      </c>
      <c r="F213" s="79">
        <f t="shared" si="117"/>
        <v>1368.8119999999999</v>
      </c>
      <c r="G213" s="79">
        <f>SUM(G215,G217,G219,G221,G223,G225)</f>
        <v>0</v>
      </c>
      <c r="H213" s="79">
        <f t="shared" ref="H213:AA213" si="124">SUM(H215,H217,H219,H221,H223,H225)</f>
        <v>0</v>
      </c>
      <c r="I213" s="79">
        <f t="shared" si="124"/>
        <v>1.837</v>
      </c>
      <c r="J213" s="79">
        <f t="shared" si="124"/>
        <v>4.4489999999999998</v>
      </c>
      <c r="K213" s="79">
        <f t="shared" si="124"/>
        <v>29.204000000000001</v>
      </c>
      <c r="L213" s="79">
        <f t="shared" si="124"/>
        <v>40.774999999999999</v>
      </c>
      <c r="M213" s="79">
        <f t="shared" si="124"/>
        <v>80.75</v>
      </c>
      <c r="N213" s="79">
        <f t="shared" si="124"/>
        <v>118.67200000000001</v>
      </c>
      <c r="O213" s="79">
        <f t="shared" si="124"/>
        <v>111.375</v>
      </c>
      <c r="P213" s="79">
        <f t="shared" si="124"/>
        <v>190.499</v>
      </c>
      <c r="Q213" s="79">
        <f t="shared" si="124"/>
        <v>155.67099999999999</v>
      </c>
      <c r="R213" s="79">
        <f t="shared" si="124"/>
        <v>343.09699999999998</v>
      </c>
      <c r="S213" s="79">
        <f t="shared" si="124"/>
        <v>202.864</v>
      </c>
      <c r="T213" s="79">
        <f t="shared" si="124"/>
        <v>78.22</v>
      </c>
      <c r="U213" s="79">
        <f t="shared" si="124"/>
        <v>7.3390000000000004</v>
      </c>
      <c r="V213" s="79">
        <f t="shared" si="124"/>
        <v>2.0330000000000004</v>
      </c>
      <c r="W213" s="79">
        <f t="shared" si="124"/>
        <v>1.415</v>
      </c>
      <c r="X213" s="79">
        <f t="shared" si="124"/>
        <v>0.42299999999999999</v>
      </c>
      <c r="Y213" s="79">
        <f t="shared" si="124"/>
        <v>0</v>
      </c>
      <c r="Z213" s="79">
        <f t="shared" si="124"/>
        <v>0.189</v>
      </c>
      <c r="AA213" s="111">
        <f t="shared" si="124"/>
        <v>0</v>
      </c>
      <c r="AB213" s="107"/>
    </row>
    <row r="214" spans="1:28" ht="19.5" customHeight="1" x14ac:dyDescent="0.15">
      <c r="A214" s="219" t="s">
        <v>155</v>
      </c>
      <c r="B214" s="73"/>
      <c r="C214" s="73" t="s">
        <v>10</v>
      </c>
      <c r="D214" s="77" t="s">
        <v>156</v>
      </c>
      <c r="E214" s="77" t="s">
        <v>183</v>
      </c>
      <c r="F214" s="79">
        <f t="shared" si="117"/>
        <v>2858.66</v>
      </c>
      <c r="G214" s="79">
        <v>3.26</v>
      </c>
      <c r="H214" s="79">
        <v>19.809999999999999</v>
      </c>
      <c r="I214" s="79">
        <v>44.01</v>
      </c>
      <c r="J214" s="79">
        <v>33.35</v>
      </c>
      <c r="K214" s="79">
        <v>171.74</v>
      </c>
      <c r="L214" s="79">
        <v>192.15</v>
      </c>
      <c r="M214" s="79">
        <v>317.42</v>
      </c>
      <c r="N214" s="79">
        <v>377.86</v>
      </c>
      <c r="O214" s="79">
        <v>304.04000000000002</v>
      </c>
      <c r="P214" s="79">
        <v>297.97000000000003</v>
      </c>
      <c r="Q214" s="79">
        <v>165.43</v>
      </c>
      <c r="R214" s="79">
        <v>448.98</v>
      </c>
      <c r="S214" s="79">
        <v>292.31</v>
      </c>
      <c r="T214" s="79">
        <v>163.61000000000001</v>
      </c>
      <c r="U214" s="79">
        <v>17.760000000000002</v>
      </c>
      <c r="V214" s="79">
        <v>3.99</v>
      </c>
      <c r="W214" s="79">
        <v>3.45</v>
      </c>
      <c r="X214" s="79">
        <v>1.06</v>
      </c>
      <c r="Y214" s="79">
        <v>0</v>
      </c>
      <c r="Z214" s="79">
        <v>0.46</v>
      </c>
      <c r="AA214" s="111">
        <v>0</v>
      </c>
      <c r="AB214" s="107"/>
    </row>
    <row r="215" spans="1:28" ht="19.5" customHeight="1" x14ac:dyDescent="0.15">
      <c r="A215" s="219"/>
      <c r="B215" s="73"/>
      <c r="C215" s="73"/>
      <c r="D215" s="73"/>
      <c r="E215" s="77" t="s">
        <v>150</v>
      </c>
      <c r="F215" s="79">
        <f t="shared" si="117"/>
        <v>883.1189999999998</v>
      </c>
      <c r="G215" s="79">
        <v>0</v>
      </c>
      <c r="H215" s="79">
        <v>0</v>
      </c>
      <c r="I215" s="79">
        <v>1.7509999999999999</v>
      </c>
      <c r="J215" s="79">
        <v>4</v>
      </c>
      <c r="K215" s="79">
        <v>29.196999999999999</v>
      </c>
      <c r="L215" s="79">
        <v>40.363</v>
      </c>
      <c r="M215" s="79">
        <v>79.477000000000004</v>
      </c>
      <c r="N215" s="79">
        <v>109.617</v>
      </c>
      <c r="O215" s="79">
        <v>97.194999999999993</v>
      </c>
      <c r="P215" s="79">
        <v>101.223</v>
      </c>
      <c r="Q215" s="79">
        <v>61.070999999999998</v>
      </c>
      <c r="R215" s="79">
        <v>170.22</v>
      </c>
      <c r="S215" s="79">
        <v>113.502</v>
      </c>
      <c r="T215" s="79">
        <v>64.991</v>
      </c>
      <c r="U215" s="79">
        <v>7.0720000000000001</v>
      </c>
      <c r="V215" s="79">
        <v>1.4830000000000001</v>
      </c>
      <c r="W215" s="79">
        <v>1.415</v>
      </c>
      <c r="X215" s="79">
        <v>0.35299999999999998</v>
      </c>
      <c r="Y215" s="79">
        <v>0</v>
      </c>
      <c r="Z215" s="79">
        <v>0.189</v>
      </c>
      <c r="AA215" s="111">
        <v>0</v>
      </c>
      <c r="AB215" s="107"/>
    </row>
    <row r="216" spans="1:28" ht="19.5" customHeight="1" x14ac:dyDescent="0.15">
      <c r="A216" s="219"/>
      <c r="B216" s="73"/>
      <c r="C216" s="73"/>
      <c r="D216" s="77" t="s">
        <v>157</v>
      </c>
      <c r="E216" s="77" t="s">
        <v>183</v>
      </c>
      <c r="F216" s="79">
        <f t="shared" si="117"/>
        <v>1899.2100000000003</v>
      </c>
      <c r="G216" s="79">
        <v>0</v>
      </c>
      <c r="H216" s="79">
        <v>0</v>
      </c>
      <c r="I216" s="79">
        <v>0</v>
      </c>
      <c r="J216" s="79">
        <v>0</v>
      </c>
      <c r="K216" s="79">
        <v>0</v>
      </c>
      <c r="L216" s="79">
        <v>0.88</v>
      </c>
      <c r="M216" s="79">
        <v>4.28</v>
      </c>
      <c r="N216" s="79">
        <v>43.94</v>
      </c>
      <c r="O216" s="79">
        <v>76.680000000000007</v>
      </c>
      <c r="P216" s="79">
        <v>434.92</v>
      </c>
      <c r="Q216" s="79">
        <v>412.84000000000003</v>
      </c>
      <c r="R216" s="79">
        <v>620.47</v>
      </c>
      <c r="S216" s="79">
        <v>261.68</v>
      </c>
      <c r="T216" s="79">
        <v>41.54</v>
      </c>
      <c r="U216" s="79">
        <v>0</v>
      </c>
      <c r="V216" s="79">
        <v>1.71</v>
      </c>
      <c r="W216" s="79">
        <v>0</v>
      </c>
      <c r="X216" s="79">
        <v>0.27</v>
      </c>
      <c r="Y216" s="79">
        <v>0</v>
      </c>
      <c r="Z216" s="79">
        <v>0</v>
      </c>
      <c r="AA216" s="111">
        <v>0</v>
      </c>
      <c r="AB216" s="107"/>
    </row>
    <row r="217" spans="1:28" ht="19.5" customHeight="1" x14ac:dyDescent="0.15">
      <c r="A217" s="219"/>
      <c r="B217" s="73"/>
      <c r="C217" s="73"/>
      <c r="D217" s="73"/>
      <c r="E217" s="77" t="s">
        <v>150</v>
      </c>
      <c r="F217" s="79">
        <f t="shared" si="117"/>
        <v>415.50299999999999</v>
      </c>
      <c r="G217" s="79">
        <v>0</v>
      </c>
      <c r="H217" s="79">
        <v>0</v>
      </c>
      <c r="I217" s="79">
        <v>0</v>
      </c>
      <c r="J217" s="79">
        <v>0</v>
      </c>
      <c r="K217" s="79">
        <v>0</v>
      </c>
      <c r="L217" s="79">
        <v>0.106</v>
      </c>
      <c r="M217" s="79">
        <v>0.59899999999999998</v>
      </c>
      <c r="N217" s="79">
        <v>7.03</v>
      </c>
      <c r="O217" s="79">
        <v>13.709</v>
      </c>
      <c r="P217" s="79">
        <v>86.953000000000003</v>
      </c>
      <c r="Q217" s="79">
        <v>90.725999999999999</v>
      </c>
      <c r="R217" s="79">
        <v>142.72299999999998</v>
      </c>
      <c r="S217" s="79">
        <v>62.741</v>
      </c>
      <c r="T217" s="79">
        <v>10.401</v>
      </c>
      <c r="U217" s="79">
        <v>0</v>
      </c>
      <c r="V217" s="79">
        <v>0.44500000000000001</v>
      </c>
      <c r="W217" s="79">
        <v>0</v>
      </c>
      <c r="X217" s="79">
        <v>7.0000000000000007E-2</v>
      </c>
      <c r="Y217" s="79">
        <v>0</v>
      </c>
      <c r="Z217" s="79">
        <v>0</v>
      </c>
      <c r="AA217" s="111">
        <v>0</v>
      </c>
      <c r="AB217" s="107"/>
    </row>
    <row r="218" spans="1:28" ht="19.5" customHeight="1" x14ac:dyDescent="0.15">
      <c r="A218" s="219"/>
      <c r="B218" s="73" t="s">
        <v>158</v>
      </c>
      <c r="C218" s="73" t="s">
        <v>159</v>
      </c>
      <c r="D218" s="77" t="s">
        <v>160</v>
      </c>
      <c r="E218" s="77" t="s">
        <v>183</v>
      </c>
      <c r="F218" s="79">
        <f t="shared" si="117"/>
        <v>2.72</v>
      </c>
      <c r="G218" s="79">
        <v>0</v>
      </c>
      <c r="H218" s="79">
        <v>0</v>
      </c>
      <c r="I218" s="79">
        <v>0</v>
      </c>
      <c r="J218" s="79">
        <v>0</v>
      </c>
      <c r="K218" s="79">
        <v>0</v>
      </c>
      <c r="L218" s="79">
        <v>0</v>
      </c>
      <c r="M218" s="79">
        <v>0</v>
      </c>
      <c r="N218" s="79">
        <v>0</v>
      </c>
      <c r="O218" s="79">
        <v>0</v>
      </c>
      <c r="P218" s="79">
        <v>2.72</v>
      </c>
      <c r="Q218" s="79">
        <v>0</v>
      </c>
      <c r="R218" s="79">
        <v>0</v>
      </c>
      <c r="S218" s="79">
        <v>0</v>
      </c>
      <c r="T218" s="79">
        <v>0</v>
      </c>
      <c r="U218" s="79">
        <v>0</v>
      </c>
      <c r="V218" s="79">
        <v>0</v>
      </c>
      <c r="W218" s="79">
        <v>0</v>
      </c>
      <c r="X218" s="79">
        <v>0</v>
      </c>
      <c r="Y218" s="79">
        <v>0</v>
      </c>
      <c r="Z218" s="79">
        <v>0</v>
      </c>
      <c r="AA218" s="111">
        <v>0</v>
      </c>
      <c r="AB218" s="107"/>
    </row>
    <row r="219" spans="1:28" ht="19.5" customHeight="1" x14ac:dyDescent="0.15">
      <c r="A219" s="219"/>
      <c r="B219" s="73"/>
      <c r="C219" s="73"/>
      <c r="D219" s="73"/>
      <c r="E219" s="77" t="s">
        <v>150</v>
      </c>
      <c r="F219" s="79">
        <f t="shared" si="117"/>
        <v>0.54400000000000004</v>
      </c>
      <c r="G219" s="79">
        <v>0</v>
      </c>
      <c r="H219" s="79">
        <v>0</v>
      </c>
      <c r="I219" s="79">
        <v>0</v>
      </c>
      <c r="J219" s="79">
        <v>0</v>
      </c>
      <c r="K219" s="79">
        <v>0</v>
      </c>
      <c r="L219" s="79">
        <v>0</v>
      </c>
      <c r="M219" s="79">
        <v>0</v>
      </c>
      <c r="N219" s="79">
        <v>0</v>
      </c>
      <c r="O219" s="79">
        <v>0</v>
      </c>
      <c r="P219" s="79">
        <v>0.54400000000000004</v>
      </c>
      <c r="Q219" s="79">
        <v>0</v>
      </c>
      <c r="R219" s="79">
        <v>0</v>
      </c>
      <c r="S219" s="79">
        <v>0</v>
      </c>
      <c r="T219" s="79">
        <v>0</v>
      </c>
      <c r="U219" s="79">
        <v>0</v>
      </c>
      <c r="V219" s="79">
        <v>0</v>
      </c>
      <c r="W219" s="79">
        <v>0</v>
      </c>
      <c r="X219" s="79">
        <v>0</v>
      </c>
      <c r="Y219" s="79">
        <v>0</v>
      </c>
      <c r="Z219" s="79">
        <v>0</v>
      </c>
      <c r="AA219" s="111">
        <v>0</v>
      </c>
      <c r="AB219" s="107"/>
    </row>
    <row r="220" spans="1:28" ht="19.5" customHeight="1" x14ac:dyDescent="0.15">
      <c r="A220" s="219"/>
      <c r="B220" s="73"/>
      <c r="C220" s="73"/>
      <c r="D220" s="77" t="s">
        <v>161</v>
      </c>
      <c r="E220" s="77" t="s">
        <v>183</v>
      </c>
      <c r="F220" s="79">
        <f t="shared" si="117"/>
        <v>1.04</v>
      </c>
      <c r="G220" s="79">
        <v>0</v>
      </c>
      <c r="H220" s="79">
        <v>0</v>
      </c>
      <c r="I220" s="79">
        <v>0</v>
      </c>
      <c r="J220" s="79">
        <v>0.42</v>
      </c>
      <c r="K220" s="79">
        <v>0.25</v>
      </c>
      <c r="L220" s="79">
        <v>0</v>
      </c>
      <c r="M220" s="79">
        <v>0.37</v>
      </c>
      <c r="N220" s="79">
        <v>0</v>
      </c>
      <c r="O220" s="79">
        <v>0</v>
      </c>
      <c r="P220" s="79">
        <v>0</v>
      </c>
      <c r="Q220" s="79">
        <v>0</v>
      </c>
      <c r="R220" s="79">
        <v>0</v>
      </c>
      <c r="S220" s="79">
        <v>0</v>
      </c>
      <c r="T220" s="79">
        <v>0</v>
      </c>
      <c r="U220" s="79">
        <v>0</v>
      </c>
      <c r="V220" s="79">
        <v>0</v>
      </c>
      <c r="W220" s="79">
        <v>0</v>
      </c>
      <c r="X220" s="79">
        <v>0</v>
      </c>
      <c r="Y220" s="79">
        <v>0</v>
      </c>
      <c r="Z220" s="79">
        <v>0</v>
      </c>
      <c r="AA220" s="111">
        <v>0</v>
      </c>
      <c r="AB220" s="107"/>
    </row>
    <row r="221" spans="1:28" ht="19.5" customHeight="1" x14ac:dyDescent="0.15">
      <c r="A221" s="219"/>
      <c r="B221" s="73"/>
      <c r="C221" s="73"/>
      <c r="D221" s="73"/>
      <c r="E221" s="77" t="s">
        <v>150</v>
      </c>
      <c r="F221" s="79">
        <f t="shared" si="117"/>
        <v>3.2000000000000001E-2</v>
      </c>
      <c r="G221" s="79">
        <v>0</v>
      </c>
      <c r="H221" s="79">
        <v>0</v>
      </c>
      <c r="I221" s="79">
        <v>0</v>
      </c>
      <c r="J221" s="79">
        <v>4.0000000000000001E-3</v>
      </c>
      <c r="K221" s="79">
        <v>7.0000000000000001E-3</v>
      </c>
      <c r="L221" s="79">
        <v>0</v>
      </c>
      <c r="M221" s="79">
        <v>2.1000000000000001E-2</v>
      </c>
      <c r="N221" s="79">
        <v>0</v>
      </c>
      <c r="O221" s="79">
        <v>0</v>
      </c>
      <c r="P221" s="79">
        <v>0</v>
      </c>
      <c r="Q221" s="79">
        <v>0</v>
      </c>
      <c r="R221" s="79">
        <v>0</v>
      </c>
      <c r="S221" s="79">
        <v>0</v>
      </c>
      <c r="T221" s="79">
        <v>0</v>
      </c>
      <c r="U221" s="79">
        <v>0</v>
      </c>
      <c r="V221" s="79">
        <v>0</v>
      </c>
      <c r="W221" s="79">
        <v>0</v>
      </c>
      <c r="X221" s="79">
        <v>0</v>
      </c>
      <c r="Y221" s="79">
        <v>0</v>
      </c>
      <c r="Z221" s="79">
        <v>0</v>
      </c>
      <c r="AA221" s="111">
        <v>0</v>
      </c>
      <c r="AB221" s="107"/>
    </row>
    <row r="222" spans="1:28" ht="19.5" customHeight="1" x14ac:dyDescent="0.15">
      <c r="A222" s="219"/>
      <c r="B222" s="73"/>
      <c r="C222" s="73" t="s">
        <v>162</v>
      </c>
      <c r="D222" s="77" t="s">
        <v>163</v>
      </c>
      <c r="E222" s="77" t="s">
        <v>183</v>
      </c>
      <c r="F222" s="79">
        <f t="shared" si="117"/>
        <v>282.54000000000002</v>
      </c>
      <c r="G222" s="79">
        <v>0.27</v>
      </c>
      <c r="H222" s="79">
        <v>14.56</v>
      </c>
      <c r="I222" s="79">
        <v>6.65</v>
      </c>
      <c r="J222" s="79">
        <v>4.45</v>
      </c>
      <c r="K222" s="79">
        <v>0</v>
      </c>
      <c r="L222" s="79">
        <v>1.91</v>
      </c>
      <c r="M222" s="79">
        <v>3.35</v>
      </c>
      <c r="N222" s="79">
        <v>9.6300000000000008</v>
      </c>
      <c r="O222" s="79">
        <v>2.0499999999999998</v>
      </c>
      <c r="P222" s="79">
        <v>7.1099999999999994</v>
      </c>
      <c r="Q222" s="79">
        <v>14.899999999999999</v>
      </c>
      <c r="R222" s="79">
        <v>111.61</v>
      </c>
      <c r="S222" s="79">
        <v>95.07</v>
      </c>
      <c r="T222" s="79">
        <v>9.74</v>
      </c>
      <c r="U222" s="79">
        <v>0.89</v>
      </c>
      <c r="V222" s="79">
        <v>0.35</v>
      </c>
      <c r="W222" s="79">
        <v>0</v>
      </c>
      <c r="X222" s="79">
        <v>0</v>
      </c>
      <c r="Y222" s="79">
        <v>0</v>
      </c>
      <c r="Z222" s="79">
        <v>0</v>
      </c>
      <c r="AA222" s="111">
        <v>0</v>
      </c>
      <c r="AB222" s="107"/>
    </row>
    <row r="223" spans="1:28" ht="19.5" customHeight="1" x14ac:dyDescent="0.15">
      <c r="A223" s="219"/>
      <c r="B223" s="73" t="s">
        <v>20</v>
      </c>
      <c r="C223" s="73"/>
      <c r="D223" s="73"/>
      <c r="E223" s="77" t="s">
        <v>150</v>
      </c>
      <c r="F223" s="79">
        <f t="shared" si="117"/>
        <v>69.599999999999994</v>
      </c>
      <c r="G223" s="79">
        <v>0</v>
      </c>
      <c r="H223" s="79">
        <v>0</v>
      </c>
      <c r="I223" s="79">
        <v>8.5999999999999993E-2</v>
      </c>
      <c r="J223" s="79">
        <v>0.44500000000000001</v>
      </c>
      <c r="K223" s="79">
        <v>0</v>
      </c>
      <c r="L223" s="79">
        <v>0.30600000000000005</v>
      </c>
      <c r="M223" s="79">
        <v>0.63900000000000001</v>
      </c>
      <c r="N223" s="79">
        <v>2.0249999999999999</v>
      </c>
      <c r="O223" s="79">
        <v>0.47099999999999997</v>
      </c>
      <c r="P223" s="79">
        <v>1.7789999999999999</v>
      </c>
      <c r="Q223" s="79">
        <v>3.8739999999999997</v>
      </c>
      <c r="R223" s="79">
        <v>30.154</v>
      </c>
      <c r="S223" s="79">
        <v>26.620999999999999</v>
      </c>
      <c r="T223" s="79">
        <v>2.8280000000000003</v>
      </c>
      <c r="U223" s="79">
        <v>0.26700000000000002</v>
      </c>
      <c r="V223" s="79">
        <v>0.105</v>
      </c>
      <c r="W223" s="79">
        <v>0</v>
      </c>
      <c r="X223" s="79">
        <v>0</v>
      </c>
      <c r="Y223" s="79">
        <v>0</v>
      </c>
      <c r="Z223" s="79">
        <v>0</v>
      </c>
      <c r="AA223" s="111">
        <v>0</v>
      </c>
      <c r="AB223" s="107"/>
    </row>
    <row r="224" spans="1:28" ht="19.5" customHeight="1" x14ac:dyDescent="0.15">
      <c r="A224" s="219"/>
      <c r="B224" s="73"/>
      <c r="C224" s="73"/>
      <c r="D224" s="77" t="s">
        <v>164</v>
      </c>
      <c r="E224" s="77" t="s">
        <v>183</v>
      </c>
      <c r="F224" s="79">
        <f t="shared" si="117"/>
        <v>0.25</v>
      </c>
      <c r="G224" s="79">
        <v>0</v>
      </c>
      <c r="H224" s="79">
        <v>0</v>
      </c>
      <c r="I224" s="79">
        <v>0</v>
      </c>
      <c r="J224" s="79">
        <v>0</v>
      </c>
      <c r="K224" s="79">
        <v>0</v>
      </c>
      <c r="L224" s="79">
        <v>0</v>
      </c>
      <c r="M224" s="79">
        <v>0.25</v>
      </c>
      <c r="N224" s="79">
        <v>0</v>
      </c>
      <c r="O224" s="79">
        <v>0</v>
      </c>
      <c r="P224" s="79">
        <v>0</v>
      </c>
      <c r="Q224" s="79">
        <v>0</v>
      </c>
      <c r="R224" s="79">
        <v>0</v>
      </c>
      <c r="S224" s="79">
        <v>0</v>
      </c>
      <c r="T224" s="79">
        <v>0</v>
      </c>
      <c r="U224" s="79">
        <v>0</v>
      </c>
      <c r="V224" s="79">
        <v>0</v>
      </c>
      <c r="W224" s="79">
        <v>0</v>
      </c>
      <c r="X224" s="79">
        <v>0</v>
      </c>
      <c r="Y224" s="79">
        <v>0</v>
      </c>
      <c r="Z224" s="79">
        <v>0</v>
      </c>
      <c r="AA224" s="111">
        <v>0</v>
      </c>
      <c r="AB224" s="107"/>
    </row>
    <row r="225" spans="1:28" ht="19.5" customHeight="1" x14ac:dyDescent="0.15">
      <c r="A225" s="219" t="s">
        <v>226</v>
      </c>
      <c r="B225" s="73"/>
      <c r="C225" s="73"/>
      <c r="D225" s="73"/>
      <c r="E225" s="77" t="s">
        <v>150</v>
      </c>
      <c r="F225" s="79">
        <f t="shared" si="117"/>
        <v>1.4E-2</v>
      </c>
      <c r="G225" s="79">
        <v>0</v>
      </c>
      <c r="H225" s="79">
        <v>0</v>
      </c>
      <c r="I225" s="79">
        <v>0</v>
      </c>
      <c r="J225" s="79">
        <v>0</v>
      </c>
      <c r="K225" s="79">
        <v>0</v>
      </c>
      <c r="L225" s="79">
        <v>0</v>
      </c>
      <c r="M225" s="79">
        <v>1.4E-2</v>
      </c>
      <c r="N225" s="79">
        <v>0</v>
      </c>
      <c r="O225" s="79">
        <v>0</v>
      </c>
      <c r="P225" s="79">
        <v>0</v>
      </c>
      <c r="Q225" s="79">
        <v>0</v>
      </c>
      <c r="R225" s="79">
        <v>0</v>
      </c>
      <c r="S225" s="79">
        <v>0</v>
      </c>
      <c r="T225" s="79">
        <v>0</v>
      </c>
      <c r="U225" s="79">
        <v>0</v>
      </c>
      <c r="V225" s="79">
        <v>0</v>
      </c>
      <c r="W225" s="79">
        <v>0</v>
      </c>
      <c r="X225" s="79">
        <v>0</v>
      </c>
      <c r="Y225" s="79">
        <v>0</v>
      </c>
      <c r="Z225" s="79">
        <v>0</v>
      </c>
      <c r="AA225" s="111">
        <v>0</v>
      </c>
      <c r="AB225" s="107"/>
    </row>
    <row r="226" spans="1:28" ht="19.5" customHeight="1" x14ac:dyDescent="0.15">
      <c r="A226" s="219"/>
      <c r="B226" s="76"/>
      <c r="C226" s="74" t="s">
        <v>165</v>
      </c>
      <c r="D226" s="75"/>
      <c r="E226" s="77" t="s">
        <v>183</v>
      </c>
      <c r="F226" s="79">
        <f t="shared" si="117"/>
        <v>68.98</v>
      </c>
      <c r="G226" s="79">
        <v>5.04</v>
      </c>
      <c r="H226" s="79">
        <v>15.62</v>
      </c>
      <c r="I226" s="79">
        <v>7.36</v>
      </c>
      <c r="J226" s="79">
        <v>3.27</v>
      </c>
      <c r="K226" s="79">
        <v>22.5</v>
      </c>
      <c r="L226" s="79">
        <v>2.73</v>
      </c>
      <c r="M226" s="79">
        <v>3.7800000000000002</v>
      </c>
      <c r="N226" s="79">
        <v>5.52</v>
      </c>
      <c r="O226" s="79">
        <v>2.23</v>
      </c>
      <c r="P226" s="79">
        <v>0</v>
      </c>
      <c r="Q226" s="79">
        <v>0.78</v>
      </c>
      <c r="R226" s="79">
        <v>0</v>
      </c>
      <c r="S226" s="79">
        <v>0.15</v>
      </c>
      <c r="T226" s="79">
        <v>0</v>
      </c>
      <c r="U226" s="79">
        <v>0</v>
      </c>
      <c r="V226" s="79">
        <v>0</v>
      </c>
      <c r="W226" s="79">
        <v>0</v>
      </c>
      <c r="X226" s="79">
        <v>0</v>
      </c>
      <c r="Y226" s="79">
        <v>0</v>
      </c>
      <c r="Z226" s="79">
        <v>0</v>
      </c>
      <c r="AA226" s="111">
        <v>0</v>
      </c>
      <c r="AB226" s="107"/>
    </row>
    <row r="227" spans="1:28" ht="19.5" customHeight="1" x14ac:dyDescent="0.15">
      <c r="A227" s="219"/>
      <c r="B227" s="76"/>
      <c r="C227" s="76"/>
      <c r="E227" s="77" t="s">
        <v>150</v>
      </c>
      <c r="F227" s="79">
        <f t="shared" si="117"/>
        <v>4.4479999999999995</v>
      </c>
      <c r="G227" s="79">
        <v>0</v>
      </c>
      <c r="H227" s="79">
        <v>4.2000000000000003E-2</v>
      </c>
      <c r="I227" s="79">
        <v>0.187</v>
      </c>
      <c r="J227" s="79">
        <v>0.16400000000000001</v>
      </c>
      <c r="K227" s="79">
        <v>1.58</v>
      </c>
      <c r="L227" s="79">
        <v>0.245</v>
      </c>
      <c r="M227" s="79">
        <v>0.378</v>
      </c>
      <c r="N227" s="79">
        <v>1.1679999999999999</v>
      </c>
      <c r="O227" s="79">
        <v>0.56000000000000005</v>
      </c>
      <c r="P227" s="79">
        <v>0</v>
      </c>
      <c r="Q227" s="79">
        <v>0.109</v>
      </c>
      <c r="R227" s="79">
        <v>0</v>
      </c>
      <c r="S227" s="79">
        <v>1.4999999999999999E-2</v>
      </c>
      <c r="T227" s="79">
        <v>0</v>
      </c>
      <c r="U227" s="79">
        <v>0</v>
      </c>
      <c r="V227" s="79">
        <v>0</v>
      </c>
      <c r="W227" s="79">
        <v>0</v>
      </c>
      <c r="X227" s="79">
        <v>0</v>
      </c>
      <c r="Y227" s="79">
        <v>0</v>
      </c>
      <c r="Z227" s="79">
        <v>0</v>
      </c>
      <c r="AA227" s="111">
        <v>0</v>
      </c>
      <c r="AB227" s="107"/>
    </row>
    <row r="228" spans="1:28" ht="19.5" customHeight="1" x14ac:dyDescent="0.15">
      <c r="A228" s="219"/>
      <c r="B228" s="221"/>
      <c r="C228" s="74" t="s">
        <v>152</v>
      </c>
      <c r="D228" s="75"/>
      <c r="E228" s="77" t="s">
        <v>183</v>
      </c>
      <c r="F228" s="79">
        <f t="shared" si="117"/>
        <v>2879</v>
      </c>
      <c r="G228" s="79">
        <f>G230+G240</f>
        <v>0</v>
      </c>
      <c r="H228" s="79">
        <f t="shared" ref="H228:AA228" si="125">H230+H240</f>
        <v>80.83</v>
      </c>
      <c r="I228" s="79">
        <f t="shared" si="125"/>
        <v>85.1</v>
      </c>
      <c r="J228" s="79">
        <f t="shared" si="125"/>
        <v>26.75</v>
      </c>
      <c r="K228" s="79">
        <f t="shared" si="125"/>
        <v>137.44</v>
      </c>
      <c r="L228" s="79">
        <f t="shared" si="125"/>
        <v>77.58</v>
      </c>
      <c r="M228" s="79">
        <f t="shared" si="125"/>
        <v>28.81</v>
      </c>
      <c r="N228" s="79">
        <f t="shared" si="125"/>
        <v>47.71</v>
      </c>
      <c r="O228" s="79">
        <f t="shared" si="125"/>
        <v>14.51</v>
      </c>
      <c r="P228" s="79">
        <f t="shared" si="125"/>
        <v>20.66</v>
      </c>
      <c r="Q228" s="79">
        <f t="shared" si="125"/>
        <v>69.41</v>
      </c>
      <c r="R228" s="79">
        <f t="shared" si="125"/>
        <v>779.61000000000013</v>
      </c>
      <c r="S228" s="79">
        <f t="shared" si="125"/>
        <v>637.39</v>
      </c>
      <c r="T228" s="79">
        <f t="shared" si="125"/>
        <v>534.69999999999993</v>
      </c>
      <c r="U228" s="79">
        <f t="shared" si="125"/>
        <v>279.15000000000003</v>
      </c>
      <c r="V228" s="79">
        <f t="shared" si="125"/>
        <v>50.18</v>
      </c>
      <c r="W228" s="79">
        <f t="shared" si="125"/>
        <v>7.0500000000000007</v>
      </c>
      <c r="X228" s="79">
        <f t="shared" si="125"/>
        <v>2.12</v>
      </c>
      <c r="Y228" s="79">
        <f t="shared" si="125"/>
        <v>0</v>
      </c>
      <c r="Z228" s="79">
        <f t="shared" si="125"/>
        <v>0</v>
      </c>
      <c r="AA228" s="111">
        <f t="shared" si="125"/>
        <v>0</v>
      </c>
      <c r="AB228" s="107"/>
    </row>
    <row r="229" spans="1:28" ht="19.5" customHeight="1" x14ac:dyDescent="0.15">
      <c r="A229" s="219"/>
      <c r="B229" s="76"/>
      <c r="C229" s="76"/>
      <c r="E229" s="77" t="s">
        <v>150</v>
      </c>
      <c r="F229" s="79">
        <f t="shared" si="117"/>
        <v>384.79500000000002</v>
      </c>
      <c r="G229" s="79">
        <f>G231+G241</f>
        <v>0</v>
      </c>
      <c r="H229" s="79">
        <f t="shared" ref="H229:AA229" si="126">H231+H241</f>
        <v>0.69499999999999995</v>
      </c>
      <c r="I229" s="79">
        <f t="shared" si="126"/>
        <v>2.14</v>
      </c>
      <c r="J229" s="79">
        <f t="shared" si="126"/>
        <v>1.347</v>
      </c>
      <c r="K229" s="79">
        <f t="shared" si="126"/>
        <v>9.66</v>
      </c>
      <c r="L229" s="79">
        <f t="shared" si="126"/>
        <v>6.9859999999999998</v>
      </c>
      <c r="M229" s="79">
        <f t="shared" si="126"/>
        <v>2.8809999999999998</v>
      </c>
      <c r="N229" s="79">
        <f t="shared" si="126"/>
        <v>5.2690000000000001</v>
      </c>
      <c r="O229" s="79">
        <f t="shared" si="126"/>
        <v>1.8139999999999998</v>
      </c>
      <c r="P229" s="79">
        <f t="shared" si="126"/>
        <v>2.7630000000000003</v>
      </c>
      <c r="Q229" s="79">
        <f t="shared" si="126"/>
        <v>9.956999999999999</v>
      </c>
      <c r="R229" s="79">
        <f t="shared" si="126"/>
        <v>113.117</v>
      </c>
      <c r="S229" s="79">
        <f t="shared" si="126"/>
        <v>94.396000000000015</v>
      </c>
      <c r="T229" s="79">
        <f t="shared" si="126"/>
        <v>82.117000000000004</v>
      </c>
      <c r="U229" s="79">
        <f t="shared" si="126"/>
        <v>41.928999999999995</v>
      </c>
      <c r="V229" s="79">
        <f t="shared" si="126"/>
        <v>8.0389999999999997</v>
      </c>
      <c r="W229" s="79">
        <f t="shared" si="126"/>
        <v>1.1859999999999999</v>
      </c>
      <c r="X229" s="79">
        <f t="shared" si="126"/>
        <v>0.499</v>
      </c>
      <c r="Y229" s="79">
        <f t="shared" si="126"/>
        <v>0</v>
      </c>
      <c r="Z229" s="79">
        <f t="shared" si="126"/>
        <v>0</v>
      </c>
      <c r="AA229" s="111">
        <f t="shared" si="126"/>
        <v>0</v>
      </c>
      <c r="AB229" s="107"/>
    </row>
    <row r="230" spans="1:28" ht="19.5" customHeight="1" x14ac:dyDescent="0.15">
      <c r="A230" s="219"/>
      <c r="B230" s="73" t="s">
        <v>94</v>
      </c>
      <c r="C230" s="77"/>
      <c r="D230" s="77" t="s">
        <v>153</v>
      </c>
      <c r="E230" s="77" t="s">
        <v>183</v>
      </c>
      <c r="F230" s="79">
        <f t="shared" si="117"/>
        <v>105.74999999999999</v>
      </c>
      <c r="G230" s="79">
        <f>SUM(G232,G234,G236,G238)</f>
        <v>0</v>
      </c>
      <c r="H230" s="79">
        <f t="shared" ref="H230:AA230" si="127">SUM(H232,H234,H236,H238)</f>
        <v>0</v>
      </c>
      <c r="I230" s="79">
        <f t="shared" si="127"/>
        <v>0</v>
      </c>
      <c r="J230" s="79">
        <f t="shared" si="127"/>
        <v>0</v>
      </c>
      <c r="K230" s="79">
        <f t="shared" si="127"/>
        <v>0</v>
      </c>
      <c r="L230" s="79">
        <f t="shared" si="127"/>
        <v>0</v>
      </c>
      <c r="M230" s="79">
        <f t="shared" si="127"/>
        <v>0</v>
      </c>
      <c r="N230" s="79">
        <f t="shared" si="127"/>
        <v>1.2</v>
      </c>
      <c r="O230" s="79">
        <f t="shared" si="127"/>
        <v>1.2</v>
      </c>
      <c r="P230" s="79">
        <f t="shared" si="127"/>
        <v>1.1000000000000001</v>
      </c>
      <c r="Q230" s="79">
        <f t="shared" si="127"/>
        <v>5.13</v>
      </c>
      <c r="R230" s="79">
        <f t="shared" si="127"/>
        <v>4.46</v>
      </c>
      <c r="S230" s="79">
        <f t="shared" si="127"/>
        <v>21.46</v>
      </c>
      <c r="T230" s="79">
        <f t="shared" si="127"/>
        <v>52.87</v>
      </c>
      <c r="U230" s="79">
        <f t="shared" si="127"/>
        <v>7.86</v>
      </c>
      <c r="V230" s="79">
        <f t="shared" si="127"/>
        <v>7.47</v>
      </c>
      <c r="W230" s="79">
        <f t="shared" si="127"/>
        <v>1.35</v>
      </c>
      <c r="X230" s="79">
        <f t="shared" si="127"/>
        <v>1.65</v>
      </c>
      <c r="Y230" s="79">
        <f t="shared" si="127"/>
        <v>0</v>
      </c>
      <c r="Z230" s="79">
        <f t="shared" si="127"/>
        <v>0</v>
      </c>
      <c r="AA230" s="111">
        <f t="shared" si="127"/>
        <v>0</v>
      </c>
      <c r="AB230" s="107"/>
    </row>
    <row r="231" spans="1:28" ht="19.5" customHeight="1" x14ac:dyDescent="0.15">
      <c r="A231" s="219"/>
      <c r="B231" s="73"/>
      <c r="C231" s="73" t="s">
        <v>10</v>
      </c>
      <c r="D231" s="73"/>
      <c r="E231" s="77" t="s">
        <v>150</v>
      </c>
      <c r="F231" s="79">
        <f t="shared" si="117"/>
        <v>23.916999999999998</v>
      </c>
      <c r="G231" s="79">
        <f>SUM(G233,G235,G237,G239)</f>
        <v>0</v>
      </c>
      <c r="H231" s="79">
        <f t="shared" ref="H231:AA231" si="128">SUM(H233,H235,H237,H239)</f>
        <v>0</v>
      </c>
      <c r="I231" s="79">
        <f t="shared" si="128"/>
        <v>0</v>
      </c>
      <c r="J231" s="79">
        <f t="shared" si="128"/>
        <v>0</v>
      </c>
      <c r="K231" s="79">
        <f t="shared" si="128"/>
        <v>0</v>
      </c>
      <c r="L231" s="79">
        <f t="shared" si="128"/>
        <v>0</v>
      </c>
      <c r="M231" s="79">
        <f t="shared" si="128"/>
        <v>0</v>
      </c>
      <c r="N231" s="79">
        <f t="shared" si="128"/>
        <v>0.192</v>
      </c>
      <c r="O231" s="79">
        <f t="shared" si="128"/>
        <v>0.216</v>
      </c>
      <c r="P231" s="79">
        <f t="shared" si="128"/>
        <v>0.22</v>
      </c>
      <c r="Q231" s="79">
        <f t="shared" si="128"/>
        <v>0.96899999999999997</v>
      </c>
      <c r="R231" s="79">
        <f t="shared" si="128"/>
        <v>0.76800000000000002</v>
      </c>
      <c r="S231" s="79">
        <f t="shared" si="128"/>
        <v>5.1369999999999996</v>
      </c>
      <c r="T231" s="79">
        <f t="shared" si="128"/>
        <v>11.75</v>
      </c>
      <c r="U231" s="79">
        <f t="shared" si="128"/>
        <v>2.044</v>
      </c>
      <c r="V231" s="79">
        <f t="shared" si="128"/>
        <v>1.841</v>
      </c>
      <c r="W231" s="79">
        <f t="shared" si="128"/>
        <v>0.35099999999999998</v>
      </c>
      <c r="X231" s="79">
        <f t="shared" si="128"/>
        <v>0.42899999999999999</v>
      </c>
      <c r="Y231" s="79">
        <f t="shared" si="128"/>
        <v>0</v>
      </c>
      <c r="Z231" s="79">
        <f t="shared" si="128"/>
        <v>0</v>
      </c>
      <c r="AA231" s="111">
        <f t="shared" si="128"/>
        <v>0</v>
      </c>
      <c r="AB231" s="107"/>
    </row>
    <row r="232" spans="1:28" ht="19.5" customHeight="1" x14ac:dyDescent="0.15">
      <c r="A232" s="219"/>
      <c r="B232" s="73"/>
      <c r="C232" s="73"/>
      <c r="D232" s="77" t="s">
        <v>157</v>
      </c>
      <c r="E232" s="77" t="s">
        <v>183</v>
      </c>
      <c r="F232" s="79">
        <f t="shared" si="117"/>
        <v>105.74999999999999</v>
      </c>
      <c r="G232" s="79">
        <v>0</v>
      </c>
      <c r="H232" s="79">
        <v>0</v>
      </c>
      <c r="I232" s="79">
        <v>0</v>
      </c>
      <c r="J232" s="79">
        <v>0</v>
      </c>
      <c r="K232" s="79">
        <v>0</v>
      </c>
      <c r="L232" s="79">
        <v>0</v>
      </c>
      <c r="M232" s="79">
        <v>0</v>
      </c>
      <c r="N232" s="79">
        <v>1.2</v>
      </c>
      <c r="O232" s="79">
        <v>1.2</v>
      </c>
      <c r="P232" s="79">
        <v>1.1000000000000001</v>
      </c>
      <c r="Q232" s="79">
        <v>5.13</v>
      </c>
      <c r="R232" s="79">
        <v>4.46</v>
      </c>
      <c r="S232" s="79">
        <v>21.46</v>
      </c>
      <c r="T232" s="79">
        <v>52.87</v>
      </c>
      <c r="U232" s="79">
        <v>7.86</v>
      </c>
      <c r="V232" s="79">
        <v>7.47</v>
      </c>
      <c r="W232" s="79">
        <v>1.35</v>
      </c>
      <c r="X232" s="79">
        <v>1.65</v>
      </c>
      <c r="Y232" s="79">
        <v>0</v>
      </c>
      <c r="Z232" s="79">
        <v>0</v>
      </c>
      <c r="AA232" s="111">
        <v>0</v>
      </c>
      <c r="AB232" s="107"/>
    </row>
    <row r="233" spans="1:28" ht="19.5" customHeight="1" x14ac:dyDescent="0.15">
      <c r="A233" s="219"/>
      <c r="B233" s="73"/>
      <c r="C233" s="73"/>
      <c r="D233" s="73"/>
      <c r="E233" s="77" t="s">
        <v>150</v>
      </c>
      <c r="F233" s="79">
        <f t="shared" si="117"/>
        <v>23.916999999999998</v>
      </c>
      <c r="G233" s="79">
        <v>0</v>
      </c>
      <c r="H233" s="79">
        <v>0</v>
      </c>
      <c r="I233" s="79">
        <v>0</v>
      </c>
      <c r="J233" s="79">
        <v>0</v>
      </c>
      <c r="K233" s="79">
        <v>0</v>
      </c>
      <c r="L233" s="79">
        <v>0</v>
      </c>
      <c r="M233" s="79">
        <v>0</v>
      </c>
      <c r="N233" s="79">
        <v>0.192</v>
      </c>
      <c r="O233" s="79">
        <v>0.216</v>
      </c>
      <c r="P233" s="79">
        <v>0.22</v>
      </c>
      <c r="Q233" s="79">
        <v>0.96899999999999997</v>
      </c>
      <c r="R233" s="79">
        <v>0.76800000000000002</v>
      </c>
      <c r="S233" s="79">
        <v>5.1369999999999996</v>
      </c>
      <c r="T233" s="79">
        <v>11.75</v>
      </c>
      <c r="U233" s="79">
        <v>2.044</v>
      </c>
      <c r="V233" s="79">
        <v>1.841</v>
      </c>
      <c r="W233" s="79">
        <v>0.35099999999999998</v>
      </c>
      <c r="X233" s="79">
        <v>0.42899999999999999</v>
      </c>
      <c r="Y233" s="79">
        <v>0</v>
      </c>
      <c r="Z233" s="79">
        <v>0</v>
      </c>
      <c r="AA233" s="111">
        <v>0</v>
      </c>
      <c r="AB233" s="107"/>
    </row>
    <row r="234" spans="1:28" ht="19.5" customHeight="1" x14ac:dyDescent="0.15">
      <c r="A234" s="219"/>
      <c r="B234" s="73" t="s">
        <v>65</v>
      </c>
      <c r="C234" s="73" t="s">
        <v>159</v>
      </c>
      <c r="D234" s="77" t="s">
        <v>160</v>
      </c>
      <c r="E234" s="77" t="s">
        <v>183</v>
      </c>
      <c r="F234" s="79">
        <f t="shared" si="117"/>
        <v>0</v>
      </c>
      <c r="G234" s="79">
        <v>0</v>
      </c>
      <c r="H234" s="79">
        <v>0</v>
      </c>
      <c r="I234" s="79">
        <v>0</v>
      </c>
      <c r="J234" s="79">
        <v>0</v>
      </c>
      <c r="K234" s="79">
        <v>0</v>
      </c>
      <c r="L234" s="79">
        <v>0</v>
      </c>
      <c r="M234" s="79">
        <v>0</v>
      </c>
      <c r="N234" s="79">
        <v>0</v>
      </c>
      <c r="O234" s="79">
        <v>0</v>
      </c>
      <c r="P234" s="79">
        <v>0</v>
      </c>
      <c r="Q234" s="79">
        <v>0</v>
      </c>
      <c r="R234" s="79">
        <v>0</v>
      </c>
      <c r="S234" s="79">
        <v>0</v>
      </c>
      <c r="T234" s="79">
        <v>0</v>
      </c>
      <c r="U234" s="79">
        <v>0</v>
      </c>
      <c r="V234" s="79">
        <v>0</v>
      </c>
      <c r="W234" s="79">
        <v>0</v>
      </c>
      <c r="X234" s="79">
        <v>0</v>
      </c>
      <c r="Y234" s="79">
        <v>0</v>
      </c>
      <c r="Z234" s="79">
        <v>0</v>
      </c>
      <c r="AA234" s="111">
        <v>0</v>
      </c>
      <c r="AB234" s="107"/>
    </row>
    <row r="235" spans="1:28" ht="19.5" customHeight="1" x14ac:dyDescent="0.15">
      <c r="A235" s="219"/>
      <c r="B235" s="73"/>
      <c r="C235" s="73"/>
      <c r="D235" s="73"/>
      <c r="E235" s="77" t="s">
        <v>150</v>
      </c>
      <c r="F235" s="79">
        <f t="shared" si="117"/>
        <v>0</v>
      </c>
      <c r="G235" s="79">
        <v>0</v>
      </c>
      <c r="H235" s="79">
        <v>0</v>
      </c>
      <c r="I235" s="79">
        <v>0</v>
      </c>
      <c r="J235" s="79">
        <v>0</v>
      </c>
      <c r="K235" s="79">
        <v>0</v>
      </c>
      <c r="L235" s="79">
        <v>0</v>
      </c>
      <c r="M235" s="79">
        <v>0</v>
      </c>
      <c r="N235" s="79">
        <v>0</v>
      </c>
      <c r="O235" s="79">
        <v>0</v>
      </c>
      <c r="P235" s="79">
        <v>0</v>
      </c>
      <c r="Q235" s="79">
        <v>0</v>
      </c>
      <c r="R235" s="79">
        <v>0</v>
      </c>
      <c r="S235" s="79">
        <v>0</v>
      </c>
      <c r="T235" s="79">
        <v>0</v>
      </c>
      <c r="U235" s="79">
        <v>0</v>
      </c>
      <c r="V235" s="79">
        <v>0</v>
      </c>
      <c r="W235" s="79">
        <v>0</v>
      </c>
      <c r="X235" s="79">
        <v>0</v>
      </c>
      <c r="Y235" s="79">
        <v>0</v>
      </c>
      <c r="Z235" s="79">
        <v>0</v>
      </c>
      <c r="AA235" s="111">
        <v>0</v>
      </c>
      <c r="AB235" s="107"/>
    </row>
    <row r="236" spans="1:28" ht="19.5" customHeight="1" x14ac:dyDescent="0.15">
      <c r="A236" s="219" t="s">
        <v>85</v>
      </c>
      <c r="B236" s="73"/>
      <c r="C236" s="73"/>
      <c r="D236" s="77" t="s">
        <v>166</v>
      </c>
      <c r="E236" s="77" t="s">
        <v>183</v>
      </c>
      <c r="F236" s="79">
        <f t="shared" si="117"/>
        <v>0</v>
      </c>
      <c r="G236" s="79">
        <v>0</v>
      </c>
      <c r="H236" s="79">
        <v>0</v>
      </c>
      <c r="I236" s="79">
        <v>0</v>
      </c>
      <c r="J236" s="79">
        <v>0</v>
      </c>
      <c r="K236" s="79">
        <v>0</v>
      </c>
      <c r="L236" s="79">
        <v>0</v>
      </c>
      <c r="M236" s="79">
        <v>0</v>
      </c>
      <c r="N236" s="79">
        <v>0</v>
      </c>
      <c r="O236" s="79">
        <v>0</v>
      </c>
      <c r="P236" s="79">
        <v>0</v>
      </c>
      <c r="Q236" s="79">
        <v>0</v>
      </c>
      <c r="R236" s="79">
        <v>0</v>
      </c>
      <c r="S236" s="79">
        <v>0</v>
      </c>
      <c r="T236" s="79">
        <v>0</v>
      </c>
      <c r="U236" s="79">
        <v>0</v>
      </c>
      <c r="V236" s="79">
        <v>0</v>
      </c>
      <c r="W236" s="79">
        <v>0</v>
      </c>
      <c r="X236" s="79">
        <v>0</v>
      </c>
      <c r="Y236" s="79">
        <v>0</v>
      </c>
      <c r="Z236" s="79">
        <v>0</v>
      </c>
      <c r="AA236" s="111">
        <v>0</v>
      </c>
      <c r="AB236" s="107"/>
    </row>
    <row r="237" spans="1:28" ht="19.5" customHeight="1" x14ac:dyDescent="0.15">
      <c r="A237" s="219"/>
      <c r="B237" s="73"/>
      <c r="C237" s="73" t="s">
        <v>162</v>
      </c>
      <c r="D237" s="73"/>
      <c r="E237" s="77" t="s">
        <v>150</v>
      </c>
      <c r="F237" s="79">
        <f t="shared" si="117"/>
        <v>0</v>
      </c>
      <c r="G237" s="79">
        <v>0</v>
      </c>
      <c r="H237" s="79">
        <v>0</v>
      </c>
      <c r="I237" s="79">
        <v>0</v>
      </c>
      <c r="J237" s="79">
        <v>0</v>
      </c>
      <c r="K237" s="79">
        <v>0</v>
      </c>
      <c r="L237" s="79">
        <v>0</v>
      </c>
      <c r="M237" s="79">
        <v>0</v>
      </c>
      <c r="N237" s="79">
        <v>0</v>
      </c>
      <c r="O237" s="79">
        <v>0</v>
      </c>
      <c r="P237" s="79">
        <v>0</v>
      </c>
      <c r="Q237" s="79">
        <v>0</v>
      </c>
      <c r="R237" s="79">
        <v>0</v>
      </c>
      <c r="S237" s="79">
        <v>0</v>
      </c>
      <c r="T237" s="79">
        <v>0</v>
      </c>
      <c r="U237" s="79">
        <v>0</v>
      </c>
      <c r="V237" s="79">
        <v>0</v>
      </c>
      <c r="W237" s="79">
        <v>0</v>
      </c>
      <c r="X237" s="79">
        <v>0</v>
      </c>
      <c r="Y237" s="79">
        <v>0</v>
      </c>
      <c r="Z237" s="79">
        <v>0</v>
      </c>
      <c r="AA237" s="111">
        <v>0</v>
      </c>
      <c r="AB237" s="107"/>
    </row>
    <row r="238" spans="1:28" ht="19.5" customHeight="1" x14ac:dyDescent="0.15">
      <c r="A238" s="219"/>
      <c r="B238" s="73" t="s">
        <v>20</v>
      </c>
      <c r="C238" s="73"/>
      <c r="D238" s="77" t="s">
        <v>164</v>
      </c>
      <c r="E238" s="77" t="s">
        <v>183</v>
      </c>
      <c r="F238" s="79">
        <f t="shared" si="117"/>
        <v>0</v>
      </c>
      <c r="G238" s="79">
        <v>0</v>
      </c>
      <c r="H238" s="79">
        <v>0</v>
      </c>
      <c r="I238" s="79">
        <v>0</v>
      </c>
      <c r="J238" s="79">
        <v>0</v>
      </c>
      <c r="K238" s="79">
        <v>0</v>
      </c>
      <c r="L238" s="79">
        <v>0</v>
      </c>
      <c r="M238" s="79">
        <v>0</v>
      </c>
      <c r="N238" s="79">
        <v>0</v>
      </c>
      <c r="O238" s="79">
        <v>0</v>
      </c>
      <c r="P238" s="79">
        <v>0</v>
      </c>
      <c r="Q238" s="79">
        <v>0</v>
      </c>
      <c r="R238" s="79">
        <v>0</v>
      </c>
      <c r="S238" s="79">
        <v>0</v>
      </c>
      <c r="T238" s="79">
        <v>0</v>
      </c>
      <c r="U238" s="79">
        <v>0</v>
      </c>
      <c r="V238" s="79">
        <v>0</v>
      </c>
      <c r="W238" s="79">
        <v>0</v>
      </c>
      <c r="X238" s="79">
        <v>0</v>
      </c>
      <c r="Y238" s="79">
        <v>0</v>
      </c>
      <c r="Z238" s="79">
        <v>0</v>
      </c>
      <c r="AA238" s="111">
        <v>0</v>
      </c>
      <c r="AB238" s="107"/>
    </row>
    <row r="239" spans="1:28" ht="19.5" customHeight="1" x14ac:dyDescent="0.15">
      <c r="A239" s="219"/>
      <c r="B239" s="73"/>
      <c r="C239" s="73"/>
      <c r="D239" s="73"/>
      <c r="E239" s="77" t="s">
        <v>150</v>
      </c>
      <c r="F239" s="79">
        <f t="shared" si="117"/>
        <v>0</v>
      </c>
      <c r="G239" s="79">
        <v>0</v>
      </c>
      <c r="H239" s="79">
        <v>0</v>
      </c>
      <c r="I239" s="79">
        <v>0</v>
      </c>
      <c r="J239" s="79">
        <v>0</v>
      </c>
      <c r="K239" s="79">
        <v>0</v>
      </c>
      <c r="L239" s="79">
        <v>0</v>
      </c>
      <c r="M239" s="79">
        <v>0</v>
      </c>
      <c r="N239" s="79">
        <v>0</v>
      </c>
      <c r="O239" s="79">
        <v>0</v>
      </c>
      <c r="P239" s="79">
        <v>0</v>
      </c>
      <c r="Q239" s="79">
        <v>0</v>
      </c>
      <c r="R239" s="79">
        <v>0</v>
      </c>
      <c r="S239" s="79">
        <v>0</v>
      </c>
      <c r="T239" s="79">
        <v>0</v>
      </c>
      <c r="U239" s="79">
        <v>0</v>
      </c>
      <c r="V239" s="79">
        <v>0</v>
      </c>
      <c r="W239" s="79">
        <v>0</v>
      </c>
      <c r="X239" s="79">
        <v>0</v>
      </c>
      <c r="Y239" s="79">
        <v>0</v>
      </c>
      <c r="Z239" s="79">
        <v>0</v>
      </c>
      <c r="AA239" s="111">
        <v>0</v>
      </c>
      <c r="AB239" s="107"/>
    </row>
    <row r="240" spans="1:28" ht="19.5" customHeight="1" x14ac:dyDescent="0.15">
      <c r="A240" s="219"/>
      <c r="B240" s="76"/>
      <c r="C240" s="74" t="s">
        <v>165</v>
      </c>
      <c r="D240" s="75"/>
      <c r="E240" s="77" t="s">
        <v>183</v>
      </c>
      <c r="F240" s="79">
        <f t="shared" si="117"/>
        <v>2773.2499999999995</v>
      </c>
      <c r="G240" s="79">
        <v>0</v>
      </c>
      <c r="H240" s="79">
        <v>80.83</v>
      </c>
      <c r="I240" s="79">
        <v>85.1</v>
      </c>
      <c r="J240" s="79">
        <v>26.75</v>
      </c>
      <c r="K240" s="79">
        <v>137.44</v>
      </c>
      <c r="L240" s="79">
        <v>77.58</v>
      </c>
      <c r="M240" s="79">
        <v>28.81</v>
      </c>
      <c r="N240" s="79">
        <v>46.51</v>
      </c>
      <c r="O240" s="79">
        <v>13.31</v>
      </c>
      <c r="P240" s="79">
        <v>19.559999999999999</v>
      </c>
      <c r="Q240" s="79">
        <v>64.28</v>
      </c>
      <c r="R240" s="79">
        <v>775.15000000000009</v>
      </c>
      <c r="S240" s="79">
        <v>615.92999999999995</v>
      </c>
      <c r="T240" s="79">
        <v>481.83</v>
      </c>
      <c r="U240" s="79">
        <v>271.29000000000002</v>
      </c>
      <c r="V240" s="79">
        <v>42.71</v>
      </c>
      <c r="W240" s="79">
        <v>5.7</v>
      </c>
      <c r="X240" s="79">
        <v>0.47</v>
      </c>
      <c r="Y240" s="79">
        <v>0</v>
      </c>
      <c r="Z240" s="79">
        <v>0</v>
      </c>
      <c r="AA240" s="111">
        <v>0</v>
      </c>
      <c r="AB240" s="107"/>
    </row>
    <row r="241" spans="1:28" ht="19.5" customHeight="1" thickBot="1" x14ac:dyDescent="0.2">
      <c r="A241" s="94"/>
      <c r="B241" s="222"/>
      <c r="C241" s="222"/>
      <c r="D241" s="223"/>
      <c r="E241" s="224" t="s">
        <v>150</v>
      </c>
      <c r="F241" s="79">
        <f t="shared" si="117"/>
        <v>360.87799999999999</v>
      </c>
      <c r="G241" s="102">
        <v>0</v>
      </c>
      <c r="H241" s="225">
        <v>0.69499999999999995</v>
      </c>
      <c r="I241" s="225">
        <v>2.14</v>
      </c>
      <c r="J241" s="225">
        <v>1.347</v>
      </c>
      <c r="K241" s="225">
        <v>9.66</v>
      </c>
      <c r="L241" s="225">
        <v>6.9859999999999998</v>
      </c>
      <c r="M241" s="225">
        <v>2.8809999999999998</v>
      </c>
      <c r="N241" s="225">
        <v>5.077</v>
      </c>
      <c r="O241" s="225">
        <v>1.5979999999999999</v>
      </c>
      <c r="P241" s="225">
        <v>2.5430000000000001</v>
      </c>
      <c r="Q241" s="225">
        <v>8.9879999999999995</v>
      </c>
      <c r="R241" s="225">
        <v>112.349</v>
      </c>
      <c r="S241" s="225">
        <v>89.259000000000015</v>
      </c>
      <c r="T241" s="225">
        <v>70.367000000000004</v>
      </c>
      <c r="U241" s="225">
        <v>39.884999999999998</v>
      </c>
      <c r="V241" s="225">
        <v>6.1980000000000004</v>
      </c>
      <c r="W241" s="225">
        <v>0.83499999999999996</v>
      </c>
      <c r="X241" s="225">
        <v>7.0000000000000007E-2</v>
      </c>
      <c r="Y241" s="225">
        <v>0</v>
      </c>
      <c r="Z241" s="225">
        <v>0</v>
      </c>
      <c r="AA241" s="226">
        <v>0</v>
      </c>
      <c r="AB241" s="107"/>
    </row>
    <row r="242" spans="1:28" ht="19.5" customHeight="1" x14ac:dyDescent="0.15">
      <c r="A242" s="349" t="s">
        <v>119</v>
      </c>
      <c r="B242" s="352" t="s">
        <v>120</v>
      </c>
      <c r="C242" s="353"/>
      <c r="D242" s="354"/>
      <c r="E242" s="73" t="s">
        <v>183</v>
      </c>
      <c r="F242" s="227">
        <f>F243+F244</f>
        <v>178.15</v>
      </c>
    </row>
    <row r="243" spans="1:28" ht="19.5" customHeight="1" x14ac:dyDescent="0.15">
      <c r="A243" s="350"/>
      <c r="B243" s="355" t="s">
        <v>205</v>
      </c>
      <c r="C243" s="356"/>
      <c r="D243" s="357"/>
      <c r="E243" s="77" t="s">
        <v>183</v>
      </c>
      <c r="F243" s="227">
        <v>161.1</v>
      </c>
    </row>
    <row r="244" spans="1:28" ht="19.5" customHeight="1" x14ac:dyDescent="0.15">
      <c r="A244" s="351"/>
      <c r="B244" s="355" t="s">
        <v>206</v>
      </c>
      <c r="C244" s="356"/>
      <c r="D244" s="357"/>
      <c r="E244" s="77" t="s">
        <v>183</v>
      </c>
      <c r="F244" s="227">
        <v>17.05</v>
      </c>
    </row>
    <row r="245" spans="1:28" ht="19.5" customHeight="1" thickBot="1" x14ac:dyDescent="0.2">
      <c r="A245" s="358" t="s">
        <v>204</v>
      </c>
      <c r="B245" s="359"/>
      <c r="C245" s="359"/>
      <c r="D245" s="360"/>
      <c r="E245" s="167" t="s">
        <v>183</v>
      </c>
      <c r="F245" s="233">
        <v>0</v>
      </c>
    </row>
    <row r="247" spans="1:28" ht="19.5" customHeight="1" x14ac:dyDescent="0.15">
      <c r="A247" s="3" t="s">
        <v>381</v>
      </c>
      <c r="F247" s="207" t="s">
        <v>523</v>
      </c>
    </row>
    <row r="248" spans="1:28" ht="19.5" customHeight="1" thickBot="1" x14ac:dyDescent="0.2">
      <c r="A248" s="346" t="s">
        <v>28</v>
      </c>
      <c r="B248" s="348"/>
      <c r="C248" s="348"/>
      <c r="D248" s="348"/>
      <c r="E248" s="348"/>
      <c r="F248" s="348"/>
      <c r="G248" s="348"/>
      <c r="H248" s="348"/>
      <c r="I248" s="348"/>
      <c r="J248" s="348"/>
      <c r="K248" s="348"/>
      <c r="L248" s="348"/>
      <c r="M248" s="348"/>
      <c r="N248" s="348"/>
      <c r="O248" s="348"/>
      <c r="P248" s="348"/>
      <c r="Q248" s="348"/>
      <c r="R248" s="348"/>
      <c r="S248" s="348"/>
      <c r="T248" s="348"/>
      <c r="U248" s="348"/>
      <c r="V248" s="348"/>
      <c r="W248" s="348"/>
      <c r="X248" s="348"/>
      <c r="Y248" s="348"/>
      <c r="Z248" s="348"/>
      <c r="AA248" s="348"/>
    </row>
    <row r="249" spans="1:28" ht="19.5" customHeight="1" x14ac:dyDescent="0.15">
      <c r="A249" s="208" t="s">
        <v>179</v>
      </c>
      <c r="B249" s="91"/>
      <c r="C249" s="91"/>
      <c r="D249" s="91"/>
      <c r="E249" s="91"/>
      <c r="F249" s="89" t="s">
        <v>180</v>
      </c>
      <c r="G249" s="184"/>
      <c r="H249" s="184"/>
      <c r="I249" s="184"/>
      <c r="J249" s="184"/>
      <c r="K249" s="184"/>
      <c r="L249" s="184"/>
      <c r="M249" s="184"/>
      <c r="N249" s="184"/>
      <c r="O249" s="184"/>
      <c r="P249" s="184"/>
      <c r="Q249" s="209"/>
      <c r="R249" s="135"/>
      <c r="S249" s="184"/>
      <c r="T249" s="184"/>
      <c r="U249" s="184"/>
      <c r="V249" s="184"/>
      <c r="W249" s="184"/>
      <c r="X249" s="184"/>
      <c r="Y249" s="184"/>
      <c r="Z249" s="184"/>
      <c r="AA249" s="234" t="s">
        <v>181</v>
      </c>
      <c r="AB249" s="107"/>
    </row>
    <row r="250" spans="1:28" ht="19.5" customHeight="1" x14ac:dyDescent="0.15">
      <c r="A250" s="211" t="s">
        <v>182</v>
      </c>
      <c r="B250" s="75"/>
      <c r="C250" s="75"/>
      <c r="D250" s="75"/>
      <c r="E250" s="77" t="s">
        <v>183</v>
      </c>
      <c r="F250" s="79">
        <f>F252+F286+F289</f>
        <v>9258.2800000000007</v>
      </c>
      <c r="G250" s="212" t="s">
        <v>184</v>
      </c>
      <c r="H250" s="212" t="s">
        <v>185</v>
      </c>
      <c r="I250" s="212" t="s">
        <v>186</v>
      </c>
      <c r="J250" s="212" t="s">
        <v>187</v>
      </c>
      <c r="K250" s="212" t="s">
        <v>227</v>
      </c>
      <c r="L250" s="212" t="s">
        <v>228</v>
      </c>
      <c r="M250" s="212" t="s">
        <v>229</v>
      </c>
      <c r="N250" s="212" t="s">
        <v>230</v>
      </c>
      <c r="O250" s="212" t="s">
        <v>231</v>
      </c>
      <c r="P250" s="212" t="s">
        <v>232</v>
      </c>
      <c r="Q250" s="213" t="s">
        <v>233</v>
      </c>
      <c r="R250" s="214" t="s">
        <v>234</v>
      </c>
      <c r="S250" s="212" t="s">
        <v>235</v>
      </c>
      <c r="T250" s="212" t="s">
        <v>236</v>
      </c>
      <c r="U250" s="212" t="s">
        <v>237</v>
      </c>
      <c r="V250" s="212" t="s">
        <v>238</v>
      </c>
      <c r="W250" s="212" t="s">
        <v>42</v>
      </c>
      <c r="X250" s="212" t="s">
        <v>147</v>
      </c>
      <c r="Y250" s="212" t="s">
        <v>148</v>
      </c>
      <c r="Z250" s="212" t="s">
        <v>149</v>
      </c>
      <c r="AA250" s="235"/>
      <c r="AB250" s="107"/>
    </row>
    <row r="251" spans="1:28" ht="19.5" customHeight="1" x14ac:dyDescent="0.15">
      <c r="A251" s="144"/>
      <c r="E251" s="77" t="s">
        <v>150</v>
      </c>
      <c r="F251" s="79">
        <f>F253</f>
        <v>2081.7100000000005</v>
      </c>
      <c r="G251" s="216"/>
      <c r="H251" s="216"/>
      <c r="I251" s="216"/>
      <c r="J251" s="216"/>
      <c r="K251" s="216"/>
      <c r="L251" s="216"/>
      <c r="M251" s="216"/>
      <c r="N251" s="216"/>
      <c r="O251" s="216"/>
      <c r="P251" s="216"/>
      <c r="Q251" s="217"/>
      <c r="R251" s="197"/>
      <c r="S251" s="216"/>
      <c r="T251" s="216"/>
      <c r="U251" s="216"/>
      <c r="V251" s="216"/>
      <c r="W251" s="216"/>
      <c r="X251" s="216"/>
      <c r="Y251" s="216"/>
      <c r="Z251" s="216"/>
      <c r="AA251" s="235" t="s">
        <v>151</v>
      </c>
      <c r="AB251" s="107"/>
    </row>
    <row r="252" spans="1:28" ht="19.5" customHeight="1" x14ac:dyDescent="0.15">
      <c r="A252" s="218"/>
      <c r="B252" s="74" t="s">
        <v>152</v>
      </c>
      <c r="C252" s="75"/>
      <c r="D252" s="75"/>
      <c r="E252" s="77" t="s">
        <v>183</v>
      </c>
      <c r="F252" s="79">
        <f>SUM(G252:AA252)</f>
        <v>8889.42</v>
      </c>
      <c r="G252" s="79">
        <f>G254+G272</f>
        <v>57.05</v>
      </c>
      <c r="H252" s="79">
        <f t="shared" ref="H252:AA252" si="129">H254+H272</f>
        <v>364.69000000000005</v>
      </c>
      <c r="I252" s="79">
        <f t="shared" si="129"/>
        <v>205.41</v>
      </c>
      <c r="J252" s="79">
        <f t="shared" si="129"/>
        <v>178.12</v>
      </c>
      <c r="K252" s="79">
        <f t="shared" si="129"/>
        <v>211.16000000000003</v>
      </c>
      <c r="L252" s="79">
        <f t="shared" si="129"/>
        <v>248.89</v>
      </c>
      <c r="M252" s="79">
        <f t="shared" si="129"/>
        <v>297.47000000000003</v>
      </c>
      <c r="N252" s="79">
        <f t="shared" si="129"/>
        <v>408.15</v>
      </c>
      <c r="O252" s="79">
        <f t="shared" si="129"/>
        <v>509.08000000000004</v>
      </c>
      <c r="P252" s="79">
        <f t="shared" si="129"/>
        <v>602.31999999999994</v>
      </c>
      <c r="Q252" s="79">
        <f t="shared" si="129"/>
        <v>797.81</v>
      </c>
      <c r="R252" s="79">
        <f t="shared" si="129"/>
        <v>1243.6199999999999</v>
      </c>
      <c r="S252" s="79">
        <f t="shared" si="129"/>
        <v>1308.03</v>
      </c>
      <c r="T252" s="79">
        <f t="shared" si="129"/>
        <v>1187.2</v>
      </c>
      <c r="U252" s="79">
        <f t="shared" si="129"/>
        <v>656.01</v>
      </c>
      <c r="V252" s="79">
        <f t="shared" si="129"/>
        <v>389.39</v>
      </c>
      <c r="W252" s="79">
        <f t="shared" si="129"/>
        <v>112.39000000000001</v>
      </c>
      <c r="X252" s="79">
        <f t="shared" si="129"/>
        <v>82.2</v>
      </c>
      <c r="Y252" s="79">
        <f t="shared" si="129"/>
        <v>15.02</v>
      </c>
      <c r="Z252" s="79">
        <f t="shared" si="129"/>
        <v>9.93</v>
      </c>
      <c r="AA252" s="111">
        <f t="shared" si="129"/>
        <v>5.4799999999999995</v>
      </c>
      <c r="AB252" s="107"/>
    </row>
    <row r="253" spans="1:28" ht="19.5" customHeight="1" x14ac:dyDescent="0.15">
      <c r="A253" s="219"/>
      <c r="B253" s="220"/>
      <c r="E253" s="77" t="s">
        <v>150</v>
      </c>
      <c r="F253" s="79">
        <f t="shared" ref="F253:F257" si="130">SUM(G253:AA253)</f>
        <v>2081.7100000000005</v>
      </c>
      <c r="G253" s="79">
        <f>G255+G273</f>
        <v>0</v>
      </c>
      <c r="H253" s="79">
        <f t="shared" ref="H253:AA253" si="131">H255+H273</f>
        <v>0.125</v>
      </c>
      <c r="I253" s="79">
        <f t="shared" si="131"/>
        <v>4.2530000000000001</v>
      </c>
      <c r="J253" s="79">
        <f t="shared" si="131"/>
        <v>14.353</v>
      </c>
      <c r="K253" s="79">
        <f t="shared" si="131"/>
        <v>27.317999999999998</v>
      </c>
      <c r="L253" s="79">
        <f t="shared" si="131"/>
        <v>45.257999999999996</v>
      </c>
      <c r="M253" s="79">
        <f t="shared" si="131"/>
        <v>66.164999999999992</v>
      </c>
      <c r="N253" s="79">
        <f t="shared" si="131"/>
        <v>107.59100000000001</v>
      </c>
      <c r="O253" s="79">
        <f t="shared" si="131"/>
        <v>135.40900000000002</v>
      </c>
      <c r="P253" s="79">
        <f t="shared" si="131"/>
        <v>148.08600000000001</v>
      </c>
      <c r="Q253" s="79">
        <f t="shared" si="131"/>
        <v>220.48999999999998</v>
      </c>
      <c r="R253" s="79">
        <f t="shared" si="131"/>
        <v>331.45499999999998</v>
      </c>
      <c r="S253" s="79">
        <f t="shared" si="131"/>
        <v>353.94</v>
      </c>
      <c r="T253" s="79">
        <f t="shared" si="131"/>
        <v>303.77800000000002</v>
      </c>
      <c r="U253" s="79">
        <f t="shared" si="131"/>
        <v>160.84800000000001</v>
      </c>
      <c r="V253" s="79">
        <f t="shared" si="131"/>
        <v>98.506</v>
      </c>
      <c r="W253" s="79">
        <f t="shared" si="131"/>
        <v>32.959000000000003</v>
      </c>
      <c r="X253" s="79">
        <f t="shared" si="131"/>
        <v>21.188000000000002</v>
      </c>
      <c r="Y253" s="79">
        <f t="shared" si="131"/>
        <v>4.9849999999999994</v>
      </c>
      <c r="Z253" s="79">
        <f t="shared" si="131"/>
        <v>2.867</v>
      </c>
      <c r="AA253" s="111">
        <f t="shared" si="131"/>
        <v>2.1360000000000001</v>
      </c>
      <c r="AB253" s="107"/>
    </row>
    <row r="254" spans="1:28" ht="19.5" customHeight="1" x14ac:dyDescent="0.15">
      <c r="A254" s="219"/>
      <c r="B254" s="221"/>
      <c r="C254" s="74" t="s">
        <v>152</v>
      </c>
      <c r="D254" s="75"/>
      <c r="E254" s="77" t="s">
        <v>183</v>
      </c>
      <c r="F254" s="79">
        <f t="shared" si="130"/>
        <v>5542.4900000000016</v>
      </c>
      <c r="G254" s="79">
        <f>G256+G270</f>
        <v>57.05</v>
      </c>
      <c r="H254" s="79">
        <f t="shared" ref="H254:J254" si="132">H256+H270</f>
        <v>266.50000000000006</v>
      </c>
      <c r="I254" s="79">
        <f t="shared" si="132"/>
        <v>100.32</v>
      </c>
      <c r="J254" s="79">
        <f t="shared" si="132"/>
        <v>146.16</v>
      </c>
      <c r="K254" s="79">
        <f>K256+K270</f>
        <v>147.97000000000003</v>
      </c>
      <c r="L254" s="79">
        <f t="shared" ref="L254:AA254" si="133">L256+L270</f>
        <v>223.47</v>
      </c>
      <c r="M254" s="79">
        <f t="shared" si="133"/>
        <v>254.44</v>
      </c>
      <c r="N254" s="79">
        <f t="shared" si="133"/>
        <v>368.52</v>
      </c>
      <c r="O254" s="79">
        <f t="shared" si="133"/>
        <v>452.11</v>
      </c>
      <c r="P254" s="79">
        <f t="shared" si="133"/>
        <v>421.94</v>
      </c>
      <c r="Q254" s="79">
        <f t="shared" si="133"/>
        <v>553.34</v>
      </c>
      <c r="R254" s="79">
        <f t="shared" si="133"/>
        <v>777.63</v>
      </c>
      <c r="S254" s="79">
        <f t="shared" si="133"/>
        <v>746.94999999999993</v>
      </c>
      <c r="T254" s="79">
        <f t="shared" si="133"/>
        <v>544.71</v>
      </c>
      <c r="U254" s="79">
        <f t="shared" si="133"/>
        <v>256.51</v>
      </c>
      <c r="V254" s="79">
        <f t="shared" si="133"/>
        <v>140.35</v>
      </c>
      <c r="W254" s="79">
        <f t="shared" si="133"/>
        <v>46.300000000000004</v>
      </c>
      <c r="X254" s="79">
        <f t="shared" si="133"/>
        <v>22.950000000000003</v>
      </c>
      <c r="Y254" s="79">
        <f t="shared" si="133"/>
        <v>8.2100000000000009</v>
      </c>
      <c r="Z254" s="79">
        <f t="shared" si="133"/>
        <v>2.38</v>
      </c>
      <c r="AA254" s="111">
        <f t="shared" si="133"/>
        <v>4.68</v>
      </c>
      <c r="AB254" s="107"/>
    </row>
    <row r="255" spans="1:28" ht="19.5" customHeight="1" x14ac:dyDescent="0.15">
      <c r="A255" s="219"/>
      <c r="B255" s="76"/>
      <c r="C255" s="76"/>
      <c r="E255" s="77" t="s">
        <v>150</v>
      </c>
      <c r="F255" s="79">
        <f t="shared" si="130"/>
        <v>1552.481</v>
      </c>
      <c r="G255" s="79">
        <f>G257+G271</f>
        <v>0</v>
      </c>
      <c r="H255" s="79">
        <f t="shared" ref="H255:AA255" si="134">H257+H271</f>
        <v>4.3999999999999997E-2</v>
      </c>
      <c r="I255" s="79">
        <f t="shared" si="134"/>
        <v>1.6040000000000001</v>
      </c>
      <c r="J255" s="79">
        <f t="shared" si="134"/>
        <v>12.75</v>
      </c>
      <c r="K255" s="79">
        <f t="shared" si="134"/>
        <v>22.885999999999999</v>
      </c>
      <c r="L255" s="79">
        <f t="shared" si="134"/>
        <v>42.968999999999994</v>
      </c>
      <c r="M255" s="79">
        <f t="shared" si="134"/>
        <v>61.677999999999997</v>
      </c>
      <c r="N255" s="79">
        <f t="shared" si="134"/>
        <v>102.91800000000001</v>
      </c>
      <c r="O255" s="79">
        <f t="shared" si="134"/>
        <v>128.30200000000002</v>
      </c>
      <c r="P255" s="79">
        <f t="shared" si="134"/>
        <v>123.43400000000001</v>
      </c>
      <c r="Q255" s="79">
        <f t="shared" si="134"/>
        <v>182.69299999999998</v>
      </c>
      <c r="R255" s="79">
        <f t="shared" si="134"/>
        <v>255.304</v>
      </c>
      <c r="S255" s="79">
        <f t="shared" si="134"/>
        <v>257.50700000000001</v>
      </c>
      <c r="T255" s="79">
        <f t="shared" si="134"/>
        <v>188.62800000000004</v>
      </c>
      <c r="U255" s="79">
        <f t="shared" si="134"/>
        <v>89.140000000000015</v>
      </c>
      <c r="V255" s="79">
        <f t="shared" si="134"/>
        <v>50.878999999999998</v>
      </c>
      <c r="W255" s="79">
        <f t="shared" si="134"/>
        <v>17.236999999999998</v>
      </c>
      <c r="X255" s="79">
        <f t="shared" si="134"/>
        <v>8.3849999999999998</v>
      </c>
      <c r="Y255" s="79">
        <f t="shared" si="134"/>
        <v>3.2159999999999997</v>
      </c>
      <c r="Z255" s="79">
        <f t="shared" si="134"/>
        <v>0.98</v>
      </c>
      <c r="AA255" s="111">
        <f t="shared" si="134"/>
        <v>1.927</v>
      </c>
      <c r="AB255" s="107"/>
    </row>
    <row r="256" spans="1:28" ht="19.5" customHeight="1" x14ac:dyDescent="0.15">
      <c r="A256" s="219"/>
      <c r="B256" s="73"/>
      <c r="C256" s="77"/>
      <c r="D256" s="77" t="s">
        <v>153</v>
      </c>
      <c r="E256" s="77" t="s">
        <v>183</v>
      </c>
      <c r="F256" s="79">
        <f t="shared" si="130"/>
        <v>5397.2800000000007</v>
      </c>
      <c r="G256" s="79">
        <f>SUM(G258,G260,G262,G264,G266,G268)</f>
        <v>57.05</v>
      </c>
      <c r="H256" s="79">
        <f t="shared" ref="H256:J256" si="135">SUM(H258,H260,H262,H264,H266,H268)</f>
        <v>258.35000000000008</v>
      </c>
      <c r="I256" s="79">
        <f>SUM(I258,I260,I262,I264,I266,I268)</f>
        <v>85.02</v>
      </c>
      <c r="J256" s="79">
        <f t="shared" si="135"/>
        <v>110.59</v>
      </c>
      <c r="K256" s="79">
        <f>SUM(K258,K260,K262,K264,K266,K268)</f>
        <v>135.06000000000003</v>
      </c>
      <c r="L256" s="79">
        <f t="shared" ref="L256:AA256" si="136">SUM(L258,L260,L262,L264,L266,L268)</f>
        <v>203.65</v>
      </c>
      <c r="M256" s="79">
        <f t="shared" si="136"/>
        <v>244.76</v>
      </c>
      <c r="N256" s="79">
        <f t="shared" si="136"/>
        <v>367.77</v>
      </c>
      <c r="O256" s="79">
        <f t="shared" si="136"/>
        <v>418.42</v>
      </c>
      <c r="P256" s="79">
        <f t="shared" si="136"/>
        <v>421.94</v>
      </c>
      <c r="Q256" s="79">
        <f t="shared" si="136"/>
        <v>552.76</v>
      </c>
      <c r="R256" s="79">
        <f t="shared" si="136"/>
        <v>776.96</v>
      </c>
      <c r="S256" s="79">
        <f t="shared" si="136"/>
        <v>744.54</v>
      </c>
      <c r="T256" s="79">
        <f t="shared" si="136"/>
        <v>540.86</v>
      </c>
      <c r="U256" s="79">
        <f t="shared" si="136"/>
        <v>254.68</v>
      </c>
      <c r="V256" s="79">
        <f t="shared" si="136"/>
        <v>140.35</v>
      </c>
      <c r="W256" s="79">
        <f t="shared" si="136"/>
        <v>46.300000000000004</v>
      </c>
      <c r="X256" s="79">
        <f t="shared" si="136"/>
        <v>22.950000000000003</v>
      </c>
      <c r="Y256" s="79">
        <f t="shared" si="136"/>
        <v>8.2100000000000009</v>
      </c>
      <c r="Z256" s="79">
        <f t="shared" si="136"/>
        <v>2.38</v>
      </c>
      <c r="AA256" s="111">
        <f t="shared" si="136"/>
        <v>4.68</v>
      </c>
      <c r="AB256" s="107"/>
    </row>
    <row r="257" spans="1:28" ht="19.5" customHeight="1" x14ac:dyDescent="0.15">
      <c r="A257" s="219"/>
      <c r="B257" s="73" t="s">
        <v>154</v>
      </c>
      <c r="C257" s="73"/>
      <c r="D257" s="73"/>
      <c r="E257" s="77" t="s">
        <v>150</v>
      </c>
      <c r="F257" s="79">
        <f t="shared" si="130"/>
        <v>1540.1139999999998</v>
      </c>
      <c r="G257" s="79">
        <f>SUM(G259,G261,G263,G265,G267,G269)</f>
        <v>0</v>
      </c>
      <c r="H257" s="79">
        <f t="shared" ref="H257:AA257" si="137">SUM(H259,H261,H263,H265,H267,H269)</f>
        <v>0</v>
      </c>
      <c r="I257" s="79">
        <f t="shared" si="137"/>
        <v>1.2170000000000001</v>
      </c>
      <c r="J257" s="79">
        <f t="shared" si="137"/>
        <v>10.965</v>
      </c>
      <c r="K257" s="79">
        <f t="shared" si="137"/>
        <v>21.940999999999999</v>
      </c>
      <c r="L257" s="79">
        <f t="shared" si="137"/>
        <v>41.185999999999993</v>
      </c>
      <c r="M257" s="79">
        <f t="shared" si="137"/>
        <v>60.71</v>
      </c>
      <c r="N257" s="79">
        <f t="shared" si="137"/>
        <v>102.738</v>
      </c>
      <c r="O257" s="79">
        <f t="shared" si="137"/>
        <v>124.17800000000001</v>
      </c>
      <c r="P257" s="79">
        <f t="shared" si="137"/>
        <v>123.43400000000001</v>
      </c>
      <c r="Q257" s="79">
        <f t="shared" si="137"/>
        <v>182.57499999999999</v>
      </c>
      <c r="R257" s="79">
        <f t="shared" si="137"/>
        <v>255.21100000000001</v>
      </c>
      <c r="S257" s="79">
        <f t="shared" si="137"/>
        <v>256.82900000000001</v>
      </c>
      <c r="T257" s="79">
        <f t="shared" si="137"/>
        <v>187.59200000000004</v>
      </c>
      <c r="U257" s="79">
        <f t="shared" si="137"/>
        <v>88.914000000000016</v>
      </c>
      <c r="V257" s="79">
        <f t="shared" si="137"/>
        <v>50.878999999999998</v>
      </c>
      <c r="W257" s="79">
        <f t="shared" si="137"/>
        <v>17.236999999999998</v>
      </c>
      <c r="X257" s="79">
        <f t="shared" si="137"/>
        <v>8.3849999999999998</v>
      </c>
      <c r="Y257" s="79">
        <f t="shared" si="137"/>
        <v>3.2159999999999997</v>
      </c>
      <c r="Z257" s="79">
        <f t="shared" si="137"/>
        <v>0.98</v>
      </c>
      <c r="AA257" s="111">
        <f t="shared" si="137"/>
        <v>1.927</v>
      </c>
      <c r="AB257" s="107"/>
    </row>
    <row r="258" spans="1:28" ht="19.5" customHeight="1" x14ac:dyDescent="0.15">
      <c r="A258" s="219" t="s">
        <v>155</v>
      </c>
      <c r="B258" s="73"/>
      <c r="C258" s="73" t="s">
        <v>10</v>
      </c>
      <c r="D258" s="77" t="s">
        <v>156</v>
      </c>
      <c r="E258" s="77" t="s">
        <v>183</v>
      </c>
      <c r="F258" s="79">
        <f t="shared" ref="F258:F285" si="138">SUM(G258:AA258)</f>
        <v>3945.3199999999993</v>
      </c>
      <c r="G258" s="79">
        <v>45.93</v>
      </c>
      <c r="H258" s="79">
        <v>184.85</v>
      </c>
      <c r="I258" s="79">
        <v>64.52</v>
      </c>
      <c r="J258" s="79">
        <v>77.150000000000006</v>
      </c>
      <c r="K258" s="79">
        <v>127.67</v>
      </c>
      <c r="L258" s="79">
        <v>194.28</v>
      </c>
      <c r="M258" s="79">
        <v>239.85999999999999</v>
      </c>
      <c r="N258" s="79">
        <v>338.49</v>
      </c>
      <c r="O258" s="79">
        <v>351.98</v>
      </c>
      <c r="P258" s="79">
        <v>281.38</v>
      </c>
      <c r="Q258" s="79">
        <v>405.22</v>
      </c>
      <c r="R258" s="79">
        <v>505.56</v>
      </c>
      <c r="S258" s="79">
        <v>505.35</v>
      </c>
      <c r="T258" s="79">
        <v>331.74</v>
      </c>
      <c r="U258" s="79">
        <v>139.74</v>
      </c>
      <c r="V258" s="79">
        <v>89.59</v>
      </c>
      <c r="W258" s="79">
        <v>32.130000000000003</v>
      </c>
      <c r="X258" s="79">
        <v>15.62</v>
      </c>
      <c r="Y258" s="79">
        <v>7.2</v>
      </c>
      <c r="Z258" s="79">
        <v>2.38</v>
      </c>
      <c r="AA258" s="111">
        <v>4.68</v>
      </c>
      <c r="AB258" s="107"/>
    </row>
    <row r="259" spans="1:28" ht="19.5" customHeight="1" x14ac:dyDescent="0.15">
      <c r="A259" s="219"/>
      <c r="B259" s="73"/>
      <c r="C259" s="73"/>
      <c r="D259" s="73"/>
      <c r="E259" s="77" t="s">
        <v>150</v>
      </c>
      <c r="F259" s="79">
        <f t="shared" si="138"/>
        <v>1228.6279999999999</v>
      </c>
      <c r="G259" s="79">
        <v>0</v>
      </c>
      <c r="H259" s="79">
        <v>0</v>
      </c>
      <c r="I259" s="79">
        <v>0.90900000000000003</v>
      </c>
      <c r="J259" s="79">
        <v>9.2579999999999991</v>
      </c>
      <c r="K259" s="79">
        <v>21.722000000000001</v>
      </c>
      <c r="L259" s="79">
        <v>40.808</v>
      </c>
      <c r="M259" s="79">
        <v>60.043999999999997</v>
      </c>
      <c r="N259" s="79">
        <v>98.027000000000001</v>
      </c>
      <c r="O259" s="79">
        <v>112.271</v>
      </c>
      <c r="P259" s="79">
        <v>95.435000000000002</v>
      </c>
      <c r="Q259" s="79">
        <v>149.935</v>
      </c>
      <c r="R259" s="79">
        <v>191.67699999999999</v>
      </c>
      <c r="S259" s="79">
        <v>196.98699999999999</v>
      </c>
      <c r="T259" s="79">
        <v>132.24300000000002</v>
      </c>
      <c r="U259" s="79">
        <v>57.137999999999998</v>
      </c>
      <c r="V259" s="79">
        <v>36.735999999999997</v>
      </c>
      <c r="W259" s="79">
        <v>13.174999999999999</v>
      </c>
      <c r="X259" s="79">
        <v>6.4029999999999996</v>
      </c>
      <c r="Y259" s="79">
        <v>2.9529999999999998</v>
      </c>
      <c r="Z259" s="79">
        <v>0.98</v>
      </c>
      <c r="AA259" s="111">
        <v>1.927</v>
      </c>
      <c r="AB259" s="107"/>
    </row>
    <row r="260" spans="1:28" ht="19.5" customHeight="1" x14ac:dyDescent="0.15">
      <c r="A260" s="219"/>
      <c r="B260" s="73"/>
      <c r="C260" s="73"/>
      <c r="D260" s="77" t="s">
        <v>157</v>
      </c>
      <c r="E260" s="77" t="s">
        <v>183</v>
      </c>
      <c r="F260" s="79">
        <f t="shared" si="138"/>
        <v>1036.69</v>
      </c>
      <c r="G260" s="79">
        <v>0</v>
      </c>
      <c r="H260" s="79">
        <v>1.96</v>
      </c>
      <c r="I260" s="79">
        <v>0</v>
      </c>
      <c r="J260" s="79">
        <v>0</v>
      </c>
      <c r="K260" s="79">
        <v>0</v>
      </c>
      <c r="L260" s="79">
        <v>0.16</v>
      </c>
      <c r="M260" s="79">
        <v>4.5199999999999996</v>
      </c>
      <c r="N260" s="79">
        <v>28.77</v>
      </c>
      <c r="O260" s="79">
        <v>65.72</v>
      </c>
      <c r="P260" s="79">
        <v>139</v>
      </c>
      <c r="Q260" s="79">
        <v>142.83999999999997</v>
      </c>
      <c r="R260" s="79">
        <v>241.44</v>
      </c>
      <c r="S260" s="79">
        <v>175.39</v>
      </c>
      <c r="T260" s="79">
        <v>132.88</v>
      </c>
      <c r="U260" s="79">
        <v>66.77000000000001</v>
      </c>
      <c r="V260" s="79">
        <v>27.08</v>
      </c>
      <c r="W260" s="79">
        <v>4.49</v>
      </c>
      <c r="X260" s="79">
        <v>4.66</v>
      </c>
      <c r="Y260" s="79">
        <v>1.01</v>
      </c>
      <c r="Z260" s="79">
        <v>0</v>
      </c>
      <c r="AA260" s="111">
        <v>0</v>
      </c>
      <c r="AB260" s="107"/>
    </row>
    <row r="261" spans="1:28" ht="19.5" customHeight="1" x14ac:dyDescent="0.15">
      <c r="A261" s="219"/>
      <c r="B261" s="73"/>
      <c r="C261" s="73"/>
      <c r="D261" s="73"/>
      <c r="E261" s="77" t="s">
        <v>150</v>
      </c>
      <c r="F261" s="79">
        <f t="shared" si="138"/>
        <v>233.69500000000002</v>
      </c>
      <c r="G261" s="79">
        <v>0</v>
      </c>
      <c r="H261" s="79">
        <v>0</v>
      </c>
      <c r="I261" s="79">
        <v>0</v>
      </c>
      <c r="J261" s="79">
        <v>0</v>
      </c>
      <c r="K261" s="79">
        <v>0</v>
      </c>
      <c r="L261" s="79">
        <v>1.9E-2</v>
      </c>
      <c r="M261" s="79">
        <v>0.63300000000000001</v>
      </c>
      <c r="N261" s="79">
        <v>4.6040000000000001</v>
      </c>
      <c r="O261" s="79">
        <v>11.832000000000001</v>
      </c>
      <c r="P261" s="79">
        <v>27.615000000000002</v>
      </c>
      <c r="Q261" s="79">
        <v>31.420999999999999</v>
      </c>
      <c r="R261" s="79">
        <v>55.436</v>
      </c>
      <c r="S261" s="79">
        <v>41.953000000000003</v>
      </c>
      <c r="T261" s="79">
        <v>33.222000000000001</v>
      </c>
      <c r="U261" s="79">
        <v>17.310000000000002</v>
      </c>
      <c r="V261" s="79">
        <v>7.0380000000000003</v>
      </c>
      <c r="W261" s="79">
        <v>1.17</v>
      </c>
      <c r="X261" s="79">
        <v>1.179</v>
      </c>
      <c r="Y261" s="79">
        <v>0.26300000000000001</v>
      </c>
      <c r="Z261" s="79">
        <v>0</v>
      </c>
      <c r="AA261" s="111">
        <v>0</v>
      </c>
      <c r="AB261" s="107"/>
    </row>
    <row r="262" spans="1:28" ht="19.5" customHeight="1" x14ac:dyDescent="0.15">
      <c r="A262" s="219"/>
      <c r="B262" s="73" t="s">
        <v>158</v>
      </c>
      <c r="C262" s="73" t="s">
        <v>159</v>
      </c>
      <c r="D262" s="77" t="s">
        <v>160</v>
      </c>
      <c r="E262" s="77" t="s">
        <v>183</v>
      </c>
      <c r="F262" s="79">
        <f t="shared" si="138"/>
        <v>0.14000000000000001</v>
      </c>
      <c r="G262" s="79">
        <v>0</v>
      </c>
      <c r="H262" s="79">
        <v>0</v>
      </c>
      <c r="I262" s="79">
        <v>0</v>
      </c>
      <c r="J262" s="79">
        <v>0</v>
      </c>
      <c r="K262" s="79">
        <v>0</v>
      </c>
      <c r="L262" s="79">
        <v>0</v>
      </c>
      <c r="M262" s="79">
        <v>0</v>
      </c>
      <c r="N262" s="79">
        <v>0</v>
      </c>
      <c r="O262" s="79">
        <v>0</v>
      </c>
      <c r="P262" s="79">
        <v>0.14000000000000001</v>
      </c>
      <c r="Q262" s="79">
        <v>0</v>
      </c>
      <c r="R262" s="79">
        <v>0</v>
      </c>
      <c r="S262" s="79">
        <v>0</v>
      </c>
      <c r="T262" s="79">
        <v>0</v>
      </c>
      <c r="U262" s="79">
        <v>0</v>
      </c>
      <c r="V262" s="79">
        <v>0</v>
      </c>
      <c r="W262" s="79">
        <v>0</v>
      </c>
      <c r="X262" s="79">
        <v>0</v>
      </c>
      <c r="Y262" s="79">
        <v>0</v>
      </c>
      <c r="Z262" s="79">
        <v>0</v>
      </c>
      <c r="AA262" s="111">
        <v>0</v>
      </c>
      <c r="AB262" s="107"/>
    </row>
    <row r="263" spans="1:28" ht="19.5" customHeight="1" x14ac:dyDescent="0.15">
      <c r="A263" s="219"/>
      <c r="B263" s="73"/>
      <c r="C263" s="73"/>
      <c r="D263" s="73"/>
      <c r="E263" s="77" t="s">
        <v>150</v>
      </c>
      <c r="F263" s="79">
        <f t="shared" si="138"/>
        <v>2.8000000000000001E-2</v>
      </c>
      <c r="G263" s="79">
        <v>0</v>
      </c>
      <c r="H263" s="79">
        <v>0</v>
      </c>
      <c r="I263" s="79">
        <v>0</v>
      </c>
      <c r="J263" s="79">
        <v>0</v>
      </c>
      <c r="K263" s="79">
        <v>0</v>
      </c>
      <c r="L263" s="79">
        <v>0</v>
      </c>
      <c r="M263" s="79">
        <v>0</v>
      </c>
      <c r="N263" s="79">
        <v>0</v>
      </c>
      <c r="O263" s="79">
        <v>0</v>
      </c>
      <c r="P263" s="79">
        <v>2.8000000000000001E-2</v>
      </c>
      <c r="Q263" s="79">
        <v>0</v>
      </c>
      <c r="R263" s="79">
        <v>0</v>
      </c>
      <c r="S263" s="79">
        <v>0</v>
      </c>
      <c r="T263" s="79">
        <v>0</v>
      </c>
      <c r="U263" s="79">
        <v>0</v>
      </c>
      <c r="V263" s="79">
        <v>0</v>
      </c>
      <c r="W263" s="79">
        <v>0</v>
      </c>
      <c r="X263" s="79">
        <v>0</v>
      </c>
      <c r="Y263" s="79">
        <v>0</v>
      </c>
      <c r="Z263" s="79">
        <v>0</v>
      </c>
      <c r="AA263" s="111">
        <v>0</v>
      </c>
      <c r="AB263" s="107"/>
    </row>
    <row r="264" spans="1:28" ht="19.5" customHeight="1" x14ac:dyDescent="0.15">
      <c r="A264" s="219"/>
      <c r="B264" s="73"/>
      <c r="C264" s="73"/>
      <c r="D264" s="77" t="s">
        <v>161</v>
      </c>
      <c r="E264" s="77" t="s">
        <v>183</v>
      </c>
      <c r="F264" s="79">
        <f t="shared" si="138"/>
        <v>38.21</v>
      </c>
      <c r="G264" s="79">
        <v>1.42</v>
      </c>
      <c r="H264" s="79">
        <v>2.86</v>
      </c>
      <c r="I264" s="79">
        <v>0</v>
      </c>
      <c r="J264" s="79">
        <v>18.600000000000001</v>
      </c>
      <c r="K264" s="79">
        <v>5.6899999999999995</v>
      </c>
      <c r="L264" s="79">
        <v>9.0299999999999994</v>
      </c>
      <c r="M264" s="79">
        <v>0.28999999999999998</v>
      </c>
      <c r="N264" s="79">
        <v>0</v>
      </c>
      <c r="O264" s="79">
        <v>0.32</v>
      </c>
      <c r="P264" s="79">
        <v>0</v>
      </c>
      <c r="Q264" s="79">
        <v>0</v>
      </c>
      <c r="R264" s="79">
        <v>0</v>
      </c>
      <c r="S264" s="79">
        <v>0</v>
      </c>
      <c r="T264" s="79">
        <v>0</v>
      </c>
      <c r="U264" s="79">
        <v>0</v>
      </c>
      <c r="V264" s="79">
        <v>0</v>
      </c>
      <c r="W264" s="79">
        <v>0</v>
      </c>
      <c r="X264" s="79">
        <v>0</v>
      </c>
      <c r="Y264" s="79">
        <v>0</v>
      </c>
      <c r="Z264" s="79">
        <v>0</v>
      </c>
      <c r="AA264" s="111">
        <v>0</v>
      </c>
      <c r="AB264" s="107"/>
    </row>
    <row r="265" spans="1:28" ht="19.5" customHeight="1" x14ac:dyDescent="0.15">
      <c r="A265" s="219"/>
      <c r="B265" s="73"/>
      <c r="C265" s="73"/>
      <c r="D265" s="73"/>
      <c r="E265" s="77" t="s">
        <v>150</v>
      </c>
      <c r="F265" s="79">
        <f t="shared" si="138"/>
        <v>0.77200000000000013</v>
      </c>
      <c r="G265" s="79">
        <v>0</v>
      </c>
      <c r="H265" s="79">
        <v>0</v>
      </c>
      <c r="I265" s="79">
        <v>0</v>
      </c>
      <c r="J265" s="79">
        <v>0.223</v>
      </c>
      <c r="K265" s="79">
        <v>0.14799999999999999</v>
      </c>
      <c r="L265" s="79">
        <v>0.35200000000000004</v>
      </c>
      <c r="M265" s="79">
        <v>1.6E-2</v>
      </c>
      <c r="N265" s="79">
        <v>0</v>
      </c>
      <c r="O265" s="79">
        <v>3.3000000000000002E-2</v>
      </c>
      <c r="P265" s="79">
        <v>0</v>
      </c>
      <c r="Q265" s="79">
        <v>0</v>
      </c>
      <c r="R265" s="79">
        <v>0</v>
      </c>
      <c r="S265" s="79">
        <v>0</v>
      </c>
      <c r="T265" s="79">
        <v>0</v>
      </c>
      <c r="U265" s="79">
        <v>0</v>
      </c>
      <c r="V265" s="79">
        <v>0</v>
      </c>
      <c r="W265" s="79">
        <v>0</v>
      </c>
      <c r="X265" s="79">
        <v>0</v>
      </c>
      <c r="Y265" s="79">
        <v>0</v>
      </c>
      <c r="Z265" s="79">
        <v>0</v>
      </c>
      <c r="AA265" s="111">
        <v>0</v>
      </c>
      <c r="AB265" s="107"/>
    </row>
    <row r="266" spans="1:28" ht="19.5" customHeight="1" x14ac:dyDescent="0.15">
      <c r="A266" s="219"/>
      <c r="B266" s="73"/>
      <c r="C266" s="73" t="s">
        <v>162</v>
      </c>
      <c r="D266" s="77" t="s">
        <v>163</v>
      </c>
      <c r="E266" s="77" t="s">
        <v>183</v>
      </c>
      <c r="F266" s="79">
        <f t="shared" si="138"/>
        <v>374.22000000000008</v>
      </c>
      <c r="G266" s="79">
        <v>9.6999999999999993</v>
      </c>
      <c r="H266" s="79">
        <v>68.02000000000001</v>
      </c>
      <c r="I266" s="79">
        <v>20.5</v>
      </c>
      <c r="J266" s="79">
        <v>14.84</v>
      </c>
      <c r="K266" s="79">
        <v>0.24</v>
      </c>
      <c r="L266" s="79">
        <v>0</v>
      </c>
      <c r="M266" s="79">
        <v>0.09</v>
      </c>
      <c r="N266" s="79">
        <v>0.51</v>
      </c>
      <c r="O266" s="79">
        <v>0</v>
      </c>
      <c r="P266" s="79">
        <v>1.42</v>
      </c>
      <c r="Q266" s="79">
        <v>4.7</v>
      </c>
      <c r="R266" s="79">
        <v>29.96</v>
      </c>
      <c r="S266" s="79">
        <v>63.800000000000004</v>
      </c>
      <c r="T266" s="79">
        <v>76.239999999999995</v>
      </c>
      <c r="U266" s="79">
        <v>48.169999999999995</v>
      </c>
      <c r="V266" s="79">
        <v>23.68</v>
      </c>
      <c r="W266" s="79">
        <v>9.68</v>
      </c>
      <c r="X266" s="79">
        <v>2.67</v>
      </c>
      <c r="Y266" s="79">
        <v>0</v>
      </c>
      <c r="Z266" s="79">
        <v>0</v>
      </c>
      <c r="AA266" s="111">
        <v>0</v>
      </c>
      <c r="AB266" s="107"/>
    </row>
    <row r="267" spans="1:28" ht="19.5" customHeight="1" x14ac:dyDescent="0.15">
      <c r="A267" s="219"/>
      <c r="B267" s="73" t="s">
        <v>20</v>
      </c>
      <c r="C267" s="73"/>
      <c r="D267" s="73"/>
      <c r="E267" s="77" t="s">
        <v>150</v>
      </c>
      <c r="F267" s="79">
        <f t="shared" si="138"/>
        <v>76.902000000000001</v>
      </c>
      <c r="G267" s="79">
        <v>0</v>
      </c>
      <c r="H267" s="79">
        <v>0</v>
      </c>
      <c r="I267" s="79">
        <v>0.308</v>
      </c>
      <c r="J267" s="79">
        <v>1.484</v>
      </c>
      <c r="K267" s="79">
        <v>3.1E-2</v>
      </c>
      <c r="L267" s="79">
        <v>0</v>
      </c>
      <c r="M267" s="79">
        <v>1.7000000000000001E-2</v>
      </c>
      <c r="N267" s="79">
        <v>0.107</v>
      </c>
      <c r="O267" s="79">
        <v>0</v>
      </c>
      <c r="P267" s="79">
        <v>0.35599999999999998</v>
      </c>
      <c r="Q267" s="79">
        <v>1.2190000000000001</v>
      </c>
      <c r="R267" s="79">
        <v>8.0980000000000008</v>
      </c>
      <c r="S267" s="79">
        <v>17.888999999999999</v>
      </c>
      <c r="T267" s="79">
        <v>22.126999999999999</v>
      </c>
      <c r="U267" s="79">
        <v>14.466000000000001</v>
      </c>
      <c r="V267" s="79">
        <v>7.1049999999999995</v>
      </c>
      <c r="W267" s="79">
        <v>2.8920000000000003</v>
      </c>
      <c r="X267" s="79">
        <v>0.80299999999999994</v>
      </c>
      <c r="Y267" s="79">
        <v>0</v>
      </c>
      <c r="Z267" s="79">
        <v>0</v>
      </c>
      <c r="AA267" s="111">
        <v>0</v>
      </c>
      <c r="AB267" s="107"/>
    </row>
    <row r="268" spans="1:28" ht="19.5" customHeight="1" x14ac:dyDescent="0.15">
      <c r="A268" s="219"/>
      <c r="B268" s="73"/>
      <c r="C268" s="73"/>
      <c r="D268" s="77" t="s">
        <v>164</v>
      </c>
      <c r="E268" s="77" t="s">
        <v>183</v>
      </c>
      <c r="F268" s="79">
        <f t="shared" si="138"/>
        <v>2.7</v>
      </c>
      <c r="G268" s="79">
        <v>0</v>
      </c>
      <c r="H268" s="79">
        <v>0.66</v>
      </c>
      <c r="I268" s="79">
        <v>0</v>
      </c>
      <c r="J268" s="79">
        <v>0</v>
      </c>
      <c r="K268" s="79">
        <v>1.46</v>
      </c>
      <c r="L268" s="79">
        <v>0.18</v>
      </c>
      <c r="M268" s="79">
        <v>0</v>
      </c>
      <c r="N268" s="79">
        <v>0</v>
      </c>
      <c r="O268" s="79">
        <v>0.4</v>
      </c>
      <c r="P268" s="79">
        <v>0</v>
      </c>
      <c r="Q268" s="79">
        <v>0</v>
      </c>
      <c r="R268" s="79">
        <v>0</v>
      </c>
      <c r="S268" s="79">
        <v>0</v>
      </c>
      <c r="T268" s="79">
        <v>0</v>
      </c>
      <c r="U268" s="79">
        <v>0</v>
      </c>
      <c r="V268" s="79">
        <v>0</v>
      </c>
      <c r="W268" s="79">
        <v>0</v>
      </c>
      <c r="X268" s="79">
        <v>0</v>
      </c>
      <c r="Y268" s="79">
        <v>0</v>
      </c>
      <c r="Z268" s="79">
        <v>0</v>
      </c>
      <c r="AA268" s="111">
        <v>0</v>
      </c>
      <c r="AB268" s="107"/>
    </row>
    <row r="269" spans="1:28" ht="19.5" customHeight="1" x14ac:dyDescent="0.15">
      <c r="A269" s="219" t="s">
        <v>226</v>
      </c>
      <c r="B269" s="73"/>
      <c r="C269" s="73"/>
      <c r="D269" s="73"/>
      <c r="E269" s="77" t="s">
        <v>150</v>
      </c>
      <c r="F269" s="79">
        <f t="shared" si="138"/>
        <v>8.8999999999999996E-2</v>
      </c>
      <c r="G269" s="79">
        <v>0</v>
      </c>
      <c r="H269" s="79">
        <v>0</v>
      </c>
      <c r="I269" s="79">
        <v>0</v>
      </c>
      <c r="J269" s="79">
        <v>0</v>
      </c>
      <c r="K269" s="79">
        <v>0.04</v>
      </c>
      <c r="L269" s="79">
        <v>7.0000000000000001E-3</v>
      </c>
      <c r="M269" s="79">
        <v>0</v>
      </c>
      <c r="N269" s="79">
        <v>0</v>
      </c>
      <c r="O269" s="79">
        <v>4.2000000000000003E-2</v>
      </c>
      <c r="P269" s="79">
        <v>0</v>
      </c>
      <c r="Q269" s="79">
        <v>0</v>
      </c>
      <c r="R269" s="79">
        <v>0</v>
      </c>
      <c r="S269" s="79">
        <v>0</v>
      </c>
      <c r="T269" s="79">
        <v>0</v>
      </c>
      <c r="U269" s="79">
        <v>0</v>
      </c>
      <c r="V269" s="79">
        <v>0</v>
      </c>
      <c r="W269" s="79">
        <v>0</v>
      </c>
      <c r="X269" s="79">
        <v>0</v>
      </c>
      <c r="Y269" s="79">
        <v>0</v>
      </c>
      <c r="Z269" s="79">
        <v>0</v>
      </c>
      <c r="AA269" s="111">
        <v>0</v>
      </c>
      <c r="AB269" s="107"/>
    </row>
    <row r="270" spans="1:28" ht="19.5" customHeight="1" x14ac:dyDescent="0.15">
      <c r="A270" s="219"/>
      <c r="B270" s="76"/>
      <c r="C270" s="74" t="s">
        <v>165</v>
      </c>
      <c r="D270" s="75"/>
      <c r="E270" s="77" t="s">
        <v>183</v>
      </c>
      <c r="F270" s="79">
        <f t="shared" si="138"/>
        <v>145.21</v>
      </c>
      <c r="G270" s="79">
        <v>0</v>
      </c>
      <c r="H270" s="79">
        <v>8.15</v>
      </c>
      <c r="I270" s="79">
        <v>15.3</v>
      </c>
      <c r="J270" s="79">
        <v>35.57</v>
      </c>
      <c r="K270" s="79">
        <v>12.91</v>
      </c>
      <c r="L270" s="79">
        <v>19.82</v>
      </c>
      <c r="M270" s="79">
        <v>9.68</v>
      </c>
      <c r="N270" s="79">
        <v>0.75</v>
      </c>
      <c r="O270" s="79">
        <v>33.69</v>
      </c>
      <c r="P270" s="79">
        <v>0</v>
      </c>
      <c r="Q270" s="79">
        <v>0.57999999999999996</v>
      </c>
      <c r="R270" s="79">
        <v>0.67</v>
      </c>
      <c r="S270" s="79">
        <v>2.41</v>
      </c>
      <c r="T270" s="79">
        <v>3.8499999999999996</v>
      </c>
      <c r="U270" s="79">
        <v>1.83</v>
      </c>
      <c r="V270" s="79">
        <v>0</v>
      </c>
      <c r="W270" s="79">
        <v>0</v>
      </c>
      <c r="X270" s="79">
        <v>0</v>
      </c>
      <c r="Y270" s="79">
        <v>0</v>
      </c>
      <c r="Z270" s="79">
        <v>0</v>
      </c>
      <c r="AA270" s="111">
        <v>0</v>
      </c>
      <c r="AB270" s="107"/>
    </row>
    <row r="271" spans="1:28" ht="19.5" customHeight="1" x14ac:dyDescent="0.15">
      <c r="A271" s="219"/>
      <c r="B271" s="76"/>
      <c r="C271" s="76"/>
      <c r="E271" s="77" t="s">
        <v>150</v>
      </c>
      <c r="F271" s="79">
        <f t="shared" si="138"/>
        <v>12.366999999999999</v>
      </c>
      <c r="G271" s="79">
        <v>0</v>
      </c>
      <c r="H271" s="79">
        <v>4.3999999999999997E-2</v>
      </c>
      <c r="I271" s="79">
        <v>0.38700000000000001</v>
      </c>
      <c r="J271" s="79">
        <v>1.7849999999999999</v>
      </c>
      <c r="K271" s="79">
        <v>0.94500000000000006</v>
      </c>
      <c r="L271" s="79">
        <v>1.7829999999999999</v>
      </c>
      <c r="M271" s="79">
        <v>0.96799999999999997</v>
      </c>
      <c r="N271" s="79">
        <v>0.18</v>
      </c>
      <c r="O271" s="79">
        <v>4.1239999999999997</v>
      </c>
      <c r="P271" s="79">
        <v>0</v>
      </c>
      <c r="Q271" s="79">
        <v>0.11799999999999999</v>
      </c>
      <c r="R271" s="79">
        <v>9.2999999999999999E-2</v>
      </c>
      <c r="S271" s="79">
        <v>0.67800000000000005</v>
      </c>
      <c r="T271" s="79">
        <v>1.036</v>
      </c>
      <c r="U271" s="79">
        <v>0.22600000000000001</v>
      </c>
      <c r="V271" s="79">
        <v>0</v>
      </c>
      <c r="W271" s="79">
        <v>0</v>
      </c>
      <c r="X271" s="79">
        <v>0</v>
      </c>
      <c r="Y271" s="79">
        <v>0</v>
      </c>
      <c r="Z271" s="79">
        <v>0</v>
      </c>
      <c r="AA271" s="111">
        <v>0</v>
      </c>
      <c r="AB271" s="107"/>
    </row>
    <row r="272" spans="1:28" ht="19.5" customHeight="1" x14ac:dyDescent="0.15">
      <c r="A272" s="219"/>
      <c r="B272" s="221"/>
      <c r="C272" s="74" t="s">
        <v>152</v>
      </c>
      <c r="D272" s="75"/>
      <c r="E272" s="77" t="s">
        <v>183</v>
      </c>
      <c r="F272" s="79">
        <f t="shared" si="138"/>
        <v>3346.9300000000007</v>
      </c>
      <c r="G272" s="79">
        <f>G274+G284</f>
        <v>0</v>
      </c>
      <c r="H272" s="79">
        <f t="shared" ref="H272:AA272" si="139">H274+H284</f>
        <v>98.19</v>
      </c>
      <c r="I272" s="79">
        <f t="shared" si="139"/>
        <v>105.09</v>
      </c>
      <c r="J272" s="79">
        <f t="shared" si="139"/>
        <v>31.96</v>
      </c>
      <c r="K272" s="79">
        <f t="shared" si="139"/>
        <v>63.19</v>
      </c>
      <c r="L272" s="79">
        <f t="shared" si="139"/>
        <v>25.42</v>
      </c>
      <c r="M272" s="79">
        <f t="shared" si="139"/>
        <v>43.03</v>
      </c>
      <c r="N272" s="79">
        <f t="shared" si="139"/>
        <v>39.629999999999995</v>
      </c>
      <c r="O272" s="79">
        <f t="shared" si="139"/>
        <v>56.97</v>
      </c>
      <c r="P272" s="79">
        <f t="shared" si="139"/>
        <v>180.38</v>
      </c>
      <c r="Q272" s="79">
        <f t="shared" si="139"/>
        <v>244.46999999999997</v>
      </c>
      <c r="R272" s="79">
        <f t="shared" si="139"/>
        <v>465.99</v>
      </c>
      <c r="S272" s="79">
        <f t="shared" si="139"/>
        <v>561.08000000000004</v>
      </c>
      <c r="T272" s="79">
        <f t="shared" si="139"/>
        <v>642.49</v>
      </c>
      <c r="U272" s="79">
        <f t="shared" si="139"/>
        <v>399.5</v>
      </c>
      <c r="V272" s="79">
        <f t="shared" si="139"/>
        <v>249.04000000000002</v>
      </c>
      <c r="W272" s="79">
        <f t="shared" si="139"/>
        <v>66.09</v>
      </c>
      <c r="X272" s="79">
        <f t="shared" si="139"/>
        <v>59.25</v>
      </c>
      <c r="Y272" s="79">
        <f t="shared" si="139"/>
        <v>6.81</v>
      </c>
      <c r="Z272" s="79">
        <f t="shared" si="139"/>
        <v>7.55</v>
      </c>
      <c r="AA272" s="111">
        <f t="shared" si="139"/>
        <v>0.8</v>
      </c>
      <c r="AB272" s="107"/>
    </row>
    <row r="273" spans="1:28" ht="19.5" customHeight="1" x14ac:dyDescent="0.15">
      <c r="A273" s="219"/>
      <c r="B273" s="76"/>
      <c r="C273" s="76"/>
      <c r="E273" s="77" t="s">
        <v>150</v>
      </c>
      <c r="F273" s="79">
        <f t="shared" si="138"/>
        <v>529.22899999999993</v>
      </c>
      <c r="G273" s="79">
        <f>G275+G285</f>
        <v>0</v>
      </c>
      <c r="H273" s="79">
        <f t="shared" ref="H273:AA273" si="140">H275+H285</f>
        <v>8.1000000000000003E-2</v>
      </c>
      <c r="I273" s="79">
        <f t="shared" si="140"/>
        <v>2.649</v>
      </c>
      <c r="J273" s="79">
        <f t="shared" si="140"/>
        <v>1.603</v>
      </c>
      <c r="K273" s="79">
        <f t="shared" si="140"/>
        <v>4.4320000000000004</v>
      </c>
      <c r="L273" s="79">
        <f t="shared" si="140"/>
        <v>2.2890000000000001</v>
      </c>
      <c r="M273" s="79">
        <f t="shared" si="140"/>
        <v>4.4870000000000001</v>
      </c>
      <c r="N273" s="79">
        <f t="shared" si="140"/>
        <v>4.673</v>
      </c>
      <c r="O273" s="79">
        <f t="shared" si="140"/>
        <v>7.1070000000000002</v>
      </c>
      <c r="P273" s="79">
        <f t="shared" si="140"/>
        <v>24.652000000000001</v>
      </c>
      <c r="Q273" s="79">
        <f t="shared" si="140"/>
        <v>37.797000000000004</v>
      </c>
      <c r="R273" s="79">
        <f t="shared" si="140"/>
        <v>76.150999999999996</v>
      </c>
      <c r="S273" s="79">
        <f t="shared" si="140"/>
        <v>96.432999999999993</v>
      </c>
      <c r="T273" s="79">
        <f t="shared" si="140"/>
        <v>115.15</v>
      </c>
      <c r="U273" s="79">
        <f t="shared" si="140"/>
        <v>71.707999999999998</v>
      </c>
      <c r="V273" s="79">
        <f t="shared" si="140"/>
        <v>47.626999999999995</v>
      </c>
      <c r="W273" s="79">
        <f t="shared" si="140"/>
        <v>15.722000000000001</v>
      </c>
      <c r="X273" s="79">
        <f t="shared" si="140"/>
        <v>12.803000000000001</v>
      </c>
      <c r="Y273" s="79">
        <f t="shared" si="140"/>
        <v>1.7689999999999999</v>
      </c>
      <c r="Z273" s="79">
        <f t="shared" si="140"/>
        <v>1.887</v>
      </c>
      <c r="AA273" s="111">
        <f t="shared" si="140"/>
        <v>0.20899999999999999</v>
      </c>
      <c r="AB273" s="107"/>
    </row>
    <row r="274" spans="1:28" ht="19.5" customHeight="1" x14ac:dyDescent="0.15">
      <c r="A274" s="219"/>
      <c r="B274" s="73" t="s">
        <v>94</v>
      </c>
      <c r="C274" s="77"/>
      <c r="D274" s="77" t="s">
        <v>153</v>
      </c>
      <c r="E274" s="77" t="s">
        <v>183</v>
      </c>
      <c r="F274" s="79">
        <f t="shared" si="138"/>
        <v>1043.1499999999996</v>
      </c>
      <c r="G274" s="79">
        <f>SUM(G276,G278,G280,G282)</f>
        <v>0</v>
      </c>
      <c r="H274" s="79">
        <f t="shared" ref="H274:AA274" si="141">SUM(H276,H278,H280,H282)</f>
        <v>0</v>
      </c>
      <c r="I274" s="79">
        <f t="shared" si="141"/>
        <v>0</v>
      </c>
      <c r="J274" s="79">
        <f t="shared" si="141"/>
        <v>0.66</v>
      </c>
      <c r="K274" s="79">
        <f t="shared" si="141"/>
        <v>0</v>
      </c>
      <c r="L274" s="79">
        <f t="shared" si="141"/>
        <v>0</v>
      </c>
      <c r="M274" s="79">
        <f t="shared" si="141"/>
        <v>4.6100000000000003</v>
      </c>
      <c r="N274" s="79">
        <f t="shared" si="141"/>
        <v>2.23</v>
      </c>
      <c r="O274" s="79">
        <f t="shared" si="141"/>
        <v>4.74</v>
      </c>
      <c r="P274" s="79">
        <f t="shared" si="141"/>
        <v>21.95</v>
      </c>
      <c r="Q274" s="79">
        <f t="shared" si="141"/>
        <v>57.61</v>
      </c>
      <c r="R274" s="79">
        <f t="shared" si="141"/>
        <v>135.6</v>
      </c>
      <c r="S274" s="79">
        <f t="shared" si="141"/>
        <v>192.65</v>
      </c>
      <c r="T274" s="79">
        <f t="shared" si="141"/>
        <v>239.14000000000001</v>
      </c>
      <c r="U274" s="79">
        <f t="shared" si="141"/>
        <v>148.66999999999999</v>
      </c>
      <c r="V274" s="79">
        <f t="shared" si="141"/>
        <v>116.23</v>
      </c>
      <c r="W274" s="79">
        <f t="shared" si="141"/>
        <v>58.730000000000004</v>
      </c>
      <c r="X274" s="79">
        <f t="shared" si="141"/>
        <v>45.85</v>
      </c>
      <c r="Y274" s="79">
        <f t="shared" si="141"/>
        <v>6.81</v>
      </c>
      <c r="Z274" s="79">
        <f t="shared" si="141"/>
        <v>6.87</v>
      </c>
      <c r="AA274" s="111">
        <f t="shared" si="141"/>
        <v>0.8</v>
      </c>
      <c r="AB274" s="107"/>
    </row>
    <row r="275" spans="1:28" ht="19.5" customHeight="1" x14ac:dyDescent="0.15">
      <c r="A275" s="219"/>
      <c r="B275" s="73"/>
      <c r="C275" s="73" t="s">
        <v>10</v>
      </c>
      <c r="D275" s="73"/>
      <c r="E275" s="77" t="s">
        <v>150</v>
      </c>
      <c r="F275" s="79">
        <f t="shared" si="138"/>
        <v>237.75200000000004</v>
      </c>
      <c r="G275" s="79">
        <f>SUM(G277,G279,G281,G283)</f>
        <v>0</v>
      </c>
      <c r="H275" s="79">
        <f t="shared" ref="H275:AA275" si="142">SUM(H277,H279,H281,H283)</f>
        <v>0</v>
      </c>
      <c r="I275" s="79">
        <f t="shared" si="142"/>
        <v>0</v>
      </c>
      <c r="J275" s="79">
        <f t="shared" si="142"/>
        <v>3.2000000000000001E-2</v>
      </c>
      <c r="K275" s="79">
        <f t="shared" si="142"/>
        <v>0</v>
      </c>
      <c r="L275" s="79">
        <f t="shared" si="142"/>
        <v>0</v>
      </c>
      <c r="M275" s="79">
        <f t="shared" si="142"/>
        <v>0.64500000000000002</v>
      </c>
      <c r="N275" s="79">
        <f t="shared" si="142"/>
        <v>0.35699999999999998</v>
      </c>
      <c r="O275" s="79">
        <f t="shared" si="142"/>
        <v>0.85399999999999998</v>
      </c>
      <c r="P275" s="79">
        <f t="shared" si="142"/>
        <v>4.2240000000000002</v>
      </c>
      <c r="Q275" s="79">
        <f t="shared" si="142"/>
        <v>11.941000000000001</v>
      </c>
      <c r="R275" s="79">
        <f t="shared" si="142"/>
        <v>28.276</v>
      </c>
      <c r="S275" s="79">
        <f t="shared" si="142"/>
        <v>43.012999999999998</v>
      </c>
      <c r="T275" s="79">
        <f t="shared" si="142"/>
        <v>56.231999999999999</v>
      </c>
      <c r="U275" s="79">
        <f t="shared" si="142"/>
        <v>34.835999999999999</v>
      </c>
      <c r="V275" s="79">
        <f t="shared" si="142"/>
        <v>28.105999999999998</v>
      </c>
      <c r="W275" s="79">
        <f t="shared" si="142"/>
        <v>14.638000000000002</v>
      </c>
      <c r="X275" s="79">
        <f t="shared" si="142"/>
        <v>10.833</v>
      </c>
      <c r="Y275" s="79">
        <f t="shared" si="142"/>
        <v>1.7689999999999999</v>
      </c>
      <c r="Z275" s="79">
        <f t="shared" si="142"/>
        <v>1.7869999999999999</v>
      </c>
      <c r="AA275" s="111">
        <f t="shared" si="142"/>
        <v>0.20899999999999999</v>
      </c>
      <c r="AB275" s="107"/>
    </row>
    <row r="276" spans="1:28" ht="19.5" customHeight="1" x14ac:dyDescent="0.15">
      <c r="A276" s="219"/>
      <c r="B276" s="73"/>
      <c r="C276" s="73"/>
      <c r="D276" s="77" t="s">
        <v>157</v>
      </c>
      <c r="E276" s="77" t="s">
        <v>183</v>
      </c>
      <c r="F276" s="79">
        <f t="shared" si="138"/>
        <v>1043.1499999999996</v>
      </c>
      <c r="G276" s="79">
        <v>0</v>
      </c>
      <c r="H276" s="79">
        <v>0</v>
      </c>
      <c r="I276" s="79">
        <v>0</v>
      </c>
      <c r="J276" s="79">
        <v>0.66</v>
      </c>
      <c r="K276" s="79">
        <v>0</v>
      </c>
      <c r="L276" s="79">
        <v>0</v>
      </c>
      <c r="M276" s="79">
        <v>4.6100000000000003</v>
      </c>
      <c r="N276" s="79">
        <v>2.23</v>
      </c>
      <c r="O276" s="79">
        <v>4.74</v>
      </c>
      <c r="P276" s="79">
        <v>21.95</v>
      </c>
      <c r="Q276" s="79">
        <v>57.61</v>
      </c>
      <c r="R276" s="79">
        <v>135.6</v>
      </c>
      <c r="S276" s="79">
        <v>192.65</v>
      </c>
      <c r="T276" s="79">
        <v>239.14000000000001</v>
      </c>
      <c r="U276" s="79">
        <v>148.66999999999999</v>
      </c>
      <c r="V276" s="79">
        <v>116.23</v>
      </c>
      <c r="W276" s="79">
        <v>58.730000000000004</v>
      </c>
      <c r="X276" s="79">
        <v>45.85</v>
      </c>
      <c r="Y276" s="79">
        <v>6.81</v>
      </c>
      <c r="Z276" s="79">
        <v>6.87</v>
      </c>
      <c r="AA276" s="111">
        <v>0.8</v>
      </c>
      <c r="AB276" s="107"/>
    </row>
    <row r="277" spans="1:28" ht="19.5" customHeight="1" x14ac:dyDescent="0.15">
      <c r="A277" s="219"/>
      <c r="B277" s="73"/>
      <c r="C277" s="73"/>
      <c r="D277" s="73"/>
      <c r="E277" s="77" t="s">
        <v>150</v>
      </c>
      <c r="F277" s="79">
        <f t="shared" si="138"/>
        <v>237.75200000000004</v>
      </c>
      <c r="G277" s="79">
        <v>0</v>
      </c>
      <c r="H277" s="79">
        <v>0</v>
      </c>
      <c r="I277" s="79">
        <v>0</v>
      </c>
      <c r="J277" s="79">
        <v>3.2000000000000001E-2</v>
      </c>
      <c r="K277" s="79">
        <v>0</v>
      </c>
      <c r="L277" s="79">
        <v>0</v>
      </c>
      <c r="M277" s="79">
        <v>0.64500000000000002</v>
      </c>
      <c r="N277" s="79">
        <v>0.35699999999999998</v>
      </c>
      <c r="O277" s="79">
        <v>0.85399999999999998</v>
      </c>
      <c r="P277" s="79">
        <v>4.2240000000000002</v>
      </c>
      <c r="Q277" s="79">
        <v>11.941000000000001</v>
      </c>
      <c r="R277" s="79">
        <v>28.276</v>
      </c>
      <c r="S277" s="79">
        <v>43.012999999999998</v>
      </c>
      <c r="T277" s="79">
        <v>56.231999999999999</v>
      </c>
      <c r="U277" s="79">
        <v>34.835999999999999</v>
      </c>
      <c r="V277" s="79">
        <v>28.105999999999998</v>
      </c>
      <c r="W277" s="79">
        <v>14.638000000000002</v>
      </c>
      <c r="X277" s="79">
        <v>10.833</v>
      </c>
      <c r="Y277" s="79">
        <v>1.7689999999999999</v>
      </c>
      <c r="Z277" s="79">
        <v>1.7869999999999999</v>
      </c>
      <c r="AA277" s="111">
        <v>0.20899999999999999</v>
      </c>
      <c r="AB277" s="107"/>
    </row>
    <row r="278" spans="1:28" ht="19.5" customHeight="1" x14ac:dyDescent="0.15">
      <c r="A278" s="219"/>
      <c r="B278" s="73" t="s">
        <v>65</v>
      </c>
      <c r="C278" s="73" t="s">
        <v>159</v>
      </c>
      <c r="D278" s="77" t="s">
        <v>160</v>
      </c>
      <c r="E278" s="77" t="s">
        <v>183</v>
      </c>
      <c r="F278" s="79">
        <f t="shared" si="138"/>
        <v>0</v>
      </c>
      <c r="G278" s="79">
        <v>0</v>
      </c>
      <c r="H278" s="79">
        <v>0</v>
      </c>
      <c r="I278" s="79">
        <v>0</v>
      </c>
      <c r="J278" s="79">
        <v>0</v>
      </c>
      <c r="K278" s="79">
        <v>0</v>
      </c>
      <c r="L278" s="79">
        <v>0</v>
      </c>
      <c r="M278" s="79">
        <v>0</v>
      </c>
      <c r="N278" s="79">
        <v>0</v>
      </c>
      <c r="O278" s="79">
        <v>0</v>
      </c>
      <c r="P278" s="79">
        <v>0</v>
      </c>
      <c r="Q278" s="79">
        <v>0</v>
      </c>
      <c r="R278" s="79">
        <v>0</v>
      </c>
      <c r="S278" s="79">
        <v>0</v>
      </c>
      <c r="T278" s="79">
        <v>0</v>
      </c>
      <c r="U278" s="79">
        <v>0</v>
      </c>
      <c r="V278" s="79">
        <v>0</v>
      </c>
      <c r="W278" s="79">
        <v>0</v>
      </c>
      <c r="X278" s="79">
        <v>0</v>
      </c>
      <c r="Y278" s="79">
        <v>0</v>
      </c>
      <c r="Z278" s="79">
        <v>0</v>
      </c>
      <c r="AA278" s="111">
        <v>0</v>
      </c>
      <c r="AB278" s="107"/>
    </row>
    <row r="279" spans="1:28" ht="19.5" customHeight="1" x14ac:dyDescent="0.15">
      <c r="A279" s="219"/>
      <c r="B279" s="73"/>
      <c r="C279" s="73"/>
      <c r="D279" s="73"/>
      <c r="E279" s="77" t="s">
        <v>150</v>
      </c>
      <c r="F279" s="79">
        <f t="shared" si="138"/>
        <v>0</v>
      </c>
      <c r="G279" s="79">
        <v>0</v>
      </c>
      <c r="H279" s="79">
        <v>0</v>
      </c>
      <c r="I279" s="79">
        <v>0</v>
      </c>
      <c r="J279" s="79">
        <v>0</v>
      </c>
      <c r="K279" s="79">
        <v>0</v>
      </c>
      <c r="L279" s="79">
        <v>0</v>
      </c>
      <c r="M279" s="79">
        <v>0</v>
      </c>
      <c r="N279" s="79">
        <v>0</v>
      </c>
      <c r="O279" s="79">
        <v>0</v>
      </c>
      <c r="P279" s="79">
        <v>0</v>
      </c>
      <c r="Q279" s="79">
        <v>0</v>
      </c>
      <c r="R279" s="79">
        <v>0</v>
      </c>
      <c r="S279" s="79">
        <v>0</v>
      </c>
      <c r="T279" s="79">
        <v>0</v>
      </c>
      <c r="U279" s="79">
        <v>0</v>
      </c>
      <c r="V279" s="79">
        <v>0</v>
      </c>
      <c r="W279" s="79">
        <v>0</v>
      </c>
      <c r="X279" s="79">
        <v>0</v>
      </c>
      <c r="Y279" s="79">
        <v>0</v>
      </c>
      <c r="Z279" s="79">
        <v>0</v>
      </c>
      <c r="AA279" s="111">
        <v>0</v>
      </c>
      <c r="AB279" s="107"/>
    </row>
    <row r="280" spans="1:28" ht="19.5" customHeight="1" x14ac:dyDescent="0.15">
      <c r="A280" s="219" t="s">
        <v>85</v>
      </c>
      <c r="B280" s="73"/>
      <c r="C280" s="73"/>
      <c r="D280" s="77" t="s">
        <v>166</v>
      </c>
      <c r="E280" s="77" t="s">
        <v>183</v>
      </c>
      <c r="F280" s="79">
        <f t="shared" si="138"/>
        <v>0</v>
      </c>
      <c r="G280" s="79">
        <v>0</v>
      </c>
      <c r="H280" s="79">
        <v>0</v>
      </c>
      <c r="I280" s="79">
        <v>0</v>
      </c>
      <c r="J280" s="79">
        <v>0</v>
      </c>
      <c r="K280" s="79">
        <v>0</v>
      </c>
      <c r="L280" s="79">
        <v>0</v>
      </c>
      <c r="M280" s="79">
        <v>0</v>
      </c>
      <c r="N280" s="79">
        <v>0</v>
      </c>
      <c r="O280" s="79">
        <v>0</v>
      </c>
      <c r="P280" s="79">
        <v>0</v>
      </c>
      <c r="Q280" s="79">
        <v>0</v>
      </c>
      <c r="R280" s="79">
        <v>0</v>
      </c>
      <c r="S280" s="79">
        <v>0</v>
      </c>
      <c r="T280" s="79">
        <v>0</v>
      </c>
      <c r="U280" s="79">
        <v>0</v>
      </c>
      <c r="V280" s="79">
        <v>0</v>
      </c>
      <c r="W280" s="79">
        <v>0</v>
      </c>
      <c r="X280" s="79">
        <v>0</v>
      </c>
      <c r="Y280" s="79">
        <v>0</v>
      </c>
      <c r="Z280" s="79">
        <v>0</v>
      </c>
      <c r="AA280" s="111">
        <v>0</v>
      </c>
      <c r="AB280" s="107"/>
    </row>
    <row r="281" spans="1:28" ht="19.5" customHeight="1" x14ac:dyDescent="0.15">
      <c r="A281" s="219"/>
      <c r="B281" s="73"/>
      <c r="C281" s="73" t="s">
        <v>162</v>
      </c>
      <c r="D281" s="73"/>
      <c r="E281" s="77" t="s">
        <v>150</v>
      </c>
      <c r="F281" s="79">
        <f t="shared" si="138"/>
        <v>0</v>
      </c>
      <c r="G281" s="79">
        <v>0</v>
      </c>
      <c r="H281" s="79">
        <v>0</v>
      </c>
      <c r="I281" s="79">
        <v>0</v>
      </c>
      <c r="J281" s="79">
        <v>0</v>
      </c>
      <c r="K281" s="79">
        <v>0</v>
      </c>
      <c r="L281" s="79">
        <v>0</v>
      </c>
      <c r="M281" s="79">
        <v>0</v>
      </c>
      <c r="N281" s="79">
        <v>0</v>
      </c>
      <c r="O281" s="79">
        <v>0</v>
      </c>
      <c r="P281" s="79">
        <v>0</v>
      </c>
      <c r="Q281" s="79">
        <v>0</v>
      </c>
      <c r="R281" s="79">
        <v>0</v>
      </c>
      <c r="S281" s="79">
        <v>0</v>
      </c>
      <c r="T281" s="79">
        <v>0</v>
      </c>
      <c r="U281" s="79">
        <v>0</v>
      </c>
      <c r="V281" s="79">
        <v>0</v>
      </c>
      <c r="W281" s="79">
        <v>0</v>
      </c>
      <c r="X281" s="79">
        <v>0</v>
      </c>
      <c r="Y281" s="79">
        <v>0</v>
      </c>
      <c r="Z281" s="79">
        <v>0</v>
      </c>
      <c r="AA281" s="111">
        <v>0</v>
      </c>
      <c r="AB281" s="107"/>
    </row>
    <row r="282" spans="1:28" ht="19.5" customHeight="1" x14ac:dyDescent="0.15">
      <c r="A282" s="219"/>
      <c r="B282" s="73" t="s">
        <v>20</v>
      </c>
      <c r="C282" s="73"/>
      <c r="D282" s="77" t="s">
        <v>164</v>
      </c>
      <c r="E282" s="77" t="s">
        <v>183</v>
      </c>
      <c r="F282" s="79">
        <f t="shared" si="138"/>
        <v>0</v>
      </c>
      <c r="G282" s="79">
        <v>0</v>
      </c>
      <c r="H282" s="79">
        <v>0</v>
      </c>
      <c r="I282" s="79">
        <v>0</v>
      </c>
      <c r="J282" s="79">
        <v>0</v>
      </c>
      <c r="K282" s="79">
        <v>0</v>
      </c>
      <c r="L282" s="79">
        <v>0</v>
      </c>
      <c r="M282" s="79">
        <v>0</v>
      </c>
      <c r="N282" s="79">
        <v>0</v>
      </c>
      <c r="O282" s="79">
        <v>0</v>
      </c>
      <c r="P282" s="79">
        <v>0</v>
      </c>
      <c r="Q282" s="79">
        <v>0</v>
      </c>
      <c r="R282" s="79">
        <v>0</v>
      </c>
      <c r="S282" s="79">
        <v>0</v>
      </c>
      <c r="T282" s="79">
        <v>0</v>
      </c>
      <c r="U282" s="79">
        <v>0</v>
      </c>
      <c r="V282" s="79">
        <v>0</v>
      </c>
      <c r="W282" s="79">
        <v>0</v>
      </c>
      <c r="X282" s="79">
        <v>0</v>
      </c>
      <c r="Y282" s="79">
        <v>0</v>
      </c>
      <c r="Z282" s="79">
        <v>0</v>
      </c>
      <c r="AA282" s="111">
        <v>0</v>
      </c>
      <c r="AB282" s="107"/>
    </row>
    <row r="283" spans="1:28" ht="19.5" customHeight="1" x14ac:dyDescent="0.15">
      <c r="A283" s="219"/>
      <c r="B283" s="73"/>
      <c r="C283" s="73"/>
      <c r="D283" s="73"/>
      <c r="E283" s="77" t="s">
        <v>150</v>
      </c>
      <c r="F283" s="79">
        <f t="shared" si="138"/>
        <v>0</v>
      </c>
      <c r="G283" s="79">
        <v>0</v>
      </c>
      <c r="H283" s="79">
        <v>0</v>
      </c>
      <c r="I283" s="79">
        <v>0</v>
      </c>
      <c r="J283" s="79">
        <v>0</v>
      </c>
      <c r="K283" s="79">
        <v>0</v>
      </c>
      <c r="L283" s="79">
        <v>0</v>
      </c>
      <c r="M283" s="79">
        <v>0</v>
      </c>
      <c r="N283" s="79">
        <v>0</v>
      </c>
      <c r="O283" s="79">
        <v>0</v>
      </c>
      <c r="P283" s="79">
        <v>0</v>
      </c>
      <c r="Q283" s="79">
        <v>0</v>
      </c>
      <c r="R283" s="79">
        <v>0</v>
      </c>
      <c r="S283" s="79">
        <v>0</v>
      </c>
      <c r="T283" s="79">
        <v>0</v>
      </c>
      <c r="U283" s="79">
        <v>0</v>
      </c>
      <c r="V283" s="79">
        <v>0</v>
      </c>
      <c r="W283" s="79">
        <v>0</v>
      </c>
      <c r="X283" s="79">
        <v>0</v>
      </c>
      <c r="Y283" s="79">
        <v>0</v>
      </c>
      <c r="Z283" s="79">
        <v>0</v>
      </c>
      <c r="AA283" s="111">
        <v>0</v>
      </c>
      <c r="AB283" s="107"/>
    </row>
    <row r="284" spans="1:28" ht="19.5" customHeight="1" x14ac:dyDescent="0.15">
      <c r="A284" s="219"/>
      <c r="B284" s="76"/>
      <c r="C284" s="74" t="s">
        <v>165</v>
      </c>
      <c r="D284" s="75"/>
      <c r="E284" s="77" t="s">
        <v>183</v>
      </c>
      <c r="F284" s="79">
        <f t="shared" si="138"/>
        <v>2303.7800000000002</v>
      </c>
      <c r="G284" s="79">
        <v>0</v>
      </c>
      <c r="H284" s="79">
        <v>98.19</v>
      </c>
      <c r="I284" s="79">
        <v>105.09</v>
      </c>
      <c r="J284" s="79">
        <v>31.3</v>
      </c>
      <c r="K284" s="79">
        <v>63.19</v>
      </c>
      <c r="L284" s="79">
        <v>25.42</v>
      </c>
      <c r="M284" s="79">
        <v>38.42</v>
      </c>
      <c r="N284" s="79">
        <v>37.4</v>
      </c>
      <c r="O284" s="79">
        <v>52.23</v>
      </c>
      <c r="P284" s="79">
        <v>158.43</v>
      </c>
      <c r="Q284" s="79">
        <v>186.85999999999999</v>
      </c>
      <c r="R284" s="79">
        <v>330.39</v>
      </c>
      <c r="S284" s="79">
        <v>368.43</v>
      </c>
      <c r="T284" s="79">
        <v>403.34999999999997</v>
      </c>
      <c r="U284" s="79">
        <v>250.83</v>
      </c>
      <c r="V284" s="79">
        <v>132.81</v>
      </c>
      <c r="W284" s="79">
        <v>7.36</v>
      </c>
      <c r="X284" s="79">
        <v>13.4</v>
      </c>
      <c r="Y284" s="79">
        <v>0</v>
      </c>
      <c r="Z284" s="79">
        <v>0.68</v>
      </c>
      <c r="AA284" s="111">
        <v>0</v>
      </c>
      <c r="AB284" s="107"/>
    </row>
    <row r="285" spans="1:28" ht="19.5" customHeight="1" thickBot="1" x14ac:dyDescent="0.2">
      <c r="A285" s="94"/>
      <c r="B285" s="222"/>
      <c r="C285" s="222"/>
      <c r="D285" s="223"/>
      <c r="E285" s="224" t="s">
        <v>150</v>
      </c>
      <c r="F285" s="79">
        <f t="shared" si="138"/>
        <v>291.47700000000009</v>
      </c>
      <c r="G285" s="102">
        <v>0</v>
      </c>
      <c r="H285" s="225">
        <v>8.1000000000000003E-2</v>
      </c>
      <c r="I285" s="225">
        <v>2.649</v>
      </c>
      <c r="J285" s="225">
        <v>1.571</v>
      </c>
      <c r="K285" s="225">
        <v>4.4320000000000004</v>
      </c>
      <c r="L285" s="225">
        <v>2.2890000000000001</v>
      </c>
      <c r="M285" s="225">
        <v>3.8420000000000001</v>
      </c>
      <c r="N285" s="225">
        <v>4.3159999999999998</v>
      </c>
      <c r="O285" s="225">
        <v>6.2530000000000001</v>
      </c>
      <c r="P285" s="225">
        <v>20.428000000000001</v>
      </c>
      <c r="Q285" s="225">
        <v>25.856000000000002</v>
      </c>
      <c r="R285" s="225">
        <v>47.875</v>
      </c>
      <c r="S285" s="225">
        <v>53.42</v>
      </c>
      <c r="T285" s="225">
        <v>58.917999999999999</v>
      </c>
      <c r="U285" s="225">
        <v>36.872</v>
      </c>
      <c r="V285" s="225">
        <v>19.521000000000001</v>
      </c>
      <c r="W285" s="225">
        <v>1.0839999999999999</v>
      </c>
      <c r="X285" s="225">
        <v>1.97</v>
      </c>
      <c r="Y285" s="225">
        <v>0</v>
      </c>
      <c r="Z285" s="225">
        <v>0.1</v>
      </c>
      <c r="AA285" s="226">
        <v>0</v>
      </c>
      <c r="AB285" s="107"/>
    </row>
    <row r="286" spans="1:28" ht="19.5" customHeight="1" x14ac:dyDescent="0.15">
      <c r="A286" s="349" t="s">
        <v>119</v>
      </c>
      <c r="B286" s="352" t="s">
        <v>120</v>
      </c>
      <c r="C286" s="353"/>
      <c r="D286" s="354"/>
      <c r="E286" s="73" t="s">
        <v>183</v>
      </c>
      <c r="F286" s="227">
        <f>F287+F288</f>
        <v>368.86</v>
      </c>
    </row>
    <row r="287" spans="1:28" ht="19.5" customHeight="1" x14ac:dyDescent="0.15">
      <c r="A287" s="350"/>
      <c r="B287" s="355" t="s">
        <v>205</v>
      </c>
      <c r="C287" s="356"/>
      <c r="D287" s="357"/>
      <c r="E287" s="77" t="s">
        <v>183</v>
      </c>
      <c r="F287" s="227">
        <v>301.55</v>
      </c>
    </row>
    <row r="288" spans="1:28" ht="19.5" customHeight="1" x14ac:dyDescent="0.15">
      <c r="A288" s="351"/>
      <c r="B288" s="355" t="s">
        <v>206</v>
      </c>
      <c r="C288" s="356"/>
      <c r="D288" s="357"/>
      <c r="E288" s="77" t="s">
        <v>183</v>
      </c>
      <c r="F288" s="227">
        <v>67.31</v>
      </c>
    </row>
    <row r="289" spans="1:28" ht="19.5" customHeight="1" thickBot="1" x14ac:dyDescent="0.2">
      <c r="A289" s="358" t="s">
        <v>204</v>
      </c>
      <c r="B289" s="359"/>
      <c r="C289" s="359"/>
      <c r="D289" s="360"/>
      <c r="E289" s="167" t="s">
        <v>183</v>
      </c>
      <c r="F289" s="233">
        <v>0</v>
      </c>
    </row>
    <row r="291" spans="1:28" ht="19.5" customHeight="1" x14ac:dyDescent="0.15">
      <c r="A291" s="3" t="s">
        <v>381</v>
      </c>
      <c r="F291" s="207" t="s">
        <v>522</v>
      </c>
    </row>
    <row r="292" spans="1:28" ht="19.5" customHeight="1" thickBot="1" x14ac:dyDescent="0.2">
      <c r="A292" s="346" t="s">
        <v>28</v>
      </c>
      <c r="B292" s="348"/>
      <c r="C292" s="348"/>
      <c r="D292" s="348"/>
      <c r="E292" s="348"/>
      <c r="F292" s="348"/>
      <c r="G292" s="348"/>
      <c r="H292" s="348"/>
      <c r="I292" s="348"/>
      <c r="J292" s="348"/>
      <c r="K292" s="348"/>
      <c r="L292" s="348"/>
      <c r="M292" s="348"/>
      <c r="N292" s="348"/>
      <c r="O292" s="348"/>
      <c r="P292" s="348"/>
      <c r="Q292" s="348"/>
      <c r="R292" s="348"/>
      <c r="S292" s="348"/>
      <c r="T292" s="348"/>
      <c r="U292" s="348"/>
      <c r="V292" s="348"/>
      <c r="W292" s="348"/>
      <c r="X292" s="348"/>
      <c r="Y292" s="348"/>
      <c r="Z292" s="348"/>
      <c r="AA292" s="348"/>
    </row>
    <row r="293" spans="1:28" ht="19.5" customHeight="1" x14ac:dyDescent="0.15">
      <c r="A293" s="208" t="s">
        <v>179</v>
      </c>
      <c r="B293" s="91"/>
      <c r="C293" s="91"/>
      <c r="D293" s="91"/>
      <c r="E293" s="91"/>
      <c r="F293" s="89" t="s">
        <v>180</v>
      </c>
      <c r="G293" s="184"/>
      <c r="H293" s="184"/>
      <c r="I293" s="184"/>
      <c r="J293" s="184"/>
      <c r="K293" s="184"/>
      <c r="L293" s="184"/>
      <c r="M293" s="184"/>
      <c r="N293" s="184"/>
      <c r="O293" s="184"/>
      <c r="P293" s="184"/>
      <c r="Q293" s="209"/>
      <c r="R293" s="135"/>
      <c r="S293" s="184"/>
      <c r="T293" s="184"/>
      <c r="U293" s="184"/>
      <c r="V293" s="184"/>
      <c r="W293" s="184"/>
      <c r="X293" s="184"/>
      <c r="Y293" s="184"/>
      <c r="Z293" s="184"/>
      <c r="AA293" s="234" t="s">
        <v>181</v>
      </c>
      <c r="AB293" s="107"/>
    </row>
    <row r="294" spans="1:28" ht="19.5" customHeight="1" x14ac:dyDescent="0.15">
      <c r="A294" s="211" t="s">
        <v>182</v>
      </c>
      <c r="B294" s="75"/>
      <c r="C294" s="75"/>
      <c r="D294" s="75"/>
      <c r="E294" s="77" t="s">
        <v>183</v>
      </c>
      <c r="F294" s="79">
        <f>F296+F330+F333</f>
        <v>9627.8100000000013</v>
      </c>
      <c r="G294" s="212" t="s">
        <v>184</v>
      </c>
      <c r="H294" s="212" t="s">
        <v>185</v>
      </c>
      <c r="I294" s="212" t="s">
        <v>186</v>
      </c>
      <c r="J294" s="212" t="s">
        <v>187</v>
      </c>
      <c r="K294" s="212" t="s">
        <v>227</v>
      </c>
      <c r="L294" s="212" t="s">
        <v>228</v>
      </c>
      <c r="M294" s="212" t="s">
        <v>229</v>
      </c>
      <c r="N294" s="212" t="s">
        <v>230</v>
      </c>
      <c r="O294" s="212" t="s">
        <v>231</v>
      </c>
      <c r="P294" s="212" t="s">
        <v>232</v>
      </c>
      <c r="Q294" s="213" t="s">
        <v>233</v>
      </c>
      <c r="R294" s="214" t="s">
        <v>234</v>
      </c>
      <c r="S294" s="212" t="s">
        <v>235</v>
      </c>
      <c r="T294" s="212" t="s">
        <v>236</v>
      </c>
      <c r="U294" s="212" t="s">
        <v>237</v>
      </c>
      <c r="V294" s="212" t="s">
        <v>238</v>
      </c>
      <c r="W294" s="212" t="s">
        <v>42</v>
      </c>
      <c r="X294" s="212" t="s">
        <v>147</v>
      </c>
      <c r="Y294" s="212" t="s">
        <v>148</v>
      </c>
      <c r="Z294" s="212" t="s">
        <v>149</v>
      </c>
      <c r="AA294" s="235"/>
      <c r="AB294" s="107"/>
    </row>
    <row r="295" spans="1:28" ht="19.5" customHeight="1" x14ac:dyDescent="0.15">
      <c r="A295" s="144"/>
      <c r="E295" s="77" t="s">
        <v>150</v>
      </c>
      <c r="F295" s="79">
        <f>F297</f>
        <v>2282.931</v>
      </c>
      <c r="G295" s="216"/>
      <c r="H295" s="216"/>
      <c r="I295" s="216"/>
      <c r="J295" s="216"/>
      <c r="K295" s="216"/>
      <c r="L295" s="216"/>
      <c r="M295" s="216"/>
      <c r="N295" s="216"/>
      <c r="O295" s="216"/>
      <c r="P295" s="216"/>
      <c r="Q295" s="217"/>
      <c r="R295" s="197"/>
      <c r="S295" s="216"/>
      <c r="T295" s="216"/>
      <c r="U295" s="216"/>
      <c r="V295" s="216"/>
      <c r="W295" s="216"/>
      <c r="X295" s="216"/>
      <c r="Y295" s="216"/>
      <c r="Z295" s="216"/>
      <c r="AA295" s="235" t="s">
        <v>151</v>
      </c>
      <c r="AB295" s="107"/>
    </row>
    <row r="296" spans="1:28" ht="19.5" customHeight="1" x14ac:dyDescent="0.15">
      <c r="A296" s="218"/>
      <c r="B296" s="74" t="s">
        <v>152</v>
      </c>
      <c r="C296" s="75"/>
      <c r="D296" s="75"/>
      <c r="E296" s="77" t="s">
        <v>183</v>
      </c>
      <c r="F296" s="79">
        <f>SUM(G296:AA296)</f>
        <v>9513.86</v>
      </c>
      <c r="G296" s="79">
        <f>G298+G316</f>
        <v>17.07</v>
      </c>
      <c r="H296" s="79">
        <f t="shared" ref="H296:AA296" si="143">H298+H316</f>
        <v>54.19</v>
      </c>
      <c r="I296" s="79">
        <f t="shared" si="143"/>
        <v>390.15</v>
      </c>
      <c r="J296" s="79">
        <f t="shared" si="143"/>
        <v>72.849999999999994</v>
      </c>
      <c r="K296" s="79">
        <f t="shared" si="143"/>
        <v>293.37</v>
      </c>
      <c r="L296" s="79">
        <f t="shared" si="143"/>
        <v>331.71999999999991</v>
      </c>
      <c r="M296" s="79">
        <f t="shared" si="143"/>
        <v>300.39999999999998</v>
      </c>
      <c r="N296" s="79">
        <f t="shared" si="143"/>
        <v>449.18</v>
      </c>
      <c r="O296" s="79">
        <f t="shared" si="143"/>
        <v>604.19999999999993</v>
      </c>
      <c r="P296" s="79">
        <f t="shared" si="143"/>
        <v>835.81000000000006</v>
      </c>
      <c r="Q296" s="79">
        <f t="shared" si="143"/>
        <v>1229.7300000000002</v>
      </c>
      <c r="R296" s="79">
        <f t="shared" si="143"/>
        <v>1044.73</v>
      </c>
      <c r="S296" s="79">
        <f t="shared" si="143"/>
        <v>1010.24</v>
      </c>
      <c r="T296" s="79">
        <f t="shared" si="143"/>
        <v>1078.9100000000001</v>
      </c>
      <c r="U296" s="79">
        <f t="shared" si="143"/>
        <v>911.66</v>
      </c>
      <c r="V296" s="79">
        <f t="shared" si="143"/>
        <v>489.95000000000005</v>
      </c>
      <c r="W296" s="79">
        <f t="shared" si="143"/>
        <v>274.42</v>
      </c>
      <c r="X296" s="79">
        <f t="shared" si="143"/>
        <v>113.96</v>
      </c>
      <c r="Y296" s="79">
        <f t="shared" si="143"/>
        <v>5.87</v>
      </c>
      <c r="Z296" s="79">
        <f t="shared" si="143"/>
        <v>3.93</v>
      </c>
      <c r="AA296" s="111">
        <f t="shared" si="143"/>
        <v>1.52</v>
      </c>
      <c r="AB296" s="107"/>
    </row>
    <row r="297" spans="1:28" ht="19.5" customHeight="1" x14ac:dyDescent="0.15">
      <c r="A297" s="219"/>
      <c r="B297" s="220"/>
      <c r="E297" s="77" t="s">
        <v>150</v>
      </c>
      <c r="F297" s="79">
        <f>SUM(G297:AA297)</f>
        <v>2282.931</v>
      </c>
      <c r="G297" s="79">
        <f>G299+G317</f>
        <v>0</v>
      </c>
      <c r="H297" s="79">
        <f t="shared" ref="H297:AA297" si="144">H299+H317</f>
        <v>8.1000000000000003E-2</v>
      </c>
      <c r="I297" s="79">
        <f t="shared" si="144"/>
        <v>8.9860000000000007</v>
      </c>
      <c r="J297" s="79">
        <f t="shared" si="144"/>
        <v>6.7690000000000001</v>
      </c>
      <c r="K297" s="79">
        <f t="shared" si="144"/>
        <v>39.951999999999998</v>
      </c>
      <c r="L297" s="79">
        <f t="shared" si="144"/>
        <v>62.212000000000003</v>
      </c>
      <c r="M297" s="79">
        <f t="shared" si="144"/>
        <v>68.697000000000003</v>
      </c>
      <c r="N297" s="79">
        <f t="shared" si="144"/>
        <v>113.557</v>
      </c>
      <c r="O297" s="79">
        <f t="shared" si="144"/>
        <v>181.762</v>
      </c>
      <c r="P297" s="79">
        <f t="shared" si="144"/>
        <v>233.54799999999997</v>
      </c>
      <c r="Q297" s="79">
        <f t="shared" si="144"/>
        <v>370.36700000000002</v>
      </c>
      <c r="R297" s="79">
        <f t="shared" si="144"/>
        <v>280.32900000000001</v>
      </c>
      <c r="S297" s="79">
        <f t="shared" si="144"/>
        <v>267.78100000000001</v>
      </c>
      <c r="T297" s="79">
        <f t="shared" si="144"/>
        <v>265.846</v>
      </c>
      <c r="U297" s="79">
        <f t="shared" si="144"/>
        <v>202.197</v>
      </c>
      <c r="V297" s="79">
        <f t="shared" si="144"/>
        <v>102.29500000000002</v>
      </c>
      <c r="W297" s="79">
        <f t="shared" si="144"/>
        <v>53.966999999999999</v>
      </c>
      <c r="X297" s="79">
        <f t="shared" si="144"/>
        <v>21.708000000000002</v>
      </c>
      <c r="Y297" s="79">
        <f t="shared" si="144"/>
        <v>2.0700000000000003</v>
      </c>
      <c r="Z297" s="79">
        <f t="shared" si="144"/>
        <v>0.57799999999999996</v>
      </c>
      <c r="AA297" s="111">
        <f t="shared" si="144"/>
        <v>0.22900000000000001</v>
      </c>
      <c r="AB297" s="107"/>
    </row>
    <row r="298" spans="1:28" ht="19.5" customHeight="1" x14ac:dyDescent="0.15">
      <c r="A298" s="219"/>
      <c r="B298" s="221"/>
      <c r="C298" s="74" t="s">
        <v>152</v>
      </c>
      <c r="D298" s="75"/>
      <c r="E298" s="77" t="s">
        <v>183</v>
      </c>
      <c r="F298" s="79">
        <f t="shared" ref="F298:F301" si="145">SUM(G298:AA298)</f>
        <v>6429.8700000000008</v>
      </c>
      <c r="G298" s="79">
        <f>G300+G314</f>
        <v>17.07</v>
      </c>
      <c r="H298" s="79">
        <f t="shared" ref="H298:J298" si="146">H300+H314</f>
        <v>54.19</v>
      </c>
      <c r="I298" s="79">
        <f t="shared" si="146"/>
        <v>97.71</v>
      </c>
      <c r="J298" s="79">
        <f t="shared" si="146"/>
        <v>60.48</v>
      </c>
      <c r="K298" s="79">
        <f>K300+K314</f>
        <v>234.17999999999998</v>
      </c>
      <c r="L298" s="79">
        <f t="shared" ref="L298:AA298" si="147">L300+L314</f>
        <v>290.24999999999989</v>
      </c>
      <c r="M298" s="79">
        <f t="shared" si="147"/>
        <v>278.76</v>
      </c>
      <c r="N298" s="79">
        <f t="shared" si="147"/>
        <v>371.61</v>
      </c>
      <c r="O298" s="79">
        <f t="shared" si="147"/>
        <v>578.41999999999996</v>
      </c>
      <c r="P298" s="79">
        <f t="shared" si="147"/>
        <v>730.5200000000001</v>
      </c>
      <c r="Q298" s="79">
        <f t="shared" si="147"/>
        <v>1161.0500000000002</v>
      </c>
      <c r="R298" s="79">
        <f t="shared" si="147"/>
        <v>820.52</v>
      </c>
      <c r="S298" s="79">
        <f t="shared" si="147"/>
        <v>700.5</v>
      </c>
      <c r="T298" s="79">
        <f t="shared" si="147"/>
        <v>542.45000000000005</v>
      </c>
      <c r="U298" s="79">
        <f t="shared" si="147"/>
        <v>283.48</v>
      </c>
      <c r="V298" s="79">
        <f t="shared" si="147"/>
        <v>128.91999999999999</v>
      </c>
      <c r="W298" s="79">
        <f t="shared" si="147"/>
        <v>54.97</v>
      </c>
      <c r="X298" s="79">
        <f t="shared" si="147"/>
        <v>20.75</v>
      </c>
      <c r="Y298" s="79">
        <f t="shared" si="147"/>
        <v>4.04</v>
      </c>
      <c r="Z298" s="79">
        <f t="shared" si="147"/>
        <v>0</v>
      </c>
      <c r="AA298" s="111">
        <f t="shared" si="147"/>
        <v>0</v>
      </c>
      <c r="AB298" s="107"/>
    </row>
    <row r="299" spans="1:28" ht="19.5" customHeight="1" x14ac:dyDescent="0.15">
      <c r="A299" s="219"/>
      <c r="B299" s="76"/>
      <c r="C299" s="76"/>
      <c r="E299" s="77" t="s">
        <v>150</v>
      </c>
      <c r="F299" s="79">
        <f t="shared" si="145"/>
        <v>1874.3530000000005</v>
      </c>
      <c r="G299" s="79">
        <f>G301+G315</f>
        <v>0</v>
      </c>
      <c r="H299" s="79">
        <f t="shared" ref="H299:AA299" si="148">H301+H315</f>
        <v>8.1000000000000003E-2</v>
      </c>
      <c r="I299" s="79">
        <f t="shared" si="148"/>
        <v>1.6320000000000001</v>
      </c>
      <c r="J299" s="79">
        <f t="shared" si="148"/>
        <v>6.1450000000000005</v>
      </c>
      <c r="K299" s="79">
        <f t="shared" si="148"/>
        <v>35.805</v>
      </c>
      <c r="L299" s="79">
        <f t="shared" si="148"/>
        <v>58.477000000000004</v>
      </c>
      <c r="M299" s="79">
        <f t="shared" si="148"/>
        <v>66.533000000000001</v>
      </c>
      <c r="N299" s="79">
        <f t="shared" si="148"/>
        <v>105.449</v>
      </c>
      <c r="O299" s="79">
        <f t="shared" si="148"/>
        <v>178.67</v>
      </c>
      <c r="P299" s="79">
        <f t="shared" si="148"/>
        <v>219.63899999999998</v>
      </c>
      <c r="Q299" s="79">
        <f t="shared" si="148"/>
        <v>360.74400000000003</v>
      </c>
      <c r="R299" s="79">
        <f t="shared" si="148"/>
        <v>246.89600000000002</v>
      </c>
      <c r="S299" s="79">
        <f t="shared" si="148"/>
        <v>222.08300000000003</v>
      </c>
      <c r="T299" s="79">
        <f t="shared" si="148"/>
        <v>184.97799999999998</v>
      </c>
      <c r="U299" s="79">
        <f t="shared" si="148"/>
        <v>107.452</v>
      </c>
      <c r="V299" s="79">
        <f t="shared" si="148"/>
        <v>48.724000000000004</v>
      </c>
      <c r="W299" s="79">
        <f t="shared" si="148"/>
        <v>21.581999999999997</v>
      </c>
      <c r="X299" s="79">
        <f t="shared" si="148"/>
        <v>7.8609999999999998</v>
      </c>
      <c r="Y299" s="79">
        <f t="shared" si="148"/>
        <v>1.6020000000000001</v>
      </c>
      <c r="Z299" s="79">
        <f t="shared" si="148"/>
        <v>0</v>
      </c>
      <c r="AA299" s="111">
        <f t="shared" si="148"/>
        <v>0</v>
      </c>
      <c r="AB299" s="107"/>
    </row>
    <row r="300" spans="1:28" ht="19.5" customHeight="1" x14ac:dyDescent="0.15">
      <c r="A300" s="219"/>
      <c r="B300" s="73"/>
      <c r="C300" s="77"/>
      <c r="D300" s="77" t="s">
        <v>153</v>
      </c>
      <c r="E300" s="77" t="s">
        <v>183</v>
      </c>
      <c r="F300" s="79">
        <f>SUM(G300:AA300)</f>
        <v>6315.26</v>
      </c>
      <c r="G300" s="79">
        <f>SUM(G302,G304,G306,G308,G310,G312)</f>
        <v>16.490000000000002</v>
      </c>
      <c r="H300" s="79">
        <f t="shared" ref="H300" si="149">SUM(H302,H304,H306,H308,H310,H312)</f>
        <v>43.83</v>
      </c>
      <c r="I300" s="79">
        <f>SUM(I302,I304,I306,I308,I310,I312)</f>
        <v>82.11</v>
      </c>
      <c r="J300" s="79">
        <f t="shared" ref="J300" si="150">SUM(J302,J304,J306,J308,J310,J312)</f>
        <v>46.839999999999996</v>
      </c>
      <c r="K300" s="79">
        <f>SUM(K302,K304,K306,K308,K310,K312)</f>
        <v>201.98</v>
      </c>
      <c r="L300" s="79">
        <f t="shared" ref="L300:AA300" si="151">SUM(L302,L304,L306,L308,L310,L312)</f>
        <v>270.53999999999991</v>
      </c>
      <c r="M300" s="79">
        <f t="shared" si="151"/>
        <v>267.08</v>
      </c>
      <c r="N300" s="79">
        <f t="shared" si="151"/>
        <v>371.27000000000004</v>
      </c>
      <c r="O300" s="79">
        <f t="shared" si="151"/>
        <v>577.08999999999992</v>
      </c>
      <c r="P300" s="79">
        <f t="shared" si="151"/>
        <v>729.15000000000009</v>
      </c>
      <c r="Q300" s="79">
        <f t="shared" si="151"/>
        <v>1161.0500000000002</v>
      </c>
      <c r="R300" s="79">
        <f t="shared" si="151"/>
        <v>820.52</v>
      </c>
      <c r="S300" s="79">
        <f t="shared" si="151"/>
        <v>696.92</v>
      </c>
      <c r="T300" s="79">
        <f t="shared" si="151"/>
        <v>542.41000000000008</v>
      </c>
      <c r="U300" s="79">
        <f t="shared" si="151"/>
        <v>282.5</v>
      </c>
      <c r="V300" s="79">
        <f t="shared" si="151"/>
        <v>126.52999999999999</v>
      </c>
      <c r="W300" s="79">
        <f t="shared" si="151"/>
        <v>54.16</v>
      </c>
      <c r="X300" s="79">
        <f t="shared" si="151"/>
        <v>20.75</v>
      </c>
      <c r="Y300" s="79">
        <f t="shared" si="151"/>
        <v>4.04</v>
      </c>
      <c r="Z300" s="79">
        <f t="shared" si="151"/>
        <v>0</v>
      </c>
      <c r="AA300" s="111">
        <f t="shared" si="151"/>
        <v>0</v>
      </c>
      <c r="AB300" s="107"/>
    </row>
    <row r="301" spans="1:28" ht="19.5" customHeight="1" x14ac:dyDescent="0.15">
      <c r="A301" s="219"/>
      <c r="B301" s="73" t="s">
        <v>154</v>
      </c>
      <c r="C301" s="73"/>
      <c r="D301" s="73"/>
      <c r="E301" s="77" t="s">
        <v>150</v>
      </c>
      <c r="F301" s="79">
        <f t="shared" si="145"/>
        <v>1866.8160000000003</v>
      </c>
      <c r="G301" s="79">
        <f>SUM(G303,G305,G307,G309,G311,G313)</f>
        <v>0</v>
      </c>
      <c r="H301" s="79">
        <f t="shared" ref="H301:AA301" si="152">SUM(H303,H305,H307,H309,H311,H313)</f>
        <v>0</v>
      </c>
      <c r="I301" s="79">
        <f t="shared" si="152"/>
        <v>1.234</v>
      </c>
      <c r="J301" s="79">
        <f t="shared" si="152"/>
        <v>5.4550000000000001</v>
      </c>
      <c r="K301" s="79">
        <f t="shared" si="152"/>
        <v>33.573</v>
      </c>
      <c r="L301" s="79">
        <f t="shared" si="152"/>
        <v>56.7</v>
      </c>
      <c r="M301" s="79">
        <f t="shared" si="152"/>
        <v>65.364999999999995</v>
      </c>
      <c r="N301" s="79">
        <f t="shared" si="152"/>
        <v>105.392</v>
      </c>
      <c r="O301" s="79">
        <f t="shared" si="152"/>
        <v>178.511</v>
      </c>
      <c r="P301" s="79">
        <f t="shared" si="152"/>
        <v>219.46099999999998</v>
      </c>
      <c r="Q301" s="79">
        <f t="shared" si="152"/>
        <v>360.74400000000003</v>
      </c>
      <c r="R301" s="79">
        <f t="shared" si="152"/>
        <v>246.89600000000002</v>
      </c>
      <c r="S301" s="79">
        <f t="shared" si="152"/>
        <v>221.72000000000003</v>
      </c>
      <c r="T301" s="79">
        <f t="shared" si="152"/>
        <v>184.97399999999999</v>
      </c>
      <c r="U301" s="79">
        <f t="shared" si="152"/>
        <v>107.352</v>
      </c>
      <c r="V301" s="79">
        <f t="shared" si="152"/>
        <v>48.478000000000002</v>
      </c>
      <c r="W301" s="79">
        <f t="shared" si="152"/>
        <v>21.497999999999998</v>
      </c>
      <c r="X301" s="79">
        <f t="shared" si="152"/>
        <v>7.8609999999999998</v>
      </c>
      <c r="Y301" s="79">
        <f t="shared" si="152"/>
        <v>1.6020000000000001</v>
      </c>
      <c r="Z301" s="79">
        <f t="shared" si="152"/>
        <v>0</v>
      </c>
      <c r="AA301" s="111">
        <f t="shared" si="152"/>
        <v>0</v>
      </c>
      <c r="AB301" s="107"/>
    </row>
    <row r="302" spans="1:28" ht="19.5" customHeight="1" x14ac:dyDescent="0.15">
      <c r="A302" s="219" t="s">
        <v>155</v>
      </c>
      <c r="B302" s="73"/>
      <c r="C302" s="73" t="s">
        <v>10</v>
      </c>
      <c r="D302" s="77" t="s">
        <v>156</v>
      </c>
      <c r="E302" s="77" t="s">
        <v>183</v>
      </c>
      <c r="F302" s="79">
        <f t="shared" ref="F302:F329" si="153">SUM(G302:AA302)</f>
        <v>4281.0500000000011</v>
      </c>
      <c r="G302" s="79">
        <v>13.71</v>
      </c>
      <c r="H302" s="79">
        <v>13.36</v>
      </c>
      <c r="I302" s="79">
        <v>43.8</v>
      </c>
      <c r="J302" s="79">
        <v>41.089999999999996</v>
      </c>
      <c r="K302" s="79">
        <v>192.96</v>
      </c>
      <c r="L302" s="79">
        <v>269.71999999999997</v>
      </c>
      <c r="M302" s="79">
        <v>254.33</v>
      </c>
      <c r="N302" s="79">
        <v>351.85</v>
      </c>
      <c r="O302" s="79">
        <v>532.09</v>
      </c>
      <c r="P302" s="79">
        <v>523.29000000000008</v>
      </c>
      <c r="Q302" s="79">
        <v>672.34</v>
      </c>
      <c r="R302" s="79">
        <v>362.75</v>
      </c>
      <c r="S302" s="79">
        <v>325.34000000000003</v>
      </c>
      <c r="T302" s="79">
        <v>293.88</v>
      </c>
      <c r="U302" s="79">
        <v>215.32</v>
      </c>
      <c r="V302" s="79">
        <v>106.52</v>
      </c>
      <c r="W302" s="79">
        <v>49.38</v>
      </c>
      <c r="X302" s="79">
        <v>15.28</v>
      </c>
      <c r="Y302" s="79">
        <v>4.04</v>
      </c>
      <c r="Z302" s="79">
        <v>0</v>
      </c>
      <c r="AA302" s="111">
        <v>0</v>
      </c>
      <c r="AB302" s="107"/>
    </row>
    <row r="303" spans="1:28" ht="19.5" customHeight="1" x14ac:dyDescent="0.15">
      <c r="A303" s="219"/>
      <c r="B303" s="73"/>
      <c r="C303" s="73"/>
      <c r="D303" s="73"/>
      <c r="E303" s="77" t="s">
        <v>150</v>
      </c>
      <c r="F303" s="79">
        <f t="shared" si="153"/>
        <v>1399.0960000000002</v>
      </c>
      <c r="G303" s="79">
        <v>0</v>
      </c>
      <c r="H303" s="79">
        <v>0</v>
      </c>
      <c r="I303" s="79">
        <v>0.77500000000000002</v>
      </c>
      <c r="J303" s="79">
        <v>4.9350000000000005</v>
      </c>
      <c r="K303" s="79">
        <v>32.817999999999998</v>
      </c>
      <c r="L303" s="79">
        <v>56.652999999999999</v>
      </c>
      <c r="M303" s="79">
        <v>63.673999999999999</v>
      </c>
      <c r="N303" s="79">
        <v>102.04900000000001</v>
      </c>
      <c r="O303" s="79">
        <v>170.22499999999999</v>
      </c>
      <c r="P303" s="79">
        <v>177.904</v>
      </c>
      <c r="Q303" s="79">
        <v>248.76900000000001</v>
      </c>
      <c r="R303" s="79">
        <v>137.80600000000001</v>
      </c>
      <c r="S303" s="79">
        <v>126.848</v>
      </c>
      <c r="T303" s="79">
        <v>117.14</v>
      </c>
      <c r="U303" s="79">
        <v>88.213999999999999</v>
      </c>
      <c r="V303" s="79">
        <v>43.170999999999999</v>
      </c>
      <c r="W303" s="79">
        <v>20.25</v>
      </c>
      <c r="X303" s="79">
        <v>6.2629999999999999</v>
      </c>
      <c r="Y303" s="79">
        <v>1.6020000000000001</v>
      </c>
      <c r="Z303" s="79">
        <v>0</v>
      </c>
      <c r="AA303" s="111">
        <v>0</v>
      </c>
      <c r="AB303" s="107"/>
    </row>
    <row r="304" spans="1:28" ht="19.5" customHeight="1" x14ac:dyDescent="0.15">
      <c r="A304" s="219"/>
      <c r="B304" s="73"/>
      <c r="C304" s="73"/>
      <c r="D304" s="77" t="s">
        <v>157</v>
      </c>
      <c r="E304" s="77" t="s">
        <v>183</v>
      </c>
      <c r="F304" s="79">
        <f t="shared" si="153"/>
        <v>1374.1999999999998</v>
      </c>
      <c r="G304" s="79">
        <v>0</v>
      </c>
      <c r="H304" s="79">
        <v>0</v>
      </c>
      <c r="I304" s="79">
        <v>0</v>
      </c>
      <c r="J304" s="79">
        <v>0</v>
      </c>
      <c r="K304" s="79">
        <v>6.48</v>
      </c>
      <c r="L304" s="79">
        <v>0.09</v>
      </c>
      <c r="M304" s="79">
        <v>8.0399999999999991</v>
      </c>
      <c r="N304" s="79">
        <v>14.74</v>
      </c>
      <c r="O304" s="79">
        <v>40.94</v>
      </c>
      <c r="P304" s="79">
        <v>198.31</v>
      </c>
      <c r="Q304" s="79">
        <v>377.05</v>
      </c>
      <c r="R304" s="79">
        <v>359.51</v>
      </c>
      <c r="S304" s="79">
        <v>221.20999999999998</v>
      </c>
      <c r="T304" s="79">
        <v>100.11</v>
      </c>
      <c r="U304" s="79">
        <v>24.55</v>
      </c>
      <c r="V304" s="79">
        <v>17.43</v>
      </c>
      <c r="W304" s="79">
        <v>4.62</v>
      </c>
      <c r="X304" s="79">
        <v>1.1200000000000001</v>
      </c>
      <c r="Y304" s="79">
        <v>0</v>
      </c>
      <c r="Z304" s="79">
        <v>0</v>
      </c>
      <c r="AA304" s="111">
        <v>0</v>
      </c>
      <c r="AB304" s="107"/>
    </row>
    <row r="305" spans="1:28" ht="19.5" customHeight="1" x14ac:dyDescent="0.15">
      <c r="A305" s="219"/>
      <c r="B305" s="73"/>
      <c r="C305" s="73"/>
      <c r="D305" s="73"/>
      <c r="E305" s="77" t="s">
        <v>150</v>
      </c>
      <c r="F305" s="79">
        <f t="shared" si="153"/>
        <v>307.029</v>
      </c>
      <c r="G305" s="79">
        <v>0</v>
      </c>
      <c r="H305" s="79">
        <v>0</v>
      </c>
      <c r="I305" s="79">
        <v>0</v>
      </c>
      <c r="J305" s="79">
        <v>0</v>
      </c>
      <c r="K305" s="79">
        <v>0.64800000000000002</v>
      </c>
      <c r="L305" s="79">
        <v>1.0999999999999999E-2</v>
      </c>
      <c r="M305" s="79">
        <v>1.125</v>
      </c>
      <c r="N305" s="79">
        <v>2.359</v>
      </c>
      <c r="O305" s="79">
        <v>7.3730000000000002</v>
      </c>
      <c r="P305" s="79">
        <v>39.667000000000002</v>
      </c>
      <c r="Q305" s="79">
        <v>82.941000000000003</v>
      </c>
      <c r="R305" s="79">
        <v>82.664999999999992</v>
      </c>
      <c r="S305" s="79">
        <v>52.786000000000001</v>
      </c>
      <c r="T305" s="79">
        <v>25.048000000000002</v>
      </c>
      <c r="U305" s="79">
        <v>6.3810000000000002</v>
      </c>
      <c r="V305" s="79">
        <v>4.5330000000000004</v>
      </c>
      <c r="W305" s="79">
        <v>1.2</v>
      </c>
      <c r="X305" s="79">
        <v>0.29199999999999998</v>
      </c>
      <c r="Y305" s="79">
        <v>0</v>
      </c>
      <c r="Z305" s="79">
        <v>0</v>
      </c>
      <c r="AA305" s="111">
        <v>0</v>
      </c>
      <c r="AB305" s="107"/>
    </row>
    <row r="306" spans="1:28" ht="19.5" customHeight="1" x14ac:dyDescent="0.15">
      <c r="A306" s="219"/>
      <c r="B306" s="73" t="s">
        <v>158</v>
      </c>
      <c r="C306" s="73" t="s">
        <v>159</v>
      </c>
      <c r="D306" s="77" t="s">
        <v>160</v>
      </c>
      <c r="E306" s="77" t="s">
        <v>183</v>
      </c>
      <c r="F306" s="79">
        <f t="shared" si="153"/>
        <v>0</v>
      </c>
      <c r="G306" s="79">
        <v>0</v>
      </c>
      <c r="H306" s="79">
        <v>0</v>
      </c>
      <c r="I306" s="79">
        <v>0</v>
      </c>
      <c r="J306" s="79">
        <v>0</v>
      </c>
      <c r="K306" s="79">
        <v>0</v>
      </c>
      <c r="L306" s="79">
        <v>0</v>
      </c>
      <c r="M306" s="79">
        <v>0</v>
      </c>
      <c r="N306" s="79">
        <v>0</v>
      </c>
      <c r="O306" s="79">
        <v>0</v>
      </c>
      <c r="P306" s="79">
        <v>0</v>
      </c>
      <c r="Q306" s="79">
        <v>0</v>
      </c>
      <c r="R306" s="79">
        <v>0</v>
      </c>
      <c r="S306" s="79">
        <v>0</v>
      </c>
      <c r="T306" s="79">
        <v>0</v>
      </c>
      <c r="U306" s="79">
        <v>0</v>
      </c>
      <c r="V306" s="79">
        <v>0</v>
      </c>
      <c r="W306" s="79">
        <v>0</v>
      </c>
      <c r="X306" s="79">
        <v>0</v>
      </c>
      <c r="Y306" s="79">
        <v>0</v>
      </c>
      <c r="Z306" s="79">
        <v>0</v>
      </c>
      <c r="AA306" s="111">
        <v>0</v>
      </c>
      <c r="AB306" s="107"/>
    </row>
    <row r="307" spans="1:28" ht="19.5" customHeight="1" x14ac:dyDescent="0.15">
      <c r="A307" s="219"/>
      <c r="B307" s="73"/>
      <c r="C307" s="73"/>
      <c r="D307" s="73"/>
      <c r="E307" s="77" t="s">
        <v>150</v>
      </c>
      <c r="F307" s="79">
        <f t="shared" si="153"/>
        <v>0</v>
      </c>
      <c r="G307" s="79">
        <v>0</v>
      </c>
      <c r="H307" s="79">
        <v>0</v>
      </c>
      <c r="I307" s="79">
        <v>0</v>
      </c>
      <c r="J307" s="79">
        <v>0</v>
      </c>
      <c r="K307" s="79">
        <v>0</v>
      </c>
      <c r="L307" s="79">
        <v>0</v>
      </c>
      <c r="M307" s="79">
        <v>0</v>
      </c>
      <c r="N307" s="79">
        <v>0</v>
      </c>
      <c r="O307" s="79">
        <v>0</v>
      </c>
      <c r="P307" s="79">
        <v>0</v>
      </c>
      <c r="Q307" s="79">
        <v>0</v>
      </c>
      <c r="R307" s="79">
        <v>0</v>
      </c>
      <c r="S307" s="79">
        <v>0</v>
      </c>
      <c r="T307" s="79">
        <v>0</v>
      </c>
      <c r="U307" s="79">
        <v>0</v>
      </c>
      <c r="V307" s="79">
        <v>0</v>
      </c>
      <c r="W307" s="79">
        <v>0</v>
      </c>
      <c r="X307" s="79">
        <v>0</v>
      </c>
      <c r="Y307" s="79">
        <v>0</v>
      </c>
      <c r="Z307" s="79">
        <v>0</v>
      </c>
      <c r="AA307" s="111">
        <v>0</v>
      </c>
      <c r="AB307" s="107"/>
    </row>
    <row r="308" spans="1:28" ht="19.5" customHeight="1" x14ac:dyDescent="0.15">
      <c r="A308" s="219"/>
      <c r="B308" s="73"/>
      <c r="C308" s="73"/>
      <c r="D308" s="77" t="s">
        <v>161</v>
      </c>
      <c r="E308" s="77" t="s">
        <v>183</v>
      </c>
      <c r="F308" s="79">
        <f t="shared" si="153"/>
        <v>18.11</v>
      </c>
      <c r="G308" s="79">
        <v>0</v>
      </c>
      <c r="H308" s="79">
        <v>1.82</v>
      </c>
      <c r="I308" s="79">
        <v>14.71</v>
      </c>
      <c r="J308" s="79">
        <v>0.63</v>
      </c>
      <c r="K308" s="79">
        <v>0.47</v>
      </c>
      <c r="L308" s="79">
        <v>0.14000000000000001</v>
      </c>
      <c r="M308" s="79">
        <v>0.34</v>
      </c>
      <c r="N308" s="79">
        <v>0</v>
      </c>
      <c r="O308" s="79">
        <v>0</v>
      </c>
      <c r="P308" s="79">
        <v>0</v>
      </c>
      <c r="Q308" s="79">
        <v>0</v>
      </c>
      <c r="R308" s="79">
        <v>0</v>
      </c>
      <c r="S308" s="79">
        <v>0</v>
      </c>
      <c r="T308" s="79">
        <v>0</v>
      </c>
      <c r="U308" s="79">
        <v>0</v>
      </c>
      <c r="V308" s="79">
        <v>0</v>
      </c>
      <c r="W308" s="79">
        <v>0</v>
      </c>
      <c r="X308" s="79">
        <v>0</v>
      </c>
      <c r="Y308" s="79">
        <v>0</v>
      </c>
      <c r="Z308" s="79">
        <v>0</v>
      </c>
      <c r="AA308" s="111">
        <v>0</v>
      </c>
      <c r="AB308" s="107"/>
    </row>
    <row r="309" spans="1:28" ht="19.5" customHeight="1" x14ac:dyDescent="0.15">
      <c r="A309" s="219"/>
      <c r="B309" s="73"/>
      <c r="C309" s="73"/>
      <c r="D309" s="73"/>
      <c r="E309" s="77" t="s">
        <v>150</v>
      </c>
      <c r="F309" s="79">
        <f t="shared" si="153"/>
        <v>4.5999999999999999E-2</v>
      </c>
      <c r="G309" s="79">
        <v>0</v>
      </c>
      <c r="H309" s="79">
        <v>0</v>
      </c>
      <c r="I309" s="79">
        <v>0</v>
      </c>
      <c r="J309" s="79">
        <v>8.0000000000000002E-3</v>
      </c>
      <c r="K309" s="79">
        <v>1.3000000000000001E-2</v>
      </c>
      <c r="L309" s="79">
        <v>5.0000000000000001E-3</v>
      </c>
      <c r="M309" s="79">
        <v>0.02</v>
      </c>
      <c r="N309" s="79">
        <v>0</v>
      </c>
      <c r="O309" s="79">
        <v>0</v>
      </c>
      <c r="P309" s="79">
        <v>0</v>
      </c>
      <c r="Q309" s="79">
        <v>0</v>
      </c>
      <c r="R309" s="79">
        <v>0</v>
      </c>
      <c r="S309" s="79">
        <v>0</v>
      </c>
      <c r="T309" s="79">
        <v>0</v>
      </c>
      <c r="U309" s="79">
        <v>0</v>
      </c>
      <c r="V309" s="79">
        <v>0</v>
      </c>
      <c r="W309" s="79">
        <v>0</v>
      </c>
      <c r="X309" s="79">
        <v>0</v>
      </c>
      <c r="Y309" s="79">
        <v>0</v>
      </c>
      <c r="Z309" s="79">
        <v>0</v>
      </c>
      <c r="AA309" s="111">
        <v>0</v>
      </c>
      <c r="AB309" s="107"/>
    </row>
    <row r="310" spans="1:28" ht="19.5" customHeight="1" x14ac:dyDescent="0.15">
      <c r="A310" s="219"/>
      <c r="B310" s="73"/>
      <c r="C310" s="73" t="s">
        <v>162</v>
      </c>
      <c r="D310" s="77" t="s">
        <v>163</v>
      </c>
      <c r="E310" s="77" t="s">
        <v>183</v>
      </c>
      <c r="F310" s="79">
        <f t="shared" si="153"/>
        <v>637.24</v>
      </c>
      <c r="G310" s="79">
        <v>2.7800000000000002</v>
      </c>
      <c r="H310" s="79">
        <v>28.65</v>
      </c>
      <c r="I310" s="79">
        <v>23.49</v>
      </c>
      <c r="J310" s="79">
        <v>5.12</v>
      </c>
      <c r="K310" s="79">
        <v>0.37</v>
      </c>
      <c r="L310" s="79">
        <v>0.06</v>
      </c>
      <c r="M310" s="79">
        <v>2.2200000000000002</v>
      </c>
      <c r="N310" s="79">
        <v>4.68</v>
      </c>
      <c r="O310" s="79">
        <v>3.89</v>
      </c>
      <c r="P310" s="79">
        <v>7.55</v>
      </c>
      <c r="Q310" s="79">
        <v>111.66</v>
      </c>
      <c r="R310" s="79">
        <v>98.259999999999991</v>
      </c>
      <c r="S310" s="79">
        <v>150.37</v>
      </c>
      <c r="T310" s="79">
        <v>148.42000000000002</v>
      </c>
      <c r="U310" s="79">
        <v>42.629999999999995</v>
      </c>
      <c r="V310" s="79">
        <v>2.58</v>
      </c>
      <c r="W310" s="79">
        <v>0.16</v>
      </c>
      <c r="X310" s="79">
        <v>4.3499999999999996</v>
      </c>
      <c r="Y310" s="79">
        <v>0</v>
      </c>
      <c r="Z310" s="79">
        <v>0</v>
      </c>
      <c r="AA310" s="111">
        <v>0</v>
      </c>
      <c r="AB310" s="107"/>
    </row>
    <row r="311" spans="1:28" ht="19.5" customHeight="1" x14ac:dyDescent="0.15">
      <c r="A311" s="219"/>
      <c r="B311" s="73" t="s">
        <v>20</v>
      </c>
      <c r="C311" s="73"/>
      <c r="D311" s="73"/>
      <c r="E311" s="77" t="s">
        <v>150</v>
      </c>
      <c r="F311" s="79">
        <f t="shared" si="153"/>
        <v>160.43600000000001</v>
      </c>
      <c r="G311" s="79">
        <v>0</v>
      </c>
      <c r="H311" s="79">
        <v>0</v>
      </c>
      <c r="I311" s="79">
        <v>0.45900000000000002</v>
      </c>
      <c r="J311" s="79">
        <v>0.51200000000000001</v>
      </c>
      <c r="K311" s="79">
        <v>4.8000000000000001E-2</v>
      </c>
      <c r="L311" s="79">
        <v>0.01</v>
      </c>
      <c r="M311" s="79">
        <v>0.42199999999999999</v>
      </c>
      <c r="N311" s="79">
        <v>0.98399999999999999</v>
      </c>
      <c r="O311" s="79">
        <v>0.89500000000000002</v>
      </c>
      <c r="P311" s="79">
        <v>1.89</v>
      </c>
      <c r="Q311" s="79">
        <v>29.033999999999999</v>
      </c>
      <c r="R311" s="79">
        <v>26.425000000000001</v>
      </c>
      <c r="S311" s="79">
        <v>42.085999999999999</v>
      </c>
      <c r="T311" s="79">
        <v>42.786000000000001</v>
      </c>
      <c r="U311" s="79">
        <v>12.757</v>
      </c>
      <c r="V311" s="79">
        <v>0.77400000000000002</v>
      </c>
      <c r="W311" s="79">
        <v>4.8000000000000001E-2</v>
      </c>
      <c r="X311" s="79">
        <v>1.306</v>
      </c>
      <c r="Y311" s="79">
        <v>0</v>
      </c>
      <c r="Z311" s="79">
        <v>0</v>
      </c>
      <c r="AA311" s="111">
        <v>0</v>
      </c>
      <c r="AB311" s="107"/>
    </row>
    <row r="312" spans="1:28" ht="19.5" customHeight="1" x14ac:dyDescent="0.15">
      <c r="A312" s="219"/>
      <c r="B312" s="73"/>
      <c r="C312" s="73"/>
      <c r="D312" s="77" t="s">
        <v>164</v>
      </c>
      <c r="E312" s="77" t="s">
        <v>183</v>
      </c>
      <c r="F312" s="79">
        <f t="shared" si="153"/>
        <v>4.66</v>
      </c>
      <c r="G312" s="79">
        <v>0</v>
      </c>
      <c r="H312" s="79">
        <v>0</v>
      </c>
      <c r="I312" s="79">
        <v>0.11</v>
      </c>
      <c r="J312" s="79">
        <v>0</v>
      </c>
      <c r="K312" s="79">
        <v>1.7</v>
      </c>
      <c r="L312" s="79">
        <v>0.53</v>
      </c>
      <c r="M312" s="79">
        <v>2.15</v>
      </c>
      <c r="N312" s="79">
        <v>0</v>
      </c>
      <c r="O312" s="79">
        <v>0.17</v>
      </c>
      <c r="P312" s="79">
        <v>0</v>
      </c>
      <c r="Q312" s="79">
        <v>0</v>
      </c>
      <c r="R312" s="79">
        <v>0</v>
      </c>
      <c r="S312" s="79">
        <v>0</v>
      </c>
      <c r="T312" s="79">
        <v>0</v>
      </c>
      <c r="U312" s="79">
        <v>0</v>
      </c>
      <c r="V312" s="79">
        <v>0</v>
      </c>
      <c r="W312" s="79">
        <v>0</v>
      </c>
      <c r="X312" s="79">
        <v>0</v>
      </c>
      <c r="Y312" s="79">
        <v>0</v>
      </c>
      <c r="Z312" s="79">
        <v>0</v>
      </c>
      <c r="AA312" s="111">
        <v>0</v>
      </c>
      <c r="AB312" s="107"/>
    </row>
    <row r="313" spans="1:28" ht="19.5" customHeight="1" x14ac:dyDescent="0.15">
      <c r="A313" s="219" t="s">
        <v>226</v>
      </c>
      <c r="B313" s="73"/>
      <c r="C313" s="73"/>
      <c r="D313" s="73"/>
      <c r="E313" s="77" t="s">
        <v>150</v>
      </c>
      <c r="F313" s="79">
        <f t="shared" si="153"/>
        <v>0.20899999999999999</v>
      </c>
      <c r="G313" s="79">
        <v>0</v>
      </c>
      <c r="H313" s="79">
        <v>0</v>
      </c>
      <c r="I313" s="79">
        <v>0</v>
      </c>
      <c r="J313" s="79">
        <v>0</v>
      </c>
      <c r="K313" s="79">
        <v>4.5999999999999999E-2</v>
      </c>
      <c r="L313" s="79">
        <v>2.1000000000000001E-2</v>
      </c>
      <c r="M313" s="79">
        <v>0.124</v>
      </c>
      <c r="N313" s="79">
        <v>0</v>
      </c>
      <c r="O313" s="79">
        <v>1.7999999999999999E-2</v>
      </c>
      <c r="P313" s="79">
        <v>0</v>
      </c>
      <c r="Q313" s="79">
        <v>0</v>
      </c>
      <c r="R313" s="79">
        <v>0</v>
      </c>
      <c r="S313" s="79">
        <v>0</v>
      </c>
      <c r="T313" s="79">
        <v>0</v>
      </c>
      <c r="U313" s="79">
        <v>0</v>
      </c>
      <c r="V313" s="79">
        <v>0</v>
      </c>
      <c r="W313" s="79">
        <v>0</v>
      </c>
      <c r="X313" s="79">
        <v>0</v>
      </c>
      <c r="Y313" s="79">
        <v>0</v>
      </c>
      <c r="Z313" s="79">
        <v>0</v>
      </c>
      <c r="AA313" s="111">
        <v>0</v>
      </c>
      <c r="AB313" s="107"/>
    </row>
    <row r="314" spans="1:28" ht="19.5" customHeight="1" x14ac:dyDescent="0.15">
      <c r="A314" s="219"/>
      <c r="B314" s="76"/>
      <c r="C314" s="74" t="s">
        <v>165</v>
      </c>
      <c r="D314" s="75"/>
      <c r="E314" s="77" t="s">
        <v>183</v>
      </c>
      <c r="F314" s="79">
        <f t="shared" si="153"/>
        <v>114.61000000000003</v>
      </c>
      <c r="G314" s="79">
        <v>0.57999999999999996</v>
      </c>
      <c r="H314" s="79">
        <v>10.36</v>
      </c>
      <c r="I314" s="79">
        <v>15.6</v>
      </c>
      <c r="J314" s="79">
        <v>13.64</v>
      </c>
      <c r="K314" s="79">
        <v>32.199999999999996</v>
      </c>
      <c r="L314" s="79">
        <v>19.71</v>
      </c>
      <c r="M314" s="79">
        <v>11.68</v>
      </c>
      <c r="N314" s="79">
        <v>0.34</v>
      </c>
      <c r="O314" s="79">
        <v>1.33</v>
      </c>
      <c r="P314" s="79">
        <v>1.37</v>
      </c>
      <c r="Q314" s="79">
        <v>0</v>
      </c>
      <c r="R314" s="79">
        <v>0</v>
      </c>
      <c r="S314" s="79">
        <v>3.58</v>
      </c>
      <c r="T314" s="79">
        <v>0.04</v>
      </c>
      <c r="U314" s="79">
        <v>0.98</v>
      </c>
      <c r="V314" s="79">
        <v>2.39</v>
      </c>
      <c r="W314" s="79">
        <v>0.81</v>
      </c>
      <c r="X314" s="79">
        <v>0</v>
      </c>
      <c r="Y314" s="79">
        <v>0</v>
      </c>
      <c r="Z314" s="79">
        <v>0</v>
      </c>
      <c r="AA314" s="111">
        <v>0</v>
      </c>
      <c r="AB314" s="107"/>
    </row>
    <row r="315" spans="1:28" ht="19.5" customHeight="1" x14ac:dyDescent="0.15">
      <c r="A315" s="219"/>
      <c r="B315" s="76"/>
      <c r="C315" s="76"/>
      <c r="E315" s="77" t="s">
        <v>150</v>
      </c>
      <c r="F315" s="79">
        <f t="shared" si="153"/>
        <v>7.536999999999999</v>
      </c>
      <c r="G315" s="79">
        <v>0</v>
      </c>
      <c r="H315" s="79">
        <v>8.1000000000000003E-2</v>
      </c>
      <c r="I315" s="79">
        <v>0.39800000000000002</v>
      </c>
      <c r="J315" s="79">
        <v>0.69000000000000006</v>
      </c>
      <c r="K315" s="79">
        <v>2.2320000000000002</v>
      </c>
      <c r="L315" s="79">
        <v>1.7769999999999999</v>
      </c>
      <c r="M315" s="79">
        <v>1.1679999999999999</v>
      </c>
      <c r="N315" s="79">
        <v>5.7000000000000002E-2</v>
      </c>
      <c r="O315" s="79">
        <v>0.159</v>
      </c>
      <c r="P315" s="79">
        <v>0.17799999999999999</v>
      </c>
      <c r="Q315" s="79">
        <v>0</v>
      </c>
      <c r="R315" s="79">
        <v>0</v>
      </c>
      <c r="S315" s="79">
        <v>0.36299999999999999</v>
      </c>
      <c r="T315" s="79">
        <v>4.0000000000000001E-3</v>
      </c>
      <c r="U315" s="79">
        <v>0.1</v>
      </c>
      <c r="V315" s="79">
        <v>0.246</v>
      </c>
      <c r="W315" s="79">
        <v>8.4000000000000005E-2</v>
      </c>
      <c r="X315" s="79">
        <v>0</v>
      </c>
      <c r="Y315" s="79">
        <v>0</v>
      </c>
      <c r="Z315" s="79">
        <v>0</v>
      </c>
      <c r="AA315" s="111">
        <v>0</v>
      </c>
      <c r="AB315" s="107"/>
    </row>
    <row r="316" spans="1:28" ht="19.5" customHeight="1" x14ac:dyDescent="0.15">
      <c r="A316" s="219"/>
      <c r="B316" s="221"/>
      <c r="C316" s="74" t="s">
        <v>152</v>
      </c>
      <c r="D316" s="75"/>
      <c r="E316" s="77" t="s">
        <v>183</v>
      </c>
      <c r="F316" s="79">
        <f t="shared" si="153"/>
        <v>3083.99</v>
      </c>
      <c r="G316" s="79">
        <f>G318+G328</f>
        <v>0</v>
      </c>
      <c r="H316" s="79">
        <f t="shared" ref="H316:AA316" si="154">H318+H328</f>
        <v>0</v>
      </c>
      <c r="I316" s="79">
        <f t="shared" si="154"/>
        <v>292.44</v>
      </c>
      <c r="J316" s="79">
        <f t="shared" si="154"/>
        <v>12.37</v>
      </c>
      <c r="K316" s="79">
        <f t="shared" si="154"/>
        <v>59.19</v>
      </c>
      <c r="L316" s="79">
        <f t="shared" si="154"/>
        <v>41.47</v>
      </c>
      <c r="M316" s="79">
        <f t="shared" si="154"/>
        <v>21.64</v>
      </c>
      <c r="N316" s="79">
        <f t="shared" si="154"/>
        <v>77.569999999999993</v>
      </c>
      <c r="O316" s="79">
        <f t="shared" si="154"/>
        <v>25.78</v>
      </c>
      <c r="P316" s="79">
        <f t="shared" si="154"/>
        <v>105.29</v>
      </c>
      <c r="Q316" s="79">
        <f t="shared" si="154"/>
        <v>68.680000000000007</v>
      </c>
      <c r="R316" s="79">
        <f t="shared" si="154"/>
        <v>224.20999999999998</v>
      </c>
      <c r="S316" s="79">
        <f t="shared" si="154"/>
        <v>309.73999999999995</v>
      </c>
      <c r="T316" s="79">
        <f t="shared" si="154"/>
        <v>536.46</v>
      </c>
      <c r="U316" s="79">
        <f t="shared" si="154"/>
        <v>628.17999999999995</v>
      </c>
      <c r="V316" s="79">
        <f t="shared" si="154"/>
        <v>361.03000000000003</v>
      </c>
      <c r="W316" s="79">
        <f t="shared" si="154"/>
        <v>219.45000000000002</v>
      </c>
      <c r="X316" s="79">
        <f t="shared" si="154"/>
        <v>93.21</v>
      </c>
      <c r="Y316" s="79">
        <f t="shared" si="154"/>
        <v>1.83</v>
      </c>
      <c r="Z316" s="79">
        <f t="shared" si="154"/>
        <v>3.93</v>
      </c>
      <c r="AA316" s="111">
        <f t="shared" si="154"/>
        <v>1.52</v>
      </c>
      <c r="AB316" s="107"/>
    </row>
    <row r="317" spans="1:28" ht="19.5" customHeight="1" x14ac:dyDescent="0.15">
      <c r="A317" s="219"/>
      <c r="B317" s="76"/>
      <c r="C317" s="76"/>
      <c r="E317" s="77" t="s">
        <v>150</v>
      </c>
      <c r="F317" s="79">
        <f t="shared" si="153"/>
        <v>408.57799999999997</v>
      </c>
      <c r="G317" s="79">
        <f>G319+G329</f>
        <v>0</v>
      </c>
      <c r="H317" s="79">
        <f t="shared" ref="H317:AA317" si="155">H319+H329</f>
        <v>0</v>
      </c>
      <c r="I317" s="79">
        <f t="shared" si="155"/>
        <v>7.3540000000000001</v>
      </c>
      <c r="J317" s="79">
        <f t="shared" si="155"/>
        <v>0.624</v>
      </c>
      <c r="K317" s="79">
        <f t="shared" si="155"/>
        <v>4.1470000000000002</v>
      </c>
      <c r="L317" s="79">
        <f t="shared" si="155"/>
        <v>3.7349999999999999</v>
      </c>
      <c r="M317" s="79">
        <f t="shared" si="155"/>
        <v>2.1640000000000001</v>
      </c>
      <c r="N317" s="79">
        <f t="shared" si="155"/>
        <v>8.1080000000000005</v>
      </c>
      <c r="O317" s="79">
        <f t="shared" si="155"/>
        <v>3.0920000000000001</v>
      </c>
      <c r="P317" s="79">
        <f t="shared" si="155"/>
        <v>13.908999999999999</v>
      </c>
      <c r="Q317" s="79">
        <f t="shared" si="155"/>
        <v>9.6229999999999993</v>
      </c>
      <c r="R317" s="79">
        <f t="shared" si="155"/>
        <v>33.433</v>
      </c>
      <c r="S317" s="79">
        <f t="shared" si="155"/>
        <v>45.698</v>
      </c>
      <c r="T317" s="79">
        <f t="shared" si="155"/>
        <v>80.867999999999995</v>
      </c>
      <c r="U317" s="79">
        <f t="shared" si="155"/>
        <v>94.745000000000005</v>
      </c>
      <c r="V317" s="79">
        <f t="shared" si="155"/>
        <v>53.571000000000005</v>
      </c>
      <c r="W317" s="79">
        <f t="shared" si="155"/>
        <v>32.384999999999998</v>
      </c>
      <c r="X317" s="79">
        <f t="shared" si="155"/>
        <v>13.847000000000001</v>
      </c>
      <c r="Y317" s="79">
        <f t="shared" si="155"/>
        <v>0.46800000000000003</v>
      </c>
      <c r="Z317" s="79">
        <f t="shared" si="155"/>
        <v>0.57799999999999996</v>
      </c>
      <c r="AA317" s="111">
        <f t="shared" si="155"/>
        <v>0.22900000000000001</v>
      </c>
      <c r="AB317" s="107"/>
    </row>
    <row r="318" spans="1:28" ht="19.5" customHeight="1" x14ac:dyDescent="0.15">
      <c r="A318" s="219"/>
      <c r="B318" s="73" t="s">
        <v>94</v>
      </c>
      <c r="C318" s="77"/>
      <c r="D318" s="77" t="s">
        <v>153</v>
      </c>
      <c r="E318" s="77" t="s">
        <v>183</v>
      </c>
      <c r="F318" s="79">
        <f t="shared" si="153"/>
        <v>96.82</v>
      </c>
      <c r="G318" s="79">
        <f>SUM(G320,G322,G324,G326)</f>
        <v>0</v>
      </c>
      <c r="H318" s="79">
        <f t="shared" ref="H318:AA318" si="156">SUM(H320,H322,H324,H326)</f>
        <v>0</v>
      </c>
      <c r="I318" s="79">
        <f t="shared" si="156"/>
        <v>0</v>
      </c>
      <c r="J318" s="79">
        <f t="shared" si="156"/>
        <v>0</v>
      </c>
      <c r="K318" s="79">
        <f t="shared" si="156"/>
        <v>0</v>
      </c>
      <c r="L318" s="79">
        <f t="shared" si="156"/>
        <v>0</v>
      </c>
      <c r="M318" s="79">
        <f t="shared" si="156"/>
        <v>0</v>
      </c>
      <c r="N318" s="79">
        <f t="shared" si="156"/>
        <v>0</v>
      </c>
      <c r="O318" s="79">
        <f t="shared" si="156"/>
        <v>0</v>
      </c>
      <c r="P318" s="79">
        <f t="shared" si="156"/>
        <v>6.65</v>
      </c>
      <c r="Q318" s="79">
        <f t="shared" si="156"/>
        <v>1.25</v>
      </c>
      <c r="R318" s="79">
        <f t="shared" si="156"/>
        <v>12.64</v>
      </c>
      <c r="S318" s="79">
        <f t="shared" si="156"/>
        <v>8.33</v>
      </c>
      <c r="T318" s="79">
        <f t="shared" si="156"/>
        <v>29.83</v>
      </c>
      <c r="U318" s="79">
        <f t="shared" si="156"/>
        <v>28.4</v>
      </c>
      <c r="V318" s="79">
        <f t="shared" si="156"/>
        <v>5.49</v>
      </c>
      <c r="W318" s="79">
        <f t="shared" si="156"/>
        <v>1.1499999999999999</v>
      </c>
      <c r="X318" s="79">
        <f t="shared" si="156"/>
        <v>1.27</v>
      </c>
      <c r="Y318" s="79">
        <f t="shared" si="156"/>
        <v>1.76</v>
      </c>
      <c r="Z318" s="79">
        <f t="shared" si="156"/>
        <v>0</v>
      </c>
      <c r="AA318" s="111">
        <f t="shared" si="156"/>
        <v>0.05</v>
      </c>
      <c r="AB318" s="107"/>
    </row>
    <row r="319" spans="1:28" ht="19.5" customHeight="1" x14ac:dyDescent="0.15">
      <c r="A319" s="219"/>
      <c r="B319" s="73"/>
      <c r="C319" s="73" t="s">
        <v>10</v>
      </c>
      <c r="D319" s="73"/>
      <c r="E319" s="77" t="s">
        <v>150</v>
      </c>
      <c r="F319" s="79">
        <f t="shared" si="153"/>
        <v>22.724</v>
      </c>
      <c r="G319" s="79">
        <f>SUM(G321,G323,G325,G327)</f>
        <v>0</v>
      </c>
      <c r="H319" s="79">
        <f t="shared" ref="H319:AA319" si="157">SUM(H321,H323,H325,H327)</f>
        <v>0</v>
      </c>
      <c r="I319" s="79">
        <f t="shared" si="157"/>
        <v>0</v>
      </c>
      <c r="J319" s="79">
        <f t="shared" si="157"/>
        <v>0</v>
      </c>
      <c r="K319" s="79">
        <f t="shared" si="157"/>
        <v>0</v>
      </c>
      <c r="L319" s="79">
        <f t="shared" si="157"/>
        <v>0</v>
      </c>
      <c r="M319" s="79">
        <f t="shared" si="157"/>
        <v>0</v>
      </c>
      <c r="N319" s="79">
        <f t="shared" si="157"/>
        <v>0</v>
      </c>
      <c r="O319" s="79">
        <f t="shared" si="157"/>
        <v>0</v>
      </c>
      <c r="P319" s="79">
        <f t="shared" si="157"/>
        <v>1.1100000000000001</v>
      </c>
      <c r="Q319" s="79">
        <f t="shared" si="157"/>
        <v>0.248</v>
      </c>
      <c r="R319" s="79">
        <f t="shared" si="157"/>
        <v>2.8370000000000002</v>
      </c>
      <c r="S319" s="79">
        <f t="shared" si="157"/>
        <v>1.9989999999999999</v>
      </c>
      <c r="T319" s="79">
        <f t="shared" si="157"/>
        <v>7.3740000000000006</v>
      </c>
      <c r="U319" s="79">
        <f t="shared" si="157"/>
        <v>6.6240000000000006</v>
      </c>
      <c r="V319" s="79">
        <f t="shared" si="157"/>
        <v>1.43</v>
      </c>
      <c r="W319" s="79">
        <f t="shared" si="157"/>
        <v>0.29899999999999999</v>
      </c>
      <c r="X319" s="79">
        <f t="shared" si="157"/>
        <v>0.33200000000000002</v>
      </c>
      <c r="Y319" s="79">
        <f t="shared" si="157"/>
        <v>0.45800000000000002</v>
      </c>
      <c r="Z319" s="79">
        <f t="shared" si="157"/>
        <v>0</v>
      </c>
      <c r="AA319" s="111">
        <f t="shared" si="157"/>
        <v>1.2999999999999999E-2</v>
      </c>
      <c r="AB319" s="107"/>
    </row>
    <row r="320" spans="1:28" ht="19.5" customHeight="1" x14ac:dyDescent="0.15">
      <c r="A320" s="219"/>
      <c r="B320" s="73"/>
      <c r="C320" s="73"/>
      <c r="D320" s="77" t="s">
        <v>157</v>
      </c>
      <c r="E320" s="77" t="s">
        <v>183</v>
      </c>
      <c r="F320" s="79">
        <f t="shared" si="153"/>
        <v>96.82</v>
      </c>
      <c r="G320" s="79">
        <v>0</v>
      </c>
      <c r="H320" s="79">
        <v>0</v>
      </c>
      <c r="I320" s="79">
        <v>0</v>
      </c>
      <c r="J320" s="79">
        <v>0</v>
      </c>
      <c r="K320" s="79">
        <v>0</v>
      </c>
      <c r="L320" s="79">
        <v>0</v>
      </c>
      <c r="M320" s="79">
        <v>0</v>
      </c>
      <c r="N320" s="79">
        <v>0</v>
      </c>
      <c r="O320" s="79">
        <v>0</v>
      </c>
      <c r="P320" s="79">
        <v>6.65</v>
      </c>
      <c r="Q320" s="79">
        <v>1.25</v>
      </c>
      <c r="R320" s="79">
        <v>12.64</v>
      </c>
      <c r="S320" s="79">
        <v>8.33</v>
      </c>
      <c r="T320" s="79">
        <v>29.83</v>
      </c>
      <c r="U320" s="79">
        <v>28.4</v>
      </c>
      <c r="V320" s="79">
        <v>5.49</v>
      </c>
      <c r="W320" s="79">
        <v>1.1499999999999999</v>
      </c>
      <c r="X320" s="79">
        <v>1.27</v>
      </c>
      <c r="Y320" s="79">
        <v>1.76</v>
      </c>
      <c r="Z320" s="79">
        <v>0</v>
      </c>
      <c r="AA320" s="111">
        <v>0.05</v>
      </c>
      <c r="AB320" s="107"/>
    </row>
    <row r="321" spans="1:28" ht="19.5" customHeight="1" x14ac:dyDescent="0.15">
      <c r="A321" s="219"/>
      <c r="B321" s="73"/>
      <c r="C321" s="73"/>
      <c r="D321" s="73"/>
      <c r="E321" s="77" t="s">
        <v>150</v>
      </c>
      <c r="F321" s="79">
        <f t="shared" si="153"/>
        <v>22.724</v>
      </c>
      <c r="G321" s="79">
        <v>0</v>
      </c>
      <c r="H321" s="79">
        <v>0</v>
      </c>
      <c r="I321" s="79">
        <v>0</v>
      </c>
      <c r="J321" s="79">
        <v>0</v>
      </c>
      <c r="K321" s="79">
        <v>0</v>
      </c>
      <c r="L321" s="79">
        <v>0</v>
      </c>
      <c r="M321" s="79">
        <v>0</v>
      </c>
      <c r="N321" s="79">
        <v>0</v>
      </c>
      <c r="O321" s="79">
        <v>0</v>
      </c>
      <c r="P321" s="79">
        <v>1.1100000000000001</v>
      </c>
      <c r="Q321" s="79">
        <v>0.248</v>
      </c>
      <c r="R321" s="79">
        <v>2.8370000000000002</v>
      </c>
      <c r="S321" s="79">
        <v>1.9989999999999999</v>
      </c>
      <c r="T321" s="79">
        <v>7.3740000000000006</v>
      </c>
      <c r="U321" s="79">
        <v>6.6240000000000006</v>
      </c>
      <c r="V321" s="79">
        <v>1.43</v>
      </c>
      <c r="W321" s="79">
        <v>0.29899999999999999</v>
      </c>
      <c r="X321" s="79">
        <v>0.33200000000000002</v>
      </c>
      <c r="Y321" s="79">
        <v>0.45800000000000002</v>
      </c>
      <c r="Z321" s="79">
        <v>0</v>
      </c>
      <c r="AA321" s="111">
        <v>1.2999999999999999E-2</v>
      </c>
      <c r="AB321" s="107"/>
    </row>
    <row r="322" spans="1:28" ht="19.5" customHeight="1" x14ac:dyDescent="0.15">
      <c r="A322" s="219"/>
      <c r="B322" s="73" t="s">
        <v>65</v>
      </c>
      <c r="C322" s="73" t="s">
        <v>159</v>
      </c>
      <c r="D322" s="77" t="s">
        <v>160</v>
      </c>
      <c r="E322" s="77" t="s">
        <v>183</v>
      </c>
      <c r="F322" s="79">
        <f t="shared" si="153"/>
        <v>0</v>
      </c>
      <c r="G322" s="79">
        <v>0</v>
      </c>
      <c r="H322" s="79">
        <v>0</v>
      </c>
      <c r="I322" s="79">
        <v>0</v>
      </c>
      <c r="J322" s="79">
        <v>0</v>
      </c>
      <c r="K322" s="79">
        <v>0</v>
      </c>
      <c r="L322" s="79">
        <v>0</v>
      </c>
      <c r="M322" s="79">
        <v>0</v>
      </c>
      <c r="N322" s="79">
        <v>0</v>
      </c>
      <c r="O322" s="79">
        <v>0</v>
      </c>
      <c r="P322" s="79">
        <v>0</v>
      </c>
      <c r="Q322" s="79">
        <v>0</v>
      </c>
      <c r="R322" s="79">
        <v>0</v>
      </c>
      <c r="S322" s="79">
        <v>0</v>
      </c>
      <c r="T322" s="79">
        <v>0</v>
      </c>
      <c r="U322" s="79">
        <v>0</v>
      </c>
      <c r="V322" s="79">
        <v>0</v>
      </c>
      <c r="W322" s="79">
        <v>0</v>
      </c>
      <c r="X322" s="79">
        <v>0</v>
      </c>
      <c r="Y322" s="79">
        <v>0</v>
      </c>
      <c r="Z322" s="79">
        <v>0</v>
      </c>
      <c r="AA322" s="111">
        <v>0</v>
      </c>
      <c r="AB322" s="107"/>
    </row>
    <row r="323" spans="1:28" ht="19.5" customHeight="1" x14ac:dyDescent="0.15">
      <c r="A323" s="219"/>
      <c r="B323" s="73"/>
      <c r="C323" s="73"/>
      <c r="D323" s="73"/>
      <c r="E323" s="77" t="s">
        <v>150</v>
      </c>
      <c r="F323" s="79">
        <f t="shared" si="153"/>
        <v>0</v>
      </c>
      <c r="G323" s="79">
        <v>0</v>
      </c>
      <c r="H323" s="79">
        <v>0</v>
      </c>
      <c r="I323" s="79">
        <v>0</v>
      </c>
      <c r="J323" s="79">
        <v>0</v>
      </c>
      <c r="K323" s="79">
        <v>0</v>
      </c>
      <c r="L323" s="79">
        <v>0</v>
      </c>
      <c r="M323" s="79">
        <v>0</v>
      </c>
      <c r="N323" s="79">
        <v>0</v>
      </c>
      <c r="O323" s="79">
        <v>0</v>
      </c>
      <c r="P323" s="79">
        <v>0</v>
      </c>
      <c r="Q323" s="79">
        <v>0</v>
      </c>
      <c r="R323" s="79">
        <v>0</v>
      </c>
      <c r="S323" s="79">
        <v>0</v>
      </c>
      <c r="T323" s="79">
        <v>0</v>
      </c>
      <c r="U323" s="79">
        <v>0</v>
      </c>
      <c r="V323" s="79">
        <v>0</v>
      </c>
      <c r="W323" s="79">
        <v>0</v>
      </c>
      <c r="X323" s="79">
        <v>0</v>
      </c>
      <c r="Y323" s="79">
        <v>0</v>
      </c>
      <c r="Z323" s="79">
        <v>0</v>
      </c>
      <c r="AA323" s="111">
        <v>0</v>
      </c>
      <c r="AB323" s="107"/>
    </row>
    <row r="324" spans="1:28" ht="19.5" customHeight="1" x14ac:dyDescent="0.15">
      <c r="A324" s="219" t="s">
        <v>85</v>
      </c>
      <c r="B324" s="73"/>
      <c r="C324" s="73"/>
      <c r="D324" s="77" t="s">
        <v>166</v>
      </c>
      <c r="E324" s="77" t="s">
        <v>183</v>
      </c>
      <c r="F324" s="79">
        <f t="shared" si="153"/>
        <v>0</v>
      </c>
      <c r="G324" s="79">
        <v>0</v>
      </c>
      <c r="H324" s="79">
        <v>0</v>
      </c>
      <c r="I324" s="79">
        <v>0</v>
      </c>
      <c r="J324" s="79">
        <v>0</v>
      </c>
      <c r="K324" s="79">
        <v>0</v>
      </c>
      <c r="L324" s="79">
        <v>0</v>
      </c>
      <c r="M324" s="79">
        <v>0</v>
      </c>
      <c r="N324" s="79">
        <v>0</v>
      </c>
      <c r="O324" s="79">
        <v>0</v>
      </c>
      <c r="P324" s="79">
        <v>0</v>
      </c>
      <c r="Q324" s="79">
        <v>0</v>
      </c>
      <c r="R324" s="79">
        <v>0</v>
      </c>
      <c r="S324" s="79">
        <v>0</v>
      </c>
      <c r="T324" s="79">
        <v>0</v>
      </c>
      <c r="U324" s="79">
        <v>0</v>
      </c>
      <c r="V324" s="79">
        <v>0</v>
      </c>
      <c r="W324" s="79">
        <v>0</v>
      </c>
      <c r="X324" s="79">
        <v>0</v>
      </c>
      <c r="Y324" s="79">
        <v>0</v>
      </c>
      <c r="Z324" s="79">
        <v>0</v>
      </c>
      <c r="AA324" s="111">
        <v>0</v>
      </c>
      <c r="AB324" s="107"/>
    </row>
    <row r="325" spans="1:28" ht="19.5" customHeight="1" x14ac:dyDescent="0.15">
      <c r="A325" s="219"/>
      <c r="B325" s="73"/>
      <c r="C325" s="73" t="s">
        <v>162</v>
      </c>
      <c r="D325" s="73"/>
      <c r="E325" s="77" t="s">
        <v>150</v>
      </c>
      <c r="F325" s="79">
        <f t="shared" si="153"/>
        <v>0</v>
      </c>
      <c r="G325" s="79">
        <v>0</v>
      </c>
      <c r="H325" s="79">
        <v>0</v>
      </c>
      <c r="I325" s="79">
        <v>0</v>
      </c>
      <c r="J325" s="79">
        <v>0</v>
      </c>
      <c r="K325" s="79">
        <v>0</v>
      </c>
      <c r="L325" s="79">
        <v>0</v>
      </c>
      <c r="M325" s="79">
        <v>0</v>
      </c>
      <c r="N325" s="79">
        <v>0</v>
      </c>
      <c r="O325" s="79">
        <v>0</v>
      </c>
      <c r="P325" s="79">
        <v>0</v>
      </c>
      <c r="Q325" s="79">
        <v>0</v>
      </c>
      <c r="R325" s="79">
        <v>0</v>
      </c>
      <c r="S325" s="79">
        <v>0</v>
      </c>
      <c r="T325" s="79">
        <v>0</v>
      </c>
      <c r="U325" s="79">
        <v>0</v>
      </c>
      <c r="V325" s="79">
        <v>0</v>
      </c>
      <c r="W325" s="79">
        <v>0</v>
      </c>
      <c r="X325" s="79">
        <v>0</v>
      </c>
      <c r="Y325" s="79">
        <v>0</v>
      </c>
      <c r="Z325" s="79">
        <v>0</v>
      </c>
      <c r="AA325" s="111">
        <v>0</v>
      </c>
      <c r="AB325" s="107"/>
    </row>
    <row r="326" spans="1:28" ht="19.5" customHeight="1" x14ac:dyDescent="0.15">
      <c r="A326" s="219"/>
      <c r="B326" s="73" t="s">
        <v>20</v>
      </c>
      <c r="C326" s="73"/>
      <c r="D326" s="77" t="s">
        <v>164</v>
      </c>
      <c r="E326" s="77" t="s">
        <v>183</v>
      </c>
      <c r="F326" s="79">
        <f t="shared" si="153"/>
        <v>0</v>
      </c>
      <c r="G326" s="79">
        <v>0</v>
      </c>
      <c r="H326" s="79">
        <v>0</v>
      </c>
      <c r="I326" s="79">
        <v>0</v>
      </c>
      <c r="J326" s="79">
        <v>0</v>
      </c>
      <c r="K326" s="79">
        <v>0</v>
      </c>
      <c r="L326" s="79">
        <v>0</v>
      </c>
      <c r="M326" s="79">
        <v>0</v>
      </c>
      <c r="N326" s="79">
        <v>0</v>
      </c>
      <c r="O326" s="79">
        <v>0</v>
      </c>
      <c r="P326" s="79">
        <v>0</v>
      </c>
      <c r="Q326" s="79">
        <v>0</v>
      </c>
      <c r="R326" s="79">
        <v>0</v>
      </c>
      <c r="S326" s="79">
        <v>0</v>
      </c>
      <c r="T326" s="79">
        <v>0</v>
      </c>
      <c r="U326" s="79">
        <v>0</v>
      </c>
      <c r="V326" s="79">
        <v>0</v>
      </c>
      <c r="W326" s="79">
        <v>0</v>
      </c>
      <c r="X326" s="79">
        <v>0</v>
      </c>
      <c r="Y326" s="79">
        <v>0</v>
      </c>
      <c r="Z326" s="79">
        <v>0</v>
      </c>
      <c r="AA326" s="111">
        <v>0</v>
      </c>
      <c r="AB326" s="107"/>
    </row>
    <row r="327" spans="1:28" ht="19.5" customHeight="1" x14ac:dyDescent="0.15">
      <c r="A327" s="219"/>
      <c r="B327" s="73"/>
      <c r="C327" s="73"/>
      <c r="D327" s="73"/>
      <c r="E327" s="77" t="s">
        <v>150</v>
      </c>
      <c r="F327" s="79">
        <f t="shared" si="153"/>
        <v>0</v>
      </c>
      <c r="G327" s="79">
        <v>0</v>
      </c>
      <c r="H327" s="79">
        <v>0</v>
      </c>
      <c r="I327" s="79">
        <v>0</v>
      </c>
      <c r="J327" s="79">
        <v>0</v>
      </c>
      <c r="K327" s="79">
        <v>0</v>
      </c>
      <c r="L327" s="79">
        <v>0</v>
      </c>
      <c r="M327" s="79">
        <v>0</v>
      </c>
      <c r="N327" s="79">
        <v>0</v>
      </c>
      <c r="O327" s="79">
        <v>0</v>
      </c>
      <c r="P327" s="79">
        <v>0</v>
      </c>
      <c r="Q327" s="79">
        <v>0</v>
      </c>
      <c r="R327" s="79">
        <v>0</v>
      </c>
      <c r="S327" s="79">
        <v>0</v>
      </c>
      <c r="T327" s="79">
        <v>0</v>
      </c>
      <c r="U327" s="79">
        <v>0</v>
      </c>
      <c r="V327" s="79">
        <v>0</v>
      </c>
      <c r="W327" s="79">
        <v>0</v>
      </c>
      <c r="X327" s="79">
        <v>0</v>
      </c>
      <c r="Y327" s="79">
        <v>0</v>
      </c>
      <c r="Z327" s="79">
        <v>0</v>
      </c>
      <c r="AA327" s="111">
        <v>0</v>
      </c>
      <c r="AB327" s="107"/>
    </row>
    <row r="328" spans="1:28" ht="19.5" customHeight="1" x14ac:dyDescent="0.15">
      <c r="A328" s="219"/>
      <c r="B328" s="76"/>
      <c r="C328" s="74" t="s">
        <v>165</v>
      </c>
      <c r="D328" s="75"/>
      <c r="E328" s="77" t="s">
        <v>183</v>
      </c>
      <c r="F328" s="79">
        <f t="shared" si="153"/>
        <v>2987.17</v>
      </c>
      <c r="G328" s="79">
        <v>0</v>
      </c>
      <c r="H328" s="79">
        <v>0</v>
      </c>
      <c r="I328" s="79">
        <v>292.44</v>
      </c>
      <c r="J328" s="79">
        <v>12.37</v>
      </c>
      <c r="K328" s="79">
        <v>59.19</v>
      </c>
      <c r="L328" s="79">
        <v>41.47</v>
      </c>
      <c r="M328" s="79">
        <v>21.64</v>
      </c>
      <c r="N328" s="79">
        <v>77.569999999999993</v>
      </c>
      <c r="O328" s="79">
        <v>25.78</v>
      </c>
      <c r="P328" s="79">
        <v>98.64</v>
      </c>
      <c r="Q328" s="79">
        <v>67.430000000000007</v>
      </c>
      <c r="R328" s="79">
        <v>211.57</v>
      </c>
      <c r="S328" s="79">
        <v>301.40999999999997</v>
      </c>
      <c r="T328" s="79">
        <v>506.63</v>
      </c>
      <c r="U328" s="79">
        <v>599.78</v>
      </c>
      <c r="V328" s="79">
        <v>355.54</v>
      </c>
      <c r="W328" s="79">
        <v>218.3</v>
      </c>
      <c r="X328" s="79">
        <v>91.94</v>
      </c>
      <c r="Y328" s="79">
        <v>7.0000000000000007E-2</v>
      </c>
      <c r="Z328" s="79">
        <v>3.93</v>
      </c>
      <c r="AA328" s="111">
        <v>1.47</v>
      </c>
      <c r="AB328" s="107"/>
    </row>
    <row r="329" spans="1:28" ht="19.5" customHeight="1" thickBot="1" x14ac:dyDescent="0.2">
      <c r="A329" s="94"/>
      <c r="B329" s="222"/>
      <c r="C329" s="222"/>
      <c r="D329" s="223"/>
      <c r="E329" s="224" t="s">
        <v>150</v>
      </c>
      <c r="F329" s="79">
        <f t="shared" si="153"/>
        <v>385.85399999999998</v>
      </c>
      <c r="G329" s="102">
        <v>0</v>
      </c>
      <c r="H329" s="225">
        <v>0</v>
      </c>
      <c r="I329" s="225">
        <v>7.3540000000000001</v>
      </c>
      <c r="J329" s="225">
        <v>0.624</v>
      </c>
      <c r="K329" s="225">
        <v>4.1470000000000002</v>
      </c>
      <c r="L329" s="225">
        <v>3.7349999999999999</v>
      </c>
      <c r="M329" s="225">
        <v>2.1640000000000001</v>
      </c>
      <c r="N329" s="225">
        <v>8.1080000000000005</v>
      </c>
      <c r="O329" s="225">
        <v>3.0920000000000001</v>
      </c>
      <c r="P329" s="225">
        <v>12.798999999999999</v>
      </c>
      <c r="Q329" s="225">
        <v>9.375</v>
      </c>
      <c r="R329" s="225">
        <v>30.596</v>
      </c>
      <c r="S329" s="225">
        <v>43.698999999999998</v>
      </c>
      <c r="T329" s="225">
        <v>73.494</v>
      </c>
      <c r="U329" s="225">
        <v>88.121000000000009</v>
      </c>
      <c r="V329" s="225">
        <v>52.141000000000005</v>
      </c>
      <c r="W329" s="225">
        <v>32.085999999999999</v>
      </c>
      <c r="X329" s="225">
        <v>13.515000000000001</v>
      </c>
      <c r="Y329" s="225">
        <v>0.01</v>
      </c>
      <c r="Z329" s="225">
        <v>0.57799999999999996</v>
      </c>
      <c r="AA329" s="226">
        <v>0.216</v>
      </c>
      <c r="AB329" s="107"/>
    </row>
    <row r="330" spans="1:28" ht="19.5" customHeight="1" x14ac:dyDescent="0.15">
      <c r="A330" s="349" t="s">
        <v>119</v>
      </c>
      <c r="B330" s="352" t="s">
        <v>120</v>
      </c>
      <c r="C330" s="353"/>
      <c r="D330" s="354"/>
      <c r="E330" s="73" t="s">
        <v>183</v>
      </c>
      <c r="F330" s="227">
        <f>F331+F332</f>
        <v>113.94999999999999</v>
      </c>
    </row>
    <row r="331" spans="1:28" ht="19.5" customHeight="1" x14ac:dyDescent="0.15">
      <c r="A331" s="350"/>
      <c r="B331" s="355" t="s">
        <v>205</v>
      </c>
      <c r="C331" s="356"/>
      <c r="D331" s="357"/>
      <c r="E331" s="77" t="s">
        <v>183</v>
      </c>
      <c r="F331" s="227">
        <v>101.52</v>
      </c>
    </row>
    <row r="332" spans="1:28" ht="19.5" customHeight="1" x14ac:dyDescent="0.15">
      <c r="A332" s="351"/>
      <c r="B332" s="355" t="s">
        <v>206</v>
      </c>
      <c r="C332" s="356"/>
      <c r="D332" s="357"/>
      <c r="E332" s="77" t="s">
        <v>183</v>
      </c>
      <c r="F332" s="227">
        <v>12.43</v>
      </c>
    </row>
    <row r="333" spans="1:28" ht="19.5" customHeight="1" thickBot="1" x14ac:dyDescent="0.2">
      <c r="A333" s="358" t="s">
        <v>204</v>
      </c>
      <c r="B333" s="359"/>
      <c r="C333" s="359"/>
      <c r="D333" s="360"/>
      <c r="E333" s="167" t="s">
        <v>183</v>
      </c>
      <c r="F333" s="233">
        <v>0</v>
      </c>
    </row>
    <row r="335" spans="1:28" ht="19.5" customHeight="1" x14ac:dyDescent="0.15">
      <c r="A335" s="3" t="s">
        <v>381</v>
      </c>
      <c r="F335" s="207" t="s">
        <v>521</v>
      </c>
    </row>
    <row r="336" spans="1:28" ht="19.5" customHeight="1" thickBot="1" x14ac:dyDescent="0.2">
      <c r="A336" s="346" t="s">
        <v>28</v>
      </c>
      <c r="B336" s="348"/>
      <c r="C336" s="348"/>
      <c r="D336" s="348"/>
      <c r="E336" s="348"/>
      <c r="F336" s="348"/>
      <c r="G336" s="348"/>
      <c r="H336" s="348"/>
      <c r="I336" s="348"/>
      <c r="J336" s="348"/>
      <c r="K336" s="348"/>
      <c r="L336" s="348"/>
      <c r="M336" s="348"/>
      <c r="N336" s="348"/>
      <c r="O336" s="348"/>
      <c r="P336" s="348"/>
      <c r="Q336" s="348"/>
      <c r="R336" s="348"/>
      <c r="S336" s="348"/>
      <c r="T336" s="348"/>
      <c r="U336" s="348"/>
      <c r="V336" s="348"/>
      <c r="W336" s="348"/>
      <c r="X336" s="348"/>
      <c r="Y336" s="348"/>
      <c r="Z336" s="348"/>
      <c r="AA336" s="348"/>
    </row>
    <row r="337" spans="1:28" ht="19.5" customHeight="1" x14ac:dyDescent="0.15">
      <c r="A337" s="208" t="s">
        <v>179</v>
      </c>
      <c r="B337" s="91"/>
      <c r="C337" s="91"/>
      <c r="D337" s="91"/>
      <c r="E337" s="91"/>
      <c r="F337" s="89" t="s">
        <v>180</v>
      </c>
      <c r="G337" s="184"/>
      <c r="H337" s="184"/>
      <c r="I337" s="184"/>
      <c r="J337" s="184"/>
      <c r="K337" s="184"/>
      <c r="L337" s="184"/>
      <c r="M337" s="184"/>
      <c r="N337" s="184"/>
      <c r="O337" s="184"/>
      <c r="P337" s="184"/>
      <c r="Q337" s="209"/>
      <c r="R337" s="135"/>
      <c r="S337" s="184"/>
      <c r="T337" s="184"/>
      <c r="U337" s="184"/>
      <c r="V337" s="184"/>
      <c r="W337" s="184"/>
      <c r="X337" s="184"/>
      <c r="Y337" s="184"/>
      <c r="Z337" s="184"/>
      <c r="AA337" s="234" t="s">
        <v>181</v>
      </c>
      <c r="AB337" s="107"/>
    </row>
    <row r="338" spans="1:28" ht="19.5" customHeight="1" x14ac:dyDescent="0.15">
      <c r="A338" s="211" t="s">
        <v>182</v>
      </c>
      <c r="B338" s="75"/>
      <c r="C338" s="75"/>
      <c r="D338" s="75"/>
      <c r="E338" s="77" t="s">
        <v>183</v>
      </c>
      <c r="F338" s="79">
        <f>F340+F374+F377</f>
        <v>7615.0400000000009</v>
      </c>
      <c r="G338" s="212" t="s">
        <v>184</v>
      </c>
      <c r="H338" s="212" t="s">
        <v>185</v>
      </c>
      <c r="I338" s="212" t="s">
        <v>186</v>
      </c>
      <c r="J338" s="212" t="s">
        <v>187</v>
      </c>
      <c r="K338" s="212" t="s">
        <v>227</v>
      </c>
      <c r="L338" s="212" t="s">
        <v>228</v>
      </c>
      <c r="M338" s="212" t="s">
        <v>229</v>
      </c>
      <c r="N338" s="212" t="s">
        <v>230</v>
      </c>
      <c r="O338" s="212" t="s">
        <v>231</v>
      </c>
      <c r="P338" s="212" t="s">
        <v>232</v>
      </c>
      <c r="Q338" s="213" t="s">
        <v>233</v>
      </c>
      <c r="R338" s="214" t="s">
        <v>234</v>
      </c>
      <c r="S338" s="212" t="s">
        <v>235</v>
      </c>
      <c r="T338" s="212" t="s">
        <v>236</v>
      </c>
      <c r="U338" s="212" t="s">
        <v>237</v>
      </c>
      <c r="V338" s="212" t="s">
        <v>238</v>
      </c>
      <c r="W338" s="212" t="s">
        <v>42</v>
      </c>
      <c r="X338" s="212" t="s">
        <v>147</v>
      </c>
      <c r="Y338" s="212" t="s">
        <v>148</v>
      </c>
      <c r="Z338" s="212" t="s">
        <v>149</v>
      </c>
      <c r="AA338" s="235"/>
      <c r="AB338" s="107"/>
    </row>
    <row r="339" spans="1:28" ht="19.5" customHeight="1" x14ac:dyDescent="0.15">
      <c r="A339" s="144"/>
      <c r="E339" s="77" t="s">
        <v>150</v>
      </c>
      <c r="F339" s="79">
        <f>F341</f>
        <v>1603.5500000000002</v>
      </c>
      <c r="G339" s="216"/>
      <c r="H339" s="216"/>
      <c r="I339" s="216"/>
      <c r="J339" s="216"/>
      <c r="K339" s="216"/>
      <c r="L339" s="216"/>
      <c r="M339" s="216"/>
      <c r="N339" s="216"/>
      <c r="O339" s="216"/>
      <c r="P339" s="216"/>
      <c r="Q339" s="217"/>
      <c r="R339" s="197"/>
      <c r="S339" s="216"/>
      <c r="T339" s="216"/>
      <c r="U339" s="216"/>
      <c r="V339" s="216"/>
      <c r="W339" s="216"/>
      <c r="X339" s="216"/>
      <c r="Y339" s="216"/>
      <c r="Z339" s="216"/>
      <c r="AA339" s="235" t="s">
        <v>151</v>
      </c>
      <c r="AB339" s="107"/>
    </row>
    <row r="340" spans="1:28" ht="19.5" customHeight="1" x14ac:dyDescent="0.15">
      <c r="A340" s="218"/>
      <c r="B340" s="74" t="s">
        <v>152</v>
      </c>
      <c r="C340" s="75"/>
      <c r="D340" s="75"/>
      <c r="E340" s="77" t="s">
        <v>183</v>
      </c>
      <c r="F340" s="79">
        <f>SUM(G340:AA340)</f>
        <v>7472.0000000000009</v>
      </c>
      <c r="G340" s="79">
        <f>G342+G360</f>
        <v>28.580000000000002</v>
      </c>
      <c r="H340" s="79">
        <f t="shared" ref="H340:AA340" si="158">H342+H360</f>
        <v>180.57000000000002</v>
      </c>
      <c r="I340" s="79">
        <f t="shared" si="158"/>
        <v>209.47</v>
      </c>
      <c r="J340" s="79">
        <f t="shared" si="158"/>
        <v>78.889999999999986</v>
      </c>
      <c r="K340" s="79">
        <f t="shared" si="158"/>
        <v>145.65</v>
      </c>
      <c r="L340" s="79">
        <f t="shared" si="158"/>
        <v>219.99</v>
      </c>
      <c r="M340" s="79">
        <f t="shared" si="158"/>
        <v>332.03</v>
      </c>
      <c r="N340" s="79">
        <f t="shared" si="158"/>
        <v>380.09999999999997</v>
      </c>
      <c r="O340" s="79">
        <f t="shared" si="158"/>
        <v>428.85</v>
      </c>
      <c r="P340" s="79">
        <f t="shared" si="158"/>
        <v>521.16000000000008</v>
      </c>
      <c r="Q340" s="79">
        <f t="shared" si="158"/>
        <v>568.16</v>
      </c>
      <c r="R340" s="79">
        <f t="shared" si="158"/>
        <v>1023.05</v>
      </c>
      <c r="S340" s="79">
        <f t="shared" si="158"/>
        <v>1220.1100000000001</v>
      </c>
      <c r="T340" s="79">
        <f t="shared" si="158"/>
        <v>1161.71</v>
      </c>
      <c r="U340" s="79">
        <f t="shared" si="158"/>
        <v>533.81000000000006</v>
      </c>
      <c r="V340" s="79">
        <f t="shared" si="158"/>
        <v>255.56</v>
      </c>
      <c r="W340" s="79">
        <f t="shared" si="158"/>
        <v>121.91</v>
      </c>
      <c r="X340" s="79">
        <f t="shared" si="158"/>
        <v>27.159999999999997</v>
      </c>
      <c r="Y340" s="79">
        <f t="shared" si="158"/>
        <v>21.03</v>
      </c>
      <c r="Z340" s="79">
        <f t="shared" si="158"/>
        <v>11.75</v>
      </c>
      <c r="AA340" s="111">
        <f t="shared" si="158"/>
        <v>2.46</v>
      </c>
      <c r="AB340" s="107"/>
    </row>
    <row r="341" spans="1:28" ht="19.5" customHeight="1" x14ac:dyDescent="0.15">
      <c r="A341" s="219"/>
      <c r="B341" s="220"/>
      <c r="E341" s="77" t="s">
        <v>150</v>
      </c>
      <c r="F341" s="79">
        <f>SUM(G341:AA341)</f>
        <v>1603.5500000000002</v>
      </c>
      <c r="G341" s="79">
        <f>G343+G361</f>
        <v>0</v>
      </c>
      <c r="H341" s="79">
        <f t="shared" ref="H341:AA341" si="159">H343+H361</f>
        <v>0.36399999999999999</v>
      </c>
      <c r="I341" s="79">
        <f t="shared" si="159"/>
        <v>5.1420000000000003</v>
      </c>
      <c r="J341" s="79">
        <f t="shared" si="159"/>
        <v>5.0170000000000003</v>
      </c>
      <c r="K341" s="79">
        <f t="shared" si="159"/>
        <v>17.501999999999999</v>
      </c>
      <c r="L341" s="79">
        <f t="shared" si="159"/>
        <v>39.783000000000001</v>
      </c>
      <c r="M341" s="79">
        <f t="shared" si="159"/>
        <v>71.713999999999999</v>
      </c>
      <c r="N341" s="79">
        <f t="shared" si="159"/>
        <v>87.845999999999989</v>
      </c>
      <c r="O341" s="79">
        <f t="shared" si="159"/>
        <v>108.22199999999999</v>
      </c>
      <c r="P341" s="79">
        <f t="shared" si="159"/>
        <v>130.79599999999999</v>
      </c>
      <c r="Q341" s="79">
        <f t="shared" si="159"/>
        <v>135.79599999999999</v>
      </c>
      <c r="R341" s="79">
        <f t="shared" si="159"/>
        <v>241.52599999999998</v>
      </c>
      <c r="S341" s="79">
        <f t="shared" si="159"/>
        <v>276.71199999999999</v>
      </c>
      <c r="T341" s="79">
        <f t="shared" si="159"/>
        <v>259.43299999999999</v>
      </c>
      <c r="U341" s="79">
        <f t="shared" si="159"/>
        <v>117.7</v>
      </c>
      <c r="V341" s="79">
        <f t="shared" si="159"/>
        <v>55.939</v>
      </c>
      <c r="W341" s="79">
        <f t="shared" si="159"/>
        <v>31.05</v>
      </c>
      <c r="X341" s="79">
        <f t="shared" si="159"/>
        <v>9.2340000000000018</v>
      </c>
      <c r="Y341" s="79">
        <f t="shared" si="159"/>
        <v>6.1709999999999994</v>
      </c>
      <c r="Z341" s="79">
        <f t="shared" si="159"/>
        <v>2.823</v>
      </c>
      <c r="AA341" s="111">
        <f t="shared" si="159"/>
        <v>0.78</v>
      </c>
      <c r="AB341" s="107"/>
    </row>
    <row r="342" spans="1:28" ht="19.5" customHeight="1" x14ac:dyDescent="0.15">
      <c r="A342" s="219"/>
      <c r="B342" s="221"/>
      <c r="C342" s="74" t="s">
        <v>152</v>
      </c>
      <c r="D342" s="75"/>
      <c r="E342" s="77" t="s">
        <v>183</v>
      </c>
      <c r="F342" s="79">
        <f t="shared" ref="F342:F345" si="160">SUM(G342:AA342)</f>
        <v>4677.07</v>
      </c>
      <c r="G342" s="79">
        <f>G344+G358</f>
        <v>28.580000000000002</v>
      </c>
      <c r="H342" s="79">
        <f t="shared" ref="H342:J342" si="161">H344+H358</f>
        <v>129.36000000000001</v>
      </c>
      <c r="I342" s="79">
        <f t="shared" si="161"/>
        <v>110.55</v>
      </c>
      <c r="J342" s="79">
        <f t="shared" si="161"/>
        <v>40.149999999999991</v>
      </c>
      <c r="K342" s="79">
        <f>K344+K358</f>
        <v>82.300000000000011</v>
      </c>
      <c r="L342" s="79">
        <f t="shared" ref="L342:AA342" si="162">L344+L358</f>
        <v>185.69</v>
      </c>
      <c r="M342" s="79">
        <f t="shared" si="162"/>
        <v>264.12</v>
      </c>
      <c r="N342" s="79">
        <f t="shared" si="162"/>
        <v>287.24999999999994</v>
      </c>
      <c r="O342" s="79">
        <f t="shared" si="162"/>
        <v>334.75</v>
      </c>
      <c r="P342" s="79">
        <f t="shared" si="162"/>
        <v>434.79</v>
      </c>
      <c r="Q342" s="79">
        <f t="shared" si="162"/>
        <v>442.99</v>
      </c>
      <c r="R342" s="79">
        <f t="shared" si="162"/>
        <v>722.61</v>
      </c>
      <c r="S342" s="79">
        <f t="shared" si="162"/>
        <v>719.33</v>
      </c>
      <c r="T342" s="79">
        <f t="shared" si="162"/>
        <v>554.44999999999993</v>
      </c>
      <c r="U342" s="79">
        <f t="shared" si="162"/>
        <v>195.33</v>
      </c>
      <c r="V342" s="79">
        <f t="shared" si="162"/>
        <v>66.11</v>
      </c>
      <c r="W342" s="79">
        <f t="shared" si="162"/>
        <v>43.629999999999995</v>
      </c>
      <c r="X342" s="79">
        <f t="shared" si="162"/>
        <v>21.38</v>
      </c>
      <c r="Y342" s="79">
        <f t="shared" si="162"/>
        <v>7.09</v>
      </c>
      <c r="Z342" s="79">
        <f t="shared" si="162"/>
        <v>4.1500000000000004</v>
      </c>
      <c r="AA342" s="111">
        <f t="shared" si="162"/>
        <v>2.46</v>
      </c>
      <c r="AB342" s="107"/>
    </row>
    <row r="343" spans="1:28" ht="19.5" customHeight="1" x14ac:dyDescent="0.15">
      <c r="A343" s="219"/>
      <c r="B343" s="76"/>
      <c r="C343" s="76"/>
      <c r="E343" s="77" t="s">
        <v>150</v>
      </c>
      <c r="F343" s="79">
        <f t="shared" si="160"/>
        <v>1196.671</v>
      </c>
      <c r="G343" s="79">
        <f>G345+G359</f>
        <v>0</v>
      </c>
      <c r="H343" s="79">
        <f t="shared" ref="H343:AA343" si="163">H345+H359</f>
        <v>7.2999999999999995E-2</v>
      </c>
      <c r="I343" s="79">
        <f t="shared" si="163"/>
        <v>2.7</v>
      </c>
      <c r="J343" s="79">
        <f t="shared" si="163"/>
        <v>3.0710000000000002</v>
      </c>
      <c r="K343" s="79">
        <f t="shared" si="163"/>
        <v>13.061</v>
      </c>
      <c r="L343" s="79">
        <f t="shared" si="163"/>
        <v>36.69</v>
      </c>
      <c r="M343" s="79">
        <f t="shared" si="163"/>
        <v>65.099999999999994</v>
      </c>
      <c r="N343" s="79">
        <f t="shared" si="163"/>
        <v>77.845999999999989</v>
      </c>
      <c r="O343" s="79">
        <f t="shared" si="163"/>
        <v>96.807999999999993</v>
      </c>
      <c r="P343" s="79">
        <f t="shared" si="163"/>
        <v>119.226</v>
      </c>
      <c r="Q343" s="79">
        <f t="shared" si="163"/>
        <v>116.997</v>
      </c>
      <c r="R343" s="79">
        <f t="shared" si="163"/>
        <v>196.08199999999999</v>
      </c>
      <c r="S343" s="79">
        <f t="shared" si="163"/>
        <v>199.33599999999998</v>
      </c>
      <c r="T343" s="79">
        <f t="shared" si="163"/>
        <v>158.292</v>
      </c>
      <c r="U343" s="79">
        <f t="shared" si="163"/>
        <v>60.736999999999995</v>
      </c>
      <c r="V343" s="79">
        <f t="shared" si="163"/>
        <v>21.777999999999999</v>
      </c>
      <c r="W343" s="79">
        <f t="shared" si="163"/>
        <v>15.526</v>
      </c>
      <c r="X343" s="79">
        <f t="shared" si="163"/>
        <v>8.152000000000001</v>
      </c>
      <c r="Y343" s="79">
        <f t="shared" si="163"/>
        <v>2.71</v>
      </c>
      <c r="Z343" s="79">
        <f t="shared" si="163"/>
        <v>1.706</v>
      </c>
      <c r="AA343" s="111">
        <f t="shared" si="163"/>
        <v>0.78</v>
      </c>
      <c r="AB343" s="107"/>
    </row>
    <row r="344" spans="1:28" ht="19.5" customHeight="1" x14ac:dyDescent="0.15">
      <c r="A344" s="219"/>
      <c r="B344" s="73"/>
      <c r="C344" s="77"/>
      <c r="D344" s="77" t="s">
        <v>153</v>
      </c>
      <c r="E344" s="77" t="s">
        <v>183</v>
      </c>
      <c r="F344" s="79">
        <f>SUM(G344:AA344)</f>
        <v>4582.079999999999</v>
      </c>
      <c r="G344" s="79">
        <f>SUM(G346,G348,G350,G352,G354,G356)</f>
        <v>27.17</v>
      </c>
      <c r="H344" s="79">
        <f t="shared" ref="H344" si="164">SUM(H346,H348,H350,H352,H354,H356)</f>
        <v>120.46000000000001</v>
      </c>
      <c r="I344" s="79">
        <f>SUM(I346,I348,I350,I352,I354,I356)</f>
        <v>61.33</v>
      </c>
      <c r="J344" s="79">
        <f t="shared" ref="J344" si="165">SUM(J346,J348,J350,J352,J354,J356)</f>
        <v>36.239999999999995</v>
      </c>
      <c r="K344" s="79">
        <f>SUM(K346,K348,K350,K352,K354,K356)</f>
        <v>76.000000000000014</v>
      </c>
      <c r="L344" s="79">
        <f t="shared" ref="L344:AA344" si="166">SUM(L346,L348,L350,L352,L354,L356)</f>
        <v>169.01</v>
      </c>
      <c r="M344" s="79">
        <f t="shared" si="166"/>
        <v>260.66000000000003</v>
      </c>
      <c r="N344" s="79">
        <f t="shared" si="166"/>
        <v>286.24999999999994</v>
      </c>
      <c r="O344" s="79">
        <f t="shared" si="166"/>
        <v>334.75</v>
      </c>
      <c r="P344" s="79">
        <f t="shared" si="166"/>
        <v>433.71000000000004</v>
      </c>
      <c r="Q344" s="79">
        <f t="shared" si="166"/>
        <v>440.99</v>
      </c>
      <c r="R344" s="79">
        <f t="shared" si="166"/>
        <v>722.48</v>
      </c>
      <c r="S344" s="79">
        <f t="shared" si="166"/>
        <v>718.46</v>
      </c>
      <c r="T344" s="79">
        <f t="shared" si="166"/>
        <v>554.41999999999996</v>
      </c>
      <c r="U344" s="79">
        <f t="shared" si="166"/>
        <v>195.33</v>
      </c>
      <c r="V344" s="79">
        <f t="shared" si="166"/>
        <v>66.11</v>
      </c>
      <c r="W344" s="79">
        <f t="shared" si="166"/>
        <v>43.629999999999995</v>
      </c>
      <c r="X344" s="79">
        <f t="shared" si="166"/>
        <v>21.38</v>
      </c>
      <c r="Y344" s="79">
        <f t="shared" si="166"/>
        <v>7.09</v>
      </c>
      <c r="Z344" s="79">
        <f t="shared" si="166"/>
        <v>4.1500000000000004</v>
      </c>
      <c r="AA344" s="111">
        <f t="shared" si="166"/>
        <v>2.46</v>
      </c>
      <c r="AB344" s="107"/>
    </row>
    <row r="345" spans="1:28" ht="19.5" customHeight="1" x14ac:dyDescent="0.15">
      <c r="A345" s="219"/>
      <c r="B345" s="73" t="s">
        <v>154</v>
      </c>
      <c r="C345" s="73"/>
      <c r="D345" s="73"/>
      <c r="E345" s="77" t="s">
        <v>150</v>
      </c>
      <c r="F345" s="79">
        <f t="shared" si="160"/>
        <v>1191.998</v>
      </c>
      <c r="G345" s="79">
        <f>SUM(G347,G349,G351,G353,G355,G357)</f>
        <v>0</v>
      </c>
      <c r="H345" s="79">
        <f t="shared" ref="H345:AA345" si="167">SUM(H347,H349,H351,H353,H355,H357)</f>
        <v>0</v>
      </c>
      <c r="I345" s="79">
        <f t="shared" si="167"/>
        <v>1.4610000000000001</v>
      </c>
      <c r="J345" s="79">
        <f t="shared" si="167"/>
        <v>2.875</v>
      </c>
      <c r="K345" s="79">
        <f t="shared" si="167"/>
        <v>12.616</v>
      </c>
      <c r="L345" s="79">
        <f t="shared" si="167"/>
        <v>35.186999999999998</v>
      </c>
      <c r="M345" s="79">
        <f t="shared" si="167"/>
        <v>64.753999999999991</v>
      </c>
      <c r="N345" s="79">
        <f t="shared" si="167"/>
        <v>77.73599999999999</v>
      </c>
      <c r="O345" s="79">
        <f t="shared" si="167"/>
        <v>96.807999999999993</v>
      </c>
      <c r="P345" s="79">
        <f t="shared" si="167"/>
        <v>118.946</v>
      </c>
      <c r="Q345" s="79">
        <f t="shared" si="167"/>
        <v>116.627</v>
      </c>
      <c r="R345" s="79">
        <f t="shared" si="167"/>
        <v>196.06399999999999</v>
      </c>
      <c r="S345" s="79">
        <f t="shared" si="167"/>
        <v>199.24799999999999</v>
      </c>
      <c r="T345" s="79">
        <f t="shared" si="167"/>
        <v>158.28700000000001</v>
      </c>
      <c r="U345" s="79">
        <f t="shared" si="167"/>
        <v>60.736999999999995</v>
      </c>
      <c r="V345" s="79">
        <f t="shared" si="167"/>
        <v>21.777999999999999</v>
      </c>
      <c r="W345" s="79">
        <f t="shared" si="167"/>
        <v>15.526</v>
      </c>
      <c r="X345" s="79">
        <f t="shared" si="167"/>
        <v>8.152000000000001</v>
      </c>
      <c r="Y345" s="79">
        <f t="shared" si="167"/>
        <v>2.71</v>
      </c>
      <c r="Z345" s="79">
        <f t="shared" si="167"/>
        <v>1.706</v>
      </c>
      <c r="AA345" s="111">
        <f t="shared" si="167"/>
        <v>0.78</v>
      </c>
      <c r="AB345" s="107"/>
    </row>
    <row r="346" spans="1:28" ht="19.5" customHeight="1" x14ac:dyDescent="0.15">
      <c r="A346" s="219" t="s">
        <v>155</v>
      </c>
      <c r="B346" s="73"/>
      <c r="C346" s="73" t="s">
        <v>10</v>
      </c>
      <c r="D346" s="77" t="s">
        <v>156</v>
      </c>
      <c r="E346" s="77" t="s">
        <v>183</v>
      </c>
      <c r="F346" s="79">
        <f t="shared" ref="F346:F373" si="168">SUM(G346:AA346)</f>
        <v>2090.25</v>
      </c>
      <c r="G346" s="79">
        <v>15.06</v>
      </c>
      <c r="H346" s="79">
        <v>55.27</v>
      </c>
      <c r="I346" s="79">
        <v>19.709999999999997</v>
      </c>
      <c r="J346" s="79">
        <v>18.47</v>
      </c>
      <c r="K346" s="79">
        <v>73.100000000000009</v>
      </c>
      <c r="L346" s="79">
        <v>165.45</v>
      </c>
      <c r="M346" s="79">
        <v>256.12</v>
      </c>
      <c r="N346" s="79">
        <v>246.1</v>
      </c>
      <c r="O346" s="79">
        <v>260.89999999999998</v>
      </c>
      <c r="P346" s="79">
        <v>231.55</v>
      </c>
      <c r="Q346" s="79">
        <v>128.87</v>
      </c>
      <c r="R346" s="79">
        <v>189.25</v>
      </c>
      <c r="S346" s="79">
        <v>160.58000000000001</v>
      </c>
      <c r="T346" s="79">
        <v>118.5</v>
      </c>
      <c r="U346" s="79">
        <v>65.2</v>
      </c>
      <c r="V346" s="79">
        <v>30.38</v>
      </c>
      <c r="W346" s="79">
        <v>27.83</v>
      </c>
      <c r="X346" s="79">
        <v>17.27</v>
      </c>
      <c r="Y346" s="79">
        <v>5.77</v>
      </c>
      <c r="Z346" s="79">
        <v>4.1500000000000004</v>
      </c>
      <c r="AA346" s="111">
        <v>0.72</v>
      </c>
      <c r="AB346" s="107"/>
    </row>
    <row r="347" spans="1:28" ht="19.5" customHeight="1" x14ac:dyDescent="0.15">
      <c r="A347" s="219"/>
      <c r="B347" s="73"/>
      <c r="C347" s="73"/>
      <c r="D347" s="73"/>
      <c r="E347" s="77" t="s">
        <v>150</v>
      </c>
      <c r="F347" s="79">
        <f t="shared" si="168"/>
        <v>638.34900000000005</v>
      </c>
      <c r="G347" s="79">
        <v>0</v>
      </c>
      <c r="H347" s="79">
        <v>0</v>
      </c>
      <c r="I347" s="79">
        <v>0.39</v>
      </c>
      <c r="J347" s="79">
        <v>2.218</v>
      </c>
      <c r="K347" s="79">
        <v>12.427</v>
      </c>
      <c r="L347" s="79">
        <v>34.759</v>
      </c>
      <c r="M347" s="79">
        <v>64.081999999999994</v>
      </c>
      <c r="N347" s="79">
        <v>71.387</v>
      </c>
      <c r="O347" s="79">
        <v>83.472999999999999</v>
      </c>
      <c r="P347" s="79">
        <v>78.454999999999998</v>
      </c>
      <c r="Q347" s="79">
        <v>47.687000000000005</v>
      </c>
      <c r="R347" s="79">
        <v>71.899000000000001</v>
      </c>
      <c r="S347" s="79">
        <v>62.414999999999999</v>
      </c>
      <c r="T347" s="79">
        <v>47.19</v>
      </c>
      <c r="U347" s="79">
        <v>26.632999999999999</v>
      </c>
      <c r="V347" s="79">
        <v>12.462999999999999</v>
      </c>
      <c r="W347" s="79">
        <v>11.419</v>
      </c>
      <c r="X347" s="79">
        <v>7.0830000000000002</v>
      </c>
      <c r="Y347" s="79">
        <v>2.3660000000000001</v>
      </c>
      <c r="Z347" s="79">
        <v>1.706</v>
      </c>
      <c r="AA347" s="111">
        <v>0.29699999999999999</v>
      </c>
      <c r="AB347" s="107"/>
    </row>
    <row r="348" spans="1:28" ht="19.5" customHeight="1" x14ac:dyDescent="0.15">
      <c r="A348" s="219"/>
      <c r="B348" s="73"/>
      <c r="C348" s="73"/>
      <c r="D348" s="77" t="s">
        <v>157</v>
      </c>
      <c r="E348" s="77" t="s">
        <v>183</v>
      </c>
      <c r="F348" s="79">
        <f t="shared" si="168"/>
        <v>2163.15</v>
      </c>
      <c r="G348" s="79">
        <v>0</v>
      </c>
      <c r="H348" s="79">
        <v>0</v>
      </c>
      <c r="I348" s="79">
        <v>1.1900000000000002</v>
      </c>
      <c r="J348" s="79">
        <v>0</v>
      </c>
      <c r="K348" s="79">
        <v>1.25</v>
      </c>
      <c r="L348" s="79">
        <v>3.18</v>
      </c>
      <c r="M348" s="79">
        <v>3.81</v>
      </c>
      <c r="N348" s="79">
        <v>38.44</v>
      </c>
      <c r="O348" s="79">
        <v>73</v>
      </c>
      <c r="P348" s="79">
        <v>200.69</v>
      </c>
      <c r="Q348" s="79">
        <v>305.19</v>
      </c>
      <c r="R348" s="79">
        <v>494.90999999999997</v>
      </c>
      <c r="S348" s="79">
        <v>478.25</v>
      </c>
      <c r="T348" s="79">
        <v>382.84</v>
      </c>
      <c r="U348" s="79">
        <v>123.19000000000001</v>
      </c>
      <c r="V348" s="79">
        <v>35.200000000000003</v>
      </c>
      <c r="W348" s="79">
        <v>15.8</v>
      </c>
      <c r="X348" s="79">
        <v>4.1100000000000003</v>
      </c>
      <c r="Y348" s="79">
        <v>1.32</v>
      </c>
      <c r="Z348" s="79">
        <v>0</v>
      </c>
      <c r="AA348" s="111">
        <v>0.78</v>
      </c>
      <c r="AB348" s="107"/>
    </row>
    <row r="349" spans="1:28" ht="19.5" customHeight="1" x14ac:dyDescent="0.15">
      <c r="A349" s="219"/>
      <c r="B349" s="73"/>
      <c r="C349" s="73"/>
      <c r="D349" s="73"/>
      <c r="E349" s="77" t="s">
        <v>150</v>
      </c>
      <c r="F349" s="79">
        <f t="shared" si="168"/>
        <v>498.56900000000007</v>
      </c>
      <c r="G349" s="79">
        <v>0</v>
      </c>
      <c r="H349" s="79">
        <v>0</v>
      </c>
      <c r="I349" s="79">
        <v>1.7000000000000001E-2</v>
      </c>
      <c r="J349" s="79">
        <v>0</v>
      </c>
      <c r="K349" s="79">
        <v>0.125</v>
      </c>
      <c r="L349" s="79">
        <v>0.38</v>
      </c>
      <c r="M349" s="79">
        <v>0.53300000000000003</v>
      </c>
      <c r="N349" s="79">
        <v>6.1479999999999997</v>
      </c>
      <c r="O349" s="79">
        <v>13.138999999999999</v>
      </c>
      <c r="P349" s="79">
        <v>40.122999999999998</v>
      </c>
      <c r="Q349" s="79">
        <v>67.138999999999996</v>
      </c>
      <c r="R349" s="79">
        <v>113.845</v>
      </c>
      <c r="S349" s="79">
        <v>114.526</v>
      </c>
      <c r="T349" s="79">
        <v>95.693000000000012</v>
      </c>
      <c r="U349" s="79">
        <v>32.021000000000001</v>
      </c>
      <c r="V349" s="79">
        <v>9.1559999999999988</v>
      </c>
      <c r="W349" s="79">
        <v>4.1070000000000002</v>
      </c>
      <c r="X349" s="79">
        <v>1.069</v>
      </c>
      <c r="Y349" s="79">
        <v>0.34399999999999997</v>
      </c>
      <c r="Z349" s="79">
        <v>0</v>
      </c>
      <c r="AA349" s="111">
        <v>0.20399999999999999</v>
      </c>
      <c r="AB349" s="107"/>
    </row>
    <row r="350" spans="1:28" ht="19.5" customHeight="1" x14ac:dyDescent="0.15">
      <c r="A350" s="219"/>
      <c r="B350" s="73" t="s">
        <v>158</v>
      </c>
      <c r="C350" s="73" t="s">
        <v>159</v>
      </c>
      <c r="D350" s="77" t="s">
        <v>160</v>
      </c>
      <c r="E350" s="77" t="s">
        <v>183</v>
      </c>
      <c r="F350" s="79">
        <f t="shared" si="168"/>
        <v>0</v>
      </c>
      <c r="G350" s="79">
        <v>0</v>
      </c>
      <c r="H350" s="79">
        <v>0</v>
      </c>
      <c r="I350" s="79">
        <v>0</v>
      </c>
      <c r="J350" s="79">
        <v>0</v>
      </c>
      <c r="K350" s="79">
        <v>0</v>
      </c>
      <c r="L350" s="79">
        <v>0</v>
      </c>
      <c r="M350" s="79">
        <v>0</v>
      </c>
      <c r="N350" s="79">
        <v>0</v>
      </c>
      <c r="O350" s="79">
        <v>0</v>
      </c>
      <c r="P350" s="79">
        <v>0</v>
      </c>
      <c r="Q350" s="79">
        <v>0</v>
      </c>
      <c r="R350" s="79">
        <v>0</v>
      </c>
      <c r="S350" s="79">
        <v>0</v>
      </c>
      <c r="T350" s="79">
        <v>0</v>
      </c>
      <c r="U350" s="79">
        <v>0</v>
      </c>
      <c r="V350" s="79">
        <v>0</v>
      </c>
      <c r="W350" s="79">
        <v>0</v>
      </c>
      <c r="X350" s="79">
        <v>0</v>
      </c>
      <c r="Y350" s="79">
        <v>0</v>
      </c>
      <c r="Z350" s="79">
        <v>0</v>
      </c>
      <c r="AA350" s="111">
        <v>0</v>
      </c>
      <c r="AB350" s="107"/>
    </row>
    <row r="351" spans="1:28" ht="19.5" customHeight="1" x14ac:dyDescent="0.15">
      <c r="A351" s="219"/>
      <c r="B351" s="73"/>
      <c r="C351" s="73"/>
      <c r="D351" s="73"/>
      <c r="E351" s="77" t="s">
        <v>150</v>
      </c>
      <c r="F351" s="79">
        <f t="shared" si="168"/>
        <v>0</v>
      </c>
      <c r="G351" s="79">
        <v>0</v>
      </c>
      <c r="H351" s="79">
        <v>0</v>
      </c>
      <c r="I351" s="79">
        <v>0</v>
      </c>
      <c r="J351" s="79">
        <v>0</v>
      </c>
      <c r="K351" s="79">
        <v>0</v>
      </c>
      <c r="L351" s="79">
        <v>0</v>
      </c>
      <c r="M351" s="79">
        <v>0</v>
      </c>
      <c r="N351" s="79">
        <v>0</v>
      </c>
      <c r="O351" s="79">
        <v>0</v>
      </c>
      <c r="P351" s="79">
        <v>0</v>
      </c>
      <c r="Q351" s="79">
        <v>0</v>
      </c>
      <c r="R351" s="79">
        <v>0</v>
      </c>
      <c r="S351" s="79">
        <v>0</v>
      </c>
      <c r="T351" s="79">
        <v>0</v>
      </c>
      <c r="U351" s="79">
        <v>0</v>
      </c>
      <c r="V351" s="79">
        <v>0</v>
      </c>
      <c r="W351" s="79">
        <v>0</v>
      </c>
      <c r="X351" s="79">
        <v>0</v>
      </c>
      <c r="Y351" s="79">
        <v>0</v>
      </c>
      <c r="Z351" s="79">
        <v>0</v>
      </c>
      <c r="AA351" s="111">
        <v>0</v>
      </c>
      <c r="AB351" s="107"/>
    </row>
    <row r="352" spans="1:28" ht="19.5" customHeight="1" x14ac:dyDescent="0.15">
      <c r="A352" s="219"/>
      <c r="B352" s="73"/>
      <c r="C352" s="73"/>
      <c r="D352" s="77" t="s">
        <v>161</v>
      </c>
      <c r="E352" s="77" t="s">
        <v>183</v>
      </c>
      <c r="F352" s="79">
        <f t="shared" si="168"/>
        <v>16.279999999999998</v>
      </c>
      <c r="G352" s="79">
        <v>0</v>
      </c>
      <c r="H352" s="79">
        <v>0</v>
      </c>
      <c r="I352" s="79">
        <v>1.03</v>
      </c>
      <c r="J352" s="79">
        <v>12.739999999999998</v>
      </c>
      <c r="K352" s="79">
        <v>1.45</v>
      </c>
      <c r="L352" s="79">
        <v>0.1</v>
      </c>
      <c r="M352" s="79">
        <v>0</v>
      </c>
      <c r="N352" s="79">
        <v>0</v>
      </c>
      <c r="O352" s="79">
        <v>0</v>
      </c>
      <c r="P352" s="79">
        <v>0</v>
      </c>
      <c r="Q352" s="79">
        <v>0</v>
      </c>
      <c r="R352" s="79">
        <v>0</v>
      </c>
      <c r="S352" s="79">
        <v>0</v>
      </c>
      <c r="T352" s="79">
        <v>0</v>
      </c>
      <c r="U352" s="79">
        <v>0</v>
      </c>
      <c r="V352" s="79">
        <v>0</v>
      </c>
      <c r="W352" s="79">
        <v>0</v>
      </c>
      <c r="X352" s="79">
        <v>0</v>
      </c>
      <c r="Y352" s="79">
        <v>0</v>
      </c>
      <c r="Z352" s="79">
        <v>0</v>
      </c>
      <c r="AA352" s="111">
        <v>0.96</v>
      </c>
      <c r="AB352" s="107"/>
    </row>
    <row r="353" spans="1:28" ht="19.5" customHeight="1" x14ac:dyDescent="0.15">
      <c r="A353" s="219"/>
      <c r="B353" s="73"/>
      <c r="C353" s="73"/>
      <c r="D353" s="73"/>
      <c r="E353" s="77" t="s">
        <v>150</v>
      </c>
      <c r="F353" s="79">
        <f t="shared" si="168"/>
        <v>0.47500000000000003</v>
      </c>
      <c r="G353" s="79">
        <v>0</v>
      </c>
      <c r="H353" s="79">
        <v>0</v>
      </c>
      <c r="I353" s="79">
        <v>0</v>
      </c>
      <c r="J353" s="79">
        <v>0.154</v>
      </c>
      <c r="K353" s="79">
        <v>3.7999999999999999E-2</v>
      </c>
      <c r="L353" s="79">
        <v>4.0000000000000001E-3</v>
      </c>
      <c r="M353" s="79">
        <v>0</v>
      </c>
      <c r="N353" s="79">
        <v>0</v>
      </c>
      <c r="O353" s="79">
        <v>0</v>
      </c>
      <c r="P353" s="79">
        <v>0</v>
      </c>
      <c r="Q353" s="79">
        <v>0</v>
      </c>
      <c r="R353" s="79">
        <v>0</v>
      </c>
      <c r="S353" s="79">
        <v>0</v>
      </c>
      <c r="T353" s="79">
        <v>0</v>
      </c>
      <c r="U353" s="79">
        <v>0</v>
      </c>
      <c r="V353" s="79">
        <v>0</v>
      </c>
      <c r="W353" s="79">
        <v>0</v>
      </c>
      <c r="X353" s="79">
        <v>0</v>
      </c>
      <c r="Y353" s="79">
        <v>0</v>
      </c>
      <c r="Z353" s="79">
        <v>0</v>
      </c>
      <c r="AA353" s="111">
        <v>0.27900000000000003</v>
      </c>
      <c r="AB353" s="107"/>
    </row>
    <row r="354" spans="1:28" ht="19.5" customHeight="1" x14ac:dyDescent="0.15">
      <c r="A354" s="219"/>
      <c r="B354" s="73"/>
      <c r="C354" s="73" t="s">
        <v>162</v>
      </c>
      <c r="D354" s="77" t="s">
        <v>163</v>
      </c>
      <c r="E354" s="77" t="s">
        <v>183</v>
      </c>
      <c r="F354" s="79">
        <f t="shared" si="168"/>
        <v>311.20999999999992</v>
      </c>
      <c r="G354" s="79">
        <v>12.11</v>
      </c>
      <c r="H354" s="79">
        <v>65.19</v>
      </c>
      <c r="I354" s="79">
        <v>39.4</v>
      </c>
      <c r="J354" s="79">
        <v>5.03</v>
      </c>
      <c r="K354" s="79">
        <v>0.2</v>
      </c>
      <c r="L354" s="79">
        <v>0.28000000000000003</v>
      </c>
      <c r="M354" s="79">
        <v>0.73</v>
      </c>
      <c r="N354" s="79">
        <v>0.52</v>
      </c>
      <c r="O354" s="79">
        <v>0.85</v>
      </c>
      <c r="P354" s="79">
        <v>1.47</v>
      </c>
      <c r="Q354" s="79">
        <v>6.9300000000000006</v>
      </c>
      <c r="R354" s="79">
        <v>38.32</v>
      </c>
      <c r="S354" s="79">
        <v>79.63</v>
      </c>
      <c r="T354" s="79">
        <v>53.08</v>
      </c>
      <c r="U354" s="79">
        <v>6.94</v>
      </c>
      <c r="V354" s="79">
        <v>0.53</v>
      </c>
      <c r="W354" s="79">
        <v>0</v>
      </c>
      <c r="X354" s="79">
        <v>0</v>
      </c>
      <c r="Y354" s="79">
        <v>0</v>
      </c>
      <c r="Z354" s="79">
        <v>0</v>
      </c>
      <c r="AA354" s="111">
        <v>0</v>
      </c>
      <c r="AB354" s="107"/>
    </row>
    <row r="355" spans="1:28" ht="19.5" customHeight="1" x14ac:dyDescent="0.15">
      <c r="A355" s="219"/>
      <c r="B355" s="73" t="s">
        <v>20</v>
      </c>
      <c r="C355" s="73"/>
      <c r="D355" s="73"/>
      <c r="E355" s="77" t="s">
        <v>150</v>
      </c>
      <c r="F355" s="79">
        <f t="shared" si="168"/>
        <v>54.512999999999998</v>
      </c>
      <c r="G355" s="79">
        <v>0</v>
      </c>
      <c r="H355" s="79">
        <v>0</v>
      </c>
      <c r="I355" s="79">
        <v>1.054</v>
      </c>
      <c r="J355" s="79">
        <v>0.503</v>
      </c>
      <c r="K355" s="79">
        <v>2.5999999999999999E-2</v>
      </c>
      <c r="L355" s="79">
        <v>4.3999999999999997E-2</v>
      </c>
      <c r="M355" s="79">
        <v>0.13900000000000001</v>
      </c>
      <c r="N355" s="79">
        <v>0.109</v>
      </c>
      <c r="O355" s="79">
        <v>0.19600000000000001</v>
      </c>
      <c r="P355" s="79">
        <v>0.36799999999999999</v>
      </c>
      <c r="Q355" s="79">
        <v>1.8009999999999999</v>
      </c>
      <c r="R355" s="79">
        <v>10.32</v>
      </c>
      <c r="S355" s="79">
        <v>22.307000000000002</v>
      </c>
      <c r="T355" s="79">
        <v>15.404</v>
      </c>
      <c r="U355" s="79">
        <v>2.0830000000000002</v>
      </c>
      <c r="V355" s="79">
        <v>0.159</v>
      </c>
      <c r="W355" s="79">
        <v>0</v>
      </c>
      <c r="X355" s="79">
        <v>0</v>
      </c>
      <c r="Y355" s="79">
        <v>0</v>
      </c>
      <c r="Z355" s="79">
        <v>0</v>
      </c>
      <c r="AA355" s="111">
        <v>0</v>
      </c>
      <c r="AB355" s="107"/>
    </row>
    <row r="356" spans="1:28" ht="19.5" customHeight="1" x14ac:dyDescent="0.15">
      <c r="A356" s="219"/>
      <c r="B356" s="73"/>
      <c r="C356" s="73"/>
      <c r="D356" s="77" t="s">
        <v>164</v>
      </c>
      <c r="E356" s="77" t="s">
        <v>183</v>
      </c>
      <c r="F356" s="79">
        <f t="shared" si="168"/>
        <v>1.19</v>
      </c>
      <c r="G356" s="79">
        <v>0</v>
      </c>
      <c r="H356" s="79">
        <v>0</v>
      </c>
      <c r="I356" s="79">
        <v>0</v>
      </c>
      <c r="J356" s="79">
        <v>0</v>
      </c>
      <c r="K356" s="79">
        <v>0</v>
      </c>
      <c r="L356" s="79">
        <v>0</v>
      </c>
      <c r="M356" s="79">
        <v>0</v>
      </c>
      <c r="N356" s="79">
        <v>1.19</v>
      </c>
      <c r="O356" s="79">
        <v>0</v>
      </c>
      <c r="P356" s="79">
        <v>0</v>
      </c>
      <c r="Q356" s="79">
        <v>0</v>
      </c>
      <c r="R356" s="79">
        <v>0</v>
      </c>
      <c r="S356" s="79">
        <v>0</v>
      </c>
      <c r="T356" s="79">
        <v>0</v>
      </c>
      <c r="U356" s="79">
        <v>0</v>
      </c>
      <c r="V356" s="79">
        <v>0</v>
      </c>
      <c r="W356" s="79">
        <v>0</v>
      </c>
      <c r="X356" s="79">
        <v>0</v>
      </c>
      <c r="Y356" s="79">
        <v>0</v>
      </c>
      <c r="Z356" s="79">
        <v>0</v>
      </c>
      <c r="AA356" s="111">
        <v>0</v>
      </c>
      <c r="AB356" s="107"/>
    </row>
    <row r="357" spans="1:28" ht="19.5" customHeight="1" x14ac:dyDescent="0.15">
      <c r="A357" s="219" t="s">
        <v>226</v>
      </c>
      <c r="B357" s="73"/>
      <c r="C357" s="73"/>
      <c r="D357" s="73"/>
      <c r="E357" s="77" t="s">
        <v>150</v>
      </c>
      <c r="F357" s="79">
        <f t="shared" si="168"/>
        <v>9.1999999999999998E-2</v>
      </c>
      <c r="G357" s="79">
        <v>0</v>
      </c>
      <c r="H357" s="79">
        <v>0</v>
      </c>
      <c r="I357" s="79">
        <v>0</v>
      </c>
      <c r="J357" s="79">
        <v>0</v>
      </c>
      <c r="K357" s="79">
        <v>0</v>
      </c>
      <c r="L357" s="79">
        <v>0</v>
      </c>
      <c r="M357" s="79">
        <v>0</v>
      </c>
      <c r="N357" s="79">
        <v>9.1999999999999998E-2</v>
      </c>
      <c r="O357" s="79">
        <v>0</v>
      </c>
      <c r="P357" s="79">
        <v>0</v>
      </c>
      <c r="Q357" s="79">
        <v>0</v>
      </c>
      <c r="R357" s="79">
        <v>0</v>
      </c>
      <c r="S357" s="79">
        <v>0</v>
      </c>
      <c r="T357" s="79">
        <v>0</v>
      </c>
      <c r="U357" s="79">
        <v>0</v>
      </c>
      <c r="V357" s="79">
        <v>0</v>
      </c>
      <c r="W357" s="79">
        <v>0</v>
      </c>
      <c r="X357" s="79">
        <v>0</v>
      </c>
      <c r="Y357" s="79">
        <v>0</v>
      </c>
      <c r="Z357" s="79">
        <v>0</v>
      </c>
      <c r="AA357" s="111">
        <v>0</v>
      </c>
      <c r="AB357" s="107"/>
    </row>
    <row r="358" spans="1:28" ht="19.5" customHeight="1" x14ac:dyDescent="0.15">
      <c r="A358" s="219"/>
      <c r="B358" s="76"/>
      <c r="C358" s="74" t="s">
        <v>165</v>
      </c>
      <c r="D358" s="75"/>
      <c r="E358" s="77" t="s">
        <v>183</v>
      </c>
      <c r="F358" s="79">
        <f t="shared" si="168"/>
        <v>94.989999999999981</v>
      </c>
      <c r="G358" s="79">
        <v>1.41</v>
      </c>
      <c r="H358" s="79">
        <v>8.9</v>
      </c>
      <c r="I358" s="79">
        <v>49.22</v>
      </c>
      <c r="J358" s="79">
        <v>3.91</v>
      </c>
      <c r="K358" s="79">
        <v>6.3</v>
      </c>
      <c r="L358" s="79">
        <v>16.68</v>
      </c>
      <c r="M358" s="79">
        <v>3.46</v>
      </c>
      <c r="N358" s="79">
        <v>1</v>
      </c>
      <c r="O358" s="79">
        <v>0</v>
      </c>
      <c r="P358" s="79">
        <v>1.08</v>
      </c>
      <c r="Q358" s="79">
        <v>2</v>
      </c>
      <c r="R358" s="79">
        <v>0.13</v>
      </c>
      <c r="S358" s="79">
        <v>0.87</v>
      </c>
      <c r="T358" s="79">
        <v>0.03</v>
      </c>
      <c r="U358" s="79">
        <v>0</v>
      </c>
      <c r="V358" s="79">
        <v>0</v>
      </c>
      <c r="W358" s="79">
        <v>0</v>
      </c>
      <c r="X358" s="79">
        <v>0</v>
      </c>
      <c r="Y358" s="79">
        <v>0</v>
      </c>
      <c r="Z358" s="79">
        <v>0</v>
      </c>
      <c r="AA358" s="111">
        <v>0</v>
      </c>
      <c r="AB358" s="107"/>
    </row>
    <row r="359" spans="1:28" ht="19.5" customHeight="1" x14ac:dyDescent="0.15">
      <c r="A359" s="219"/>
      <c r="B359" s="76"/>
      <c r="C359" s="76"/>
      <c r="E359" s="77" t="s">
        <v>150</v>
      </c>
      <c r="F359" s="79">
        <f t="shared" si="168"/>
        <v>4.673</v>
      </c>
      <c r="G359" s="79">
        <v>0</v>
      </c>
      <c r="H359" s="79">
        <v>7.2999999999999995E-2</v>
      </c>
      <c r="I359" s="79">
        <v>1.2390000000000001</v>
      </c>
      <c r="J359" s="79">
        <v>0.19600000000000001</v>
      </c>
      <c r="K359" s="79">
        <v>0.44500000000000001</v>
      </c>
      <c r="L359" s="79">
        <v>1.5030000000000001</v>
      </c>
      <c r="M359" s="79">
        <v>0.34599999999999997</v>
      </c>
      <c r="N359" s="79">
        <v>0.11</v>
      </c>
      <c r="O359" s="79">
        <v>0</v>
      </c>
      <c r="P359" s="79">
        <v>0.28000000000000003</v>
      </c>
      <c r="Q359" s="79">
        <v>0.37</v>
      </c>
      <c r="R359" s="79">
        <v>1.7999999999999999E-2</v>
      </c>
      <c r="S359" s="79">
        <v>8.7999999999999995E-2</v>
      </c>
      <c r="T359" s="79">
        <v>5.0000000000000001E-3</v>
      </c>
      <c r="U359" s="79">
        <v>0</v>
      </c>
      <c r="V359" s="79">
        <v>0</v>
      </c>
      <c r="W359" s="79">
        <v>0</v>
      </c>
      <c r="X359" s="79">
        <v>0</v>
      </c>
      <c r="Y359" s="79">
        <v>0</v>
      </c>
      <c r="Z359" s="79">
        <v>0</v>
      </c>
      <c r="AA359" s="111">
        <v>0</v>
      </c>
      <c r="AB359" s="107"/>
    </row>
    <row r="360" spans="1:28" ht="19.5" customHeight="1" x14ac:dyDescent="0.15">
      <c r="A360" s="219"/>
      <c r="B360" s="221"/>
      <c r="C360" s="74" t="s">
        <v>152</v>
      </c>
      <c r="D360" s="75"/>
      <c r="E360" s="77" t="s">
        <v>183</v>
      </c>
      <c r="F360" s="79">
        <f t="shared" si="168"/>
        <v>2794.93</v>
      </c>
      <c r="G360" s="79">
        <f>G362+G372</f>
        <v>0</v>
      </c>
      <c r="H360" s="79">
        <f t="shared" ref="H360:AA360" si="169">H362+H372</f>
        <v>51.21</v>
      </c>
      <c r="I360" s="79">
        <f t="shared" si="169"/>
        <v>98.92</v>
      </c>
      <c r="J360" s="79">
        <f t="shared" si="169"/>
        <v>38.74</v>
      </c>
      <c r="K360" s="79">
        <f t="shared" si="169"/>
        <v>63.35</v>
      </c>
      <c r="L360" s="79">
        <f t="shared" si="169"/>
        <v>34.299999999999997</v>
      </c>
      <c r="M360" s="79">
        <f t="shared" si="169"/>
        <v>67.909999999999982</v>
      </c>
      <c r="N360" s="79">
        <f t="shared" si="169"/>
        <v>92.850000000000009</v>
      </c>
      <c r="O360" s="79">
        <f t="shared" si="169"/>
        <v>94.100000000000009</v>
      </c>
      <c r="P360" s="79">
        <f t="shared" si="169"/>
        <v>86.37</v>
      </c>
      <c r="Q360" s="79">
        <f t="shared" si="169"/>
        <v>125.17</v>
      </c>
      <c r="R360" s="79">
        <f t="shared" si="169"/>
        <v>300.44</v>
      </c>
      <c r="S360" s="79">
        <f t="shared" si="169"/>
        <v>500.78000000000003</v>
      </c>
      <c r="T360" s="79">
        <f t="shared" si="169"/>
        <v>607.26</v>
      </c>
      <c r="U360" s="79">
        <f t="shared" si="169"/>
        <v>338.48</v>
      </c>
      <c r="V360" s="79">
        <f t="shared" si="169"/>
        <v>189.45</v>
      </c>
      <c r="W360" s="79">
        <f t="shared" si="169"/>
        <v>78.28</v>
      </c>
      <c r="X360" s="79">
        <f t="shared" si="169"/>
        <v>5.7799999999999994</v>
      </c>
      <c r="Y360" s="79">
        <f t="shared" si="169"/>
        <v>13.94</v>
      </c>
      <c r="Z360" s="79">
        <f t="shared" si="169"/>
        <v>7.6</v>
      </c>
      <c r="AA360" s="111">
        <f t="shared" si="169"/>
        <v>0</v>
      </c>
      <c r="AB360" s="107"/>
    </row>
    <row r="361" spans="1:28" ht="19.5" customHeight="1" x14ac:dyDescent="0.15">
      <c r="A361" s="219"/>
      <c r="B361" s="76"/>
      <c r="C361" s="76"/>
      <c r="E361" s="77" t="s">
        <v>150</v>
      </c>
      <c r="F361" s="79">
        <f t="shared" si="168"/>
        <v>406.87900000000008</v>
      </c>
      <c r="G361" s="79">
        <f>G363+G373</f>
        <v>0</v>
      </c>
      <c r="H361" s="79">
        <f t="shared" ref="H361:AA361" si="170">H363+H373</f>
        <v>0.29099999999999998</v>
      </c>
      <c r="I361" s="79">
        <f t="shared" si="170"/>
        <v>2.4420000000000002</v>
      </c>
      <c r="J361" s="79">
        <f t="shared" si="170"/>
        <v>1.946</v>
      </c>
      <c r="K361" s="79">
        <f t="shared" si="170"/>
        <v>4.4409999999999998</v>
      </c>
      <c r="L361" s="79">
        <f t="shared" si="170"/>
        <v>3.093</v>
      </c>
      <c r="M361" s="79">
        <f t="shared" si="170"/>
        <v>6.6139999999999999</v>
      </c>
      <c r="N361" s="79">
        <f t="shared" si="170"/>
        <v>10.000000000000002</v>
      </c>
      <c r="O361" s="79">
        <f t="shared" si="170"/>
        <v>11.414</v>
      </c>
      <c r="P361" s="79">
        <f t="shared" si="170"/>
        <v>11.57</v>
      </c>
      <c r="Q361" s="79">
        <f t="shared" si="170"/>
        <v>18.798999999999999</v>
      </c>
      <c r="R361" s="79">
        <f t="shared" si="170"/>
        <v>45.443999999999996</v>
      </c>
      <c r="S361" s="79">
        <f t="shared" si="170"/>
        <v>77.375999999999991</v>
      </c>
      <c r="T361" s="79">
        <f t="shared" si="170"/>
        <v>101.14100000000001</v>
      </c>
      <c r="U361" s="79">
        <f t="shared" si="170"/>
        <v>56.963000000000008</v>
      </c>
      <c r="V361" s="79">
        <f t="shared" si="170"/>
        <v>34.161000000000001</v>
      </c>
      <c r="W361" s="79">
        <f t="shared" si="170"/>
        <v>15.524000000000001</v>
      </c>
      <c r="X361" s="79">
        <f t="shared" si="170"/>
        <v>1.0820000000000001</v>
      </c>
      <c r="Y361" s="79">
        <f t="shared" si="170"/>
        <v>3.4609999999999999</v>
      </c>
      <c r="Z361" s="79">
        <f t="shared" si="170"/>
        <v>1.117</v>
      </c>
      <c r="AA361" s="111">
        <f t="shared" si="170"/>
        <v>0</v>
      </c>
      <c r="AB361" s="107"/>
    </row>
    <row r="362" spans="1:28" ht="19.5" customHeight="1" x14ac:dyDescent="0.15">
      <c r="A362" s="219"/>
      <c r="B362" s="73" t="s">
        <v>94</v>
      </c>
      <c r="C362" s="77"/>
      <c r="D362" s="77" t="s">
        <v>153</v>
      </c>
      <c r="E362" s="77" t="s">
        <v>183</v>
      </c>
      <c r="F362" s="79">
        <f t="shared" si="168"/>
        <v>492.03</v>
      </c>
      <c r="G362" s="79">
        <f>SUM(G364,G366,G368,G370)</f>
        <v>0</v>
      </c>
      <c r="H362" s="79">
        <f t="shared" ref="H362:AA362" si="171">SUM(H364,H366,H368,H370)</f>
        <v>0</v>
      </c>
      <c r="I362" s="79">
        <f t="shared" si="171"/>
        <v>0</v>
      </c>
      <c r="J362" s="79">
        <f t="shared" si="171"/>
        <v>0</v>
      </c>
      <c r="K362" s="79">
        <f t="shared" si="171"/>
        <v>0</v>
      </c>
      <c r="L362" s="79">
        <f t="shared" si="171"/>
        <v>0</v>
      </c>
      <c r="M362" s="79">
        <f t="shared" si="171"/>
        <v>0.96</v>
      </c>
      <c r="N362" s="79">
        <f t="shared" si="171"/>
        <v>1.06</v>
      </c>
      <c r="O362" s="79">
        <f t="shared" si="171"/>
        <v>2.1800000000000002</v>
      </c>
      <c r="P362" s="79">
        <f t="shared" si="171"/>
        <v>5.18</v>
      </c>
      <c r="Q362" s="79">
        <f t="shared" si="171"/>
        <v>22.61</v>
      </c>
      <c r="R362" s="79">
        <f t="shared" si="171"/>
        <v>33.980000000000004</v>
      </c>
      <c r="S362" s="79">
        <f t="shared" si="171"/>
        <v>65.94</v>
      </c>
      <c r="T362" s="79">
        <f t="shared" si="171"/>
        <v>151.02000000000001</v>
      </c>
      <c r="U362" s="79">
        <f t="shared" si="171"/>
        <v>84.47</v>
      </c>
      <c r="V362" s="79">
        <f t="shared" si="171"/>
        <v>60.75</v>
      </c>
      <c r="W362" s="79">
        <f t="shared" si="171"/>
        <v>47.53</v>
      </c>
      <c r="X362" s="79">
        <f t="shared" si="171"/>
        <v>2.67</v>
      </c>
      <c r="Y362" s="79">
        <f t="shared" si="171"/>
        <v>13.68</v>
      </c>
      <c r="Z362" s="79">
        <f t="shared" si="171"/>
        <v>0</v>
      </c>
      <c r="AA362" s="111">
        <f t="shared" si="171"/>
        <v>0</v>
      </c>
      <c r="AB362" s="107"/>
    </row>
    <row r="363" spans="1:28" ht="19.5" customHeight="1" x14ac:dyDescent="0.15">
      <c r="A363" s="219"/>
      <c r="B363" s="73"/>
      <c r="C363" s="73" t="s">
        <v>10</v>
      </c>
      <c r="D363" s="73"/>
      <c r="E363" s="77" t="s">
        <v>150</v>
      </c>
      <c r="F363" s="79">
        <f t="shared" si="168"/>
        <v>112.65700000000001</v>
      </c>
      <c r="G363" s="79">
        <f>SUM(G365,G367,G369,G371)</f>
        <v>0</v>
      </c>
      <c r="H363" s="79">
        <f t="shared" ref="H363:AA363" si="172">SUM(H365,H367,H369,H371)</f>
        <v>0</v>
      </c>
      <c r="I363" s="79">
        <f t="shared" si="172"/>
        <v>0</v>
      </c>
      <c r="J363" s="79">
        <f t="shared" si="172"/>
        <v>0</v>
      </c>
      <c r="K363" s="79">
        <f t="shared" si="172"/>
        <v>0</v>
      </c>
      <c r="L363" s="79">
        <f t="shared" si="172"/>
        <v>0</v>
      </c>
      <c r="M363" s="79">
        <f t="shared" si="172"/>
        <v>9.4E-2</v>
      </c>
      <c r="N363" s="79">
        <f t="shared" si="172"/>
        <v>0.11799999999999999</v>
      </c>
      <c r="O363" s="79">
        <f t="shared" si="172"/>
        <v>0.38600000000000001</v>
      </c>
      <c r="P363" s="79">
        <f t="shared" si="172"/>
        <v>1.01</v>
      </c>
      <c r="Q363" s="79">
        <f t="shared" si="172"/>
        <v>4.2670000000000003</v>
      </c>
      <c r="R363" s="79">
        <f t="shared" si="172"/>
        <v>7.0460000000000003</v>
      </c>
      <c r="S363" s="79">
        <f t="shared" si="172"/>
        <v>14.526000000000002</v>
      </c>
      <c r="T363" s="79">
        <f t="shared" si="172"/>
        <v>34.643000000000001</v>
      </c>
      <c r="U363" s="79">
        <f t="shared" si="172"/>
        <v>20.212</v>
      </c>
      <c r="V363" s="79">
        <f t="shared" si="172"/>
        <v>15.304</v>
      </c>
      <c r="W363" s="79">
        <f t="shared" si="172"/>
        <v>11.004000000000001</v>
      </c>
      <c r="X363" s="79">
        <f t="shared" si="172"/>
        <v>0.624</v>
      </c>
      <c r="Y363" s="79">
        <f t="shared" si="172"/>
        <v>3.423</v>
      </c>
      <c r="Z363" s="79">
        <f t="shared" si="172"/>
        <v>0</v>
      </c>
      <c r="AA363" s="111">
        <f t="shared" si="172"/>
        <v>0</v>
      </c>
      <c r="AB363" s="107"/>
    </row>
    <row r="364" spans="1:28" ht="19.5" customHeight="1" x14ac:dyDescent="0.15">
      <c r="A364" s="219"/>
      <c r="B364" s="73"/>
      <c r="C364" s="73"/>
      <c r="D364" s="77" t="s">
        <v>157</v>
      </c>
      <c r="E364" s="77" t="s">
        <v>183</v>
      </c>
      <c r="F364" s="79">
        <f t="shared" si="168"/>
        <v>492.03</v>
      </c>
      <c r="G364" s="79">
        <v>0</v>
      </c>
      <c r="H364" s="79">
        <v>0</v>
      </c>
      <c r="I364" s="79">
        <v>0</v>
      </c>
      <c r="J364" s="79">
        <v>0</v>
      </c>
      <c r="K364" s="79">
        <v>0</v>
      </c>
      <c r="L364" s="79">
        <v>0</v>
      </c>
      <c r="M364" s="79">
        <v>0.96</v>
      </c>
      <c r="N364" s="79">
        <v>1.06</v>
      </c>
      <c r="O364" s="79">
        <v>2.1800000000000002</v>
      </c>
      <c r="P364" s="79">
        <v>5.18</v>
      </c>
      <c r="Q364" s="79">
        <v>22.61</v>
      </c>
      <c r="R364" s="79">
        <v>33.980000000000004</v>
      </c>
      <c r="S364" s="79">
        <v>65.94</v>
      </c>
      <c r="T364" s="79">
        <v>151.02000000000001</v>
      </c>
      <c r="U364" s="79">
        <v>84.47</v>
      </c>
      <c r="V364" s="79">
        <v>60.75</v>
      </c>
      <c r="W364" s="79">
        <v>47.53</v>
      </c>
      <c r="X364" s="79">
        <v>2.67</v>
      </c>
      <c r="Y364" s="79">
        <v>13.68</v>
      </c>
      <c r="Z364" s="79">
        <v>0</v>
      </c>
      <c r="AA364" s="111">
        <v>0</v>
      </c>
      <c r="AB364" s="107"/>
    </row>
    <row r="365" spans="1:28" ht="19.5" customHeight="1" x14ac:dyDescent="0.15">
      <c r="A365" s="219"/>
      <c r="B365" s="73"/>
      <c r="C365" s="73"/>
      <c r="D365" s="73"/>
      <c r="E365" s="77" t="s">
        <v>150</v>
      </c>
      <c r="F365" s="79">
        <f t="shared" si="168"/>
        <v>112.65700000000001</v>
      </c>
      <c r="G365" s="79">
        <v>0</v>
      </c>
      <c r="H365" s="79">
        <v>0</v>
      </c>
      <c r="I365" s="79">
        <v>0</v>
      </c>
      <c r="J365" s="79">
        <v>0</v>
      </c>
      <c r="K365" s="79">
        <v>0</v>
      </c>
      <c r="L365" s="79">
        <v>0</v>
      </c>
      <c r="M365" s="79">
        <v>9.4E-2</v>
      </c>
      <c r="N365" s="79">
        <v>0.11799999999999999</v>
      </c>
      <c r="O365" s="79">
        <v>0.38600000000000001</v>
      </c>
      <c r="P365" s="79">
        <v>1.01</v>
      </c>
      <c r="Q365" s="79">
        <v>4.2670000000000003</v>
      </c>
      <c r="R365" s="79">
        <v>7.0460000000000003</v>
      </c>
      <c r="S365" s="79">
        <v>14.526000000000002</v>
      </c>
      <c r="T365" s="79">
        <v>34.643000000000001</v>
      </c>
      <c r="U365" s="79">
        <v>20.212</v>
      </c>
      <c r="V365" s="79">
        <v>15.304</v>
      </c>
      <c r="W365" s="79">
        <v>11.004000000000001</v>
      </c>
      <c r="X365" s="79">
        <v>0.624</v>
      </c>
      <c r="Y365" s="79">
        <v>3.423</v>
      </c>
      <c r="Z365" s="79">
        <v>0</v>
      </c>
      <c r="AA365" s="111">
        <v>0</v>
      </c>
      <c r="AB365" s="107"/>
    </row>
    <row r="366" spans="1:28" ht="19.5" customHeight="1" x14ac:dyDescent="0.15">
      <c r="A366" s="219"/>
      <c r="B366" s="73" t="s">
        <v>65</v>
      </c>
      <c r="C366" s="73" t="s">
        <v>159</v>
      </c>
      <c r="D366" s="77" t="s">
        <v>160</v>
      </c>
      <c r="E366" s="77" t="s">
        <v>183</v>
      </c>
      <c r="F366" s="79">
        <f t="shared" si="168"/>
        <v>0</v>
      </c>
      <c r="G366" s="79">
        <v>0</v>
      </c>
      <c r="H366" s="79">
        <v>0</v>
      </c>
      <c r="I366" s="79">
        <v>0</v>
      </c>
      <c r="J366" s="79">
        <v>0</v>
      </c>
      <c r="K366" s="79">
        <v>0</v>
      </c>
      <c r="L366" s="79">
        <v>0</v>
      </c>
      <c r="M366" s="79">
        <v>0</v>
      </c>
      <c r="N366" s="79">
        <v>0</v>
      </c>
      <c r="O366" s="79">
        <v>0</v>
      </c>
      <c r="P366" s="79">
        <v>0</v>
      </c>
      <c r="Q366" s="79">
        <v>0</v>
      </c>
      <c r="R366" s="79">
        <v>0</v>
      </c>
      <c r="S366" s="79">
        <v>0</v>
      </c>
      <c r="T366" s="79">
        <v>0</v>
      </c>
      <c r="U366" s="79">
        <v>0</v>
      </c>
      <c r="V366" s="79">
        <v>0</v>
      </c>
      <c r="W366" s="79">
        <v>0</v>
      </c>
      <c r="X366" s="79">
        <v>0</v>
      </c>
      <c r="Y366" s="79">
        <v>0</v>
      </c>
      <c r="Z366" s="79">
        <v>0</v>
      </c>
      <c r="AA366" s="111">
        <v>0</v>
      </c>
      <c r="AB366" s="107"/>
    </row>
    <row r="367" spans="1:28" ht="19.5" customHeight="1" x14ac:dyDescent="0.15">
      <c r="A367" s="219"/>
      <c r="B367" s="73"/>
      <c r="C367" s="73"/>
      <c r="D367" s="73"/>
      <c r="E367" s="77" t="s">
        <v>150</v>
      </c>
      <c r="F367" s="79">
        <f t="shared" si="168"/>
        <v>0</v>
      </c>
      <c r="G367" s="79">
        <v>0</v>
      </c>
      <c r="H367" s="79">
        <v>0</v>
      </c>
      <c r="I367" s="79">
        <v>0</v>
      </c>
      <c r="J367" s="79">
        <v>0</v>
      </c>
      <c r="K367" s="79">
        <v>0</v>
      </c>
      <c r="L367" s="79">
        <v>0</v>
      </c>
      <c r="M367" s="79">
        <v>0</v>
      </c>
      <c r="N367" s="79">
        <v>0</v>
      </c>
      <c r="O367" s="79">
        <v>0</v>
      </c>
      <c r="P367" s="79">
        <v>0</v>
      </c>
      <c r="Q367" s="79">
        <v>0</v>
      </c>
      <c r="R367" s="79">
        <v>0</v>
      </c>
      <c r="S367" s="79">
        <v>0</v>
      </c>
      <c r="T367" s="79">
        <v>0</v>
      </c>
      <c r="U367" s="79">
        <v>0</v>
      </c>
      <c r="V367" s="79">
        <v>0</v>
      </c>
      <c r="W367" s="79">
        <v>0</v>
      </c>
      <c r="X367" s="79">
        <v>0</v>
      </c>
      <c r="Y367" s="79">
        <v>0</v>
      </c>
      <c r="Z367" s="79">
        <v>0</v>
      </c>
      <c r="AA367" s="111">
        <v>0</v>
      </c>
      <c r="AB367" s="107"/>
    </row>
    <row r="368" spans="1:28" ht="19.5" customHeight="1" x14ac:dyDescent="0.15">
      <c r="A368" s="219" t="s">
        <v>85</v>
      </c>
      <c r="B368" s="73"/>
      <c r="C368" s="73"/>
      <c r="D368" s="77" t="s">
        <v>166</v>
      </c>
      <c r="E368" s="77" t="s">
        <v>183</v>
      </c>
      <c r="F368" s="79">
        <f t="shared" si="168"/>
        <v>0</v>
      </c>
      <c r="G368" s="79">
        <v>0</v>
      </c>
      <c r="H368" s="79">
        <v>0</v>
      </c>
      <c r="I368" s="79">
        <v>0</v>
      </c>
      <c r="J368" s="79">
        <v>0</v>
      </c>
      <c r="K368" s="79">
        <v>0</v>
      </c>
      <c r="L368" s="79">
        <v>0</v>
      </c>
      <c r="M368" s="79">
        <v>0</v>
      </c>
      <c r="N368" s="79">
        <v>0</v>
      </c>
      <c r="O368" s="79">
        <v>0</v>
      </c>
      <c r="P368" s="79">
        <v>0</v>
      </c>
      <c r="Q368" s="79">
        <v>0</v>
      </c>
      <c r="R368" s="79">
        <v>0</v>
      </c>
      <c r="S368" s="79">
        <v>0</v>
      </c>
      <c r="T368" s="79">
        <v>0</v>
      </c>
      <c r="U368" s="79">
        <v>0</v>
      </c>
      <c r="V368" s="79">
        <v>0</v>
      </c>
      <c r="W368" s="79">
        <v>0</v>
      </c>
      <c r="X368" s="79">
        <v>0</v>
      </c>
      <c r="Y368" s="79">
        <v>0</v>
      </c>
      <c r="Z368" s="79">
        <v>0</v>
      </c>
      <c r="AA368" s="111">
        <v>0</v>
      </c>
      <c r="AB368" s="107"/>
    </row>
    <row r="369" spans="1:28" ht="19.5" customHeight="1" x14ac:dyDescent="0.15">
      <c r="A369" s="219"/>
      <c r="B369" s="73"/>
      <c r="C369" s="73" t="s">
        <v>162</v>
      </c>
      <c r="D369" s="73"/>
      <c r="E369" s="77" t="s">
        <v>150</v>
      </c>
      <c r="F369" s="79">
        <f t="shared" si="168"/>
        <v>0</v>
      </c>
      <c r="G369" s="79">
        <v>0</v>
      </c>
      <c r="H369" s="79">
        <v>0</v>
      </c>
      <c r="I369" s="79">
        <v>0</v>
      </c>
      <c r="J369" s="79">
        <v>0</v>
      </c>
      <c r="K369" s="79">
        <v>0</v>
      </c>
      <c r="L369" s="79">
        <v>0</v>
      </c>
      <c r="M369" s="79">
        <v>0</v>
      </c>
      <c r="N369" s="79">
        <v>0</v>
      </c>
      <c r="O369" s="79">
        <v>0</v>
      </c>
      <c r="P369" s="79">
        <v>0</v>
      </c>
      <c r="Q369" s="79">
        <v>0</v>
      </c>
      <c r="R369" s="79">
        <v>0</v>
      </c>
      <c r="S369" s="79">
        <v>0</v>
      </c>
      <c r="T369" s="79">
        <v>0</v>
      </c>
      <c r="U369" s="79">
        <v>0</v>
      </c>
      <c r="V369" s="79">
        <v>0</v>
      </c>
      <c r="W369" s="79">
        <v>0</v>
      </c>
      <c r="X369" s="79">
        <v>0</v>
      </c>
      <c r="Y369" s="79">
        <v>0</v>
      </c>
      <c r="Z369" s="79">
        <v>0</v>
      </c>
      <c r="AA369" s="111">
        <v>0</v>
      </c>
      <c r="AB369" s="107"/>
    </row>
    <row r="370" spans="1:28" ht="19.5" customHeight="1" x14ac:dyDescent="0.15">
      <c r="A370" s="219"/>
      <c r="B370" s="73" t="s">
        <v>20</v>
      </c>
      <c r="C370" s="73"/>
      <c r="D370" s="77" t="s">
        <v>164</v>
      </c>
      <c r="E370" s="77" t="s">
        <v>183</v>
      </c>
      <c r="F370" s="79">
        <f t="shared" si="168"/>
        <v>0</v>
      </c>
      <c r="G370" s="79">
        <v>0</v>
      </c>
      <c r="H370" s="79">
        <v>0</v>
      </c>
      <c r="I370" s="79">
        <v>0</v>
      </c>
      <c r="J370" s="79">
        <v>0</v>
      </c>
      <c r="K370" s="79">
        <v>0</v>
      </c>
      <c r="L370" s="79">
        <v>0</v>
      </c>
      <c r="M370" s="79">
        <v>0</v>
      </c>
      <c r="N370" s="79">
        <v>0</v>
      </c>
      <c r="O370" s="79">
        <v>0</v>
      </c>
      <c r="P370" s="79">
        <v>0</v>
      </c>
      <c r="Q370" s="79">
        <v>0</v>
      </c>
      <c r="R370" s="79">
        <v>0</v>
      </c>
      <c r="S370" s="79">
        <v>0</v>
      </c>
      <c r="T370" s="79">
        <v>0</v>
      </c>
      <c r="U370" s="79">
        <v>0</v>
      </c>
      <c r="V370" s="79">
        <v>0</v>
      </c>
      <c r="W370" s="79">
        <v>0</v>
      </c>
      <c r="X370" s="79">
        <v>0</v>
      </c>
      <c r="Y370" s="79">
        <v>0</v>
      </c>
      <c r="Z370" s="79">
        <v>0</v>
      </c>
      <c r="AA370" s="111">
        <v>0</v>
      </c>
      <c r="AB370" s="107"/>
    </row>
    <row r="371" spans="1:28" ht="19.5" customHeight="1" x14ac:dyDescent="0.15">
      <c r="A371" s="219"/>
      <c r="B371" s="73"/>
      <c r="C371" s="73"/>
      <c r="D371" s="73"/>
      <c r="E371" s="77" t="s">
        <v>150</v>
      </c>
      <c r="F371" s="79">
        <f t="shared" si="168"/>
        <v>0</v>
      </c>
      <c r="G371" s="79">
        <v>0</v>
      </c>
      <c r="H371" s="79">
        <v>0</v>
      </c>
      <c r="I371" s="79">
        <v>0</v>
      </c>
      <c r="J371" s="79">
        <v>0</v>
      </c>
      <c r="K371" s="79">
        <v>0</v>
      </c>
      <c r="L371" s="79">
        <v>0</v>
      </c>
      <c r="M371" s="79">
        <v>0</v>
      </c>
      <c r="N371" s="79">
        <v>0</v>
      </c>
      <c r="O371" s="79">
        <v>0</v>
      </c>
      <c r="P371" s="79">
        <v>0</v>
      </c>
      <c r="Q371" s="79">
        <v>0</v>
      </c>
      <c r="R371" s="79">
        <v>0</v>
      </c>
      <c r="S371" s="79">
        <v>0</v>
      </c>
      <c r="T371" s="79">
        <v>0</v>
      </c>
      <c r="U371" s="79">
        <v>0</v>
      </c>
      <c r="V371" s="79">
        <v>0</v>
      </c>
      <c r="W371" s="79">
        <v>0</v>
      </c>
      <c r="X371" s="79">
        <v>0</v>
      </c>
      <c r="Y371" s="79">
        <v>0</v>
      </c>
      <c r="Z371" s="79">
        <v>0</v>
      </c>
      <c r="AA371" s="111">
        <v>0</v>
      </c>
      <c r="AB371" s="107"/>
    </row>
    <row r="372" spans="1:28" ht="19.5" customHeight="1" x14ac:dyDescent="0.15">
      <c r="A372" s="219"/>
      <c r="B372" s="76"/>
      <c r="C372" s="74" t="s">
        <v>165</v>
      </c>
      <c r="D372" s="75"/>
      <c r="E372" s="77" t="s">
        <v>183</v>
      </c>
      <c r="F372" s="79">
        <f t="shared" si="168"/>
        <v>2302.9</v>
      </c>
      <c r="G372" s="79">
        <v>0</v>
      </c>
      <c r="H372" s="79">
        <v>51.21</v>
      </c>
      <c r="I372" s="79">
        <v>98.92</v>
      </c>
      <c r="J372" s="79">
        <v>38.74</v>
      </c>
      <c r="K372" s="79">
        <v>63.35</v>
      </c>
      <c r="L372" s="79">
        <v>34.299999999999997</v>
      </c>
      <c r="M372" s="79">
        <v>66.949999999999989</v>
      </c>
      <c r="N372" s="79">
        <v>91.79</v>
      </c>
      <c r="O372" s="79">
        <v>91.92</v>
      </c>
      <c r="P372" s="79">
        <v>81.19</v>
      </c>
      <c r="Q372" s="79">
        <v>102.56</v>
      </c>
      <c r="R372" s="79">
        <v>266.45999999999998</v>
      </c>
      <c r="S372" s="79">
        <v>434.84000000000003</v>
      </c>
      <c r="T372" s="79">
        <v>456.24</v>
      </c>
      <c r="U372" s="79">
        <v>254.01</v>
      </c>
      <c r="V372" s="79">
        <v>128.69999999999999</v>
      </c>
      <c r="W372" s="79">
        <v>30.75</v>
      </c>
      <c r="X372" s="79">
        <v>3.11</v>
      </c>
      <c r="Y372" s="79">
        <v>0.26</v>
      </c>
      <c r="Z372" s="79">
        <v>7.6</v>
      </c>
      <c r="AA372" s="111">
        <v>0</v>
      </c>
      <c r="AB372" s="107"/>
    </row>
    <row r="373" spans="1:28" ht="19.5" customHeight="1" thickBot="1" x14ac:dyDescent="0.2">
      <c r="A373" s="94"/>
      <c r="B373" s="222"/>
      <c r="C373" s="222"/>
      <c r="D373" s="223"/>
      <c r="E373" s="224" t="s">
        <v>150</v>
      </c>
      <c r="F373" s="79">
        <f t="shared" si="168"/>
        <v>294.22199999999998</v>
      </c>
      <c r="G373" s="102">
        <v>0</v>
      </c>
      <c r="H373" s="225">
        <v>0.29099999999999998</v>
      </c>
      <c r="I373" s="225">
        <v>2.4420000000000002</v>
      </c>
      <c r="J373" s="225">
        <v>1.946</v>
      </c>
      <c r="K373" s="225">
        <v>4.4409999999999998</v>
      </c>
      <c r="L373" s="225">
        <v>3.093</v>
      </c>
      <c r="M373" s="225">
        <v>6.52</v>
      </c>
      <c r="N373" s="225">
        <v>9.8820000000000014</v>
      </c>
      <c r="O373" s="225">
        <v>11.028</v>
      </c>
      <c r="P373" s="225">
        <v>10.56</v>
      </c>
      <c r="Q373" s="225">
        <v>14.532</v>
      </c>
      <c r="R373" s="225">
        <v>38.397999999999996</v>
      </c>
      <c r="S373" s="225">
        <v>62.849999999999994</v>
      </c>
      <c r="T373" s="225">
        <v>66.498000000000005</v>
      </c>
      <c r="U373" s="225">
        <v>36.751000000000005</v>
      </c>
      <c r="V373" s="225">
        <v>18.856999999999999</v>
      </c>
      <c r="W373" s="225">
        <v>4.5199999999999996</v>
      </c>
      <c r="X373" s="225">
        <v>0.45800000000000002</v>
      </c>
      <c r="Y373" s="225">
        <v>3.7999999999999999E-2</v>
      </c>
      <c r="Z373" s="225">
        <v>1.117</v>
      </c>
      <c r="AA373" s="226">
        <v>0</v>
      </c>
      <c r="AB373" s="107"/>
    </row>
    <row r="374" spans="1:28" ht="19.5" customHeight="1" x14ac:dyDescent="0.15">
      <c r="A374" s="349" t="s">
        <v>119</v>
      </c>
      <c r="B374" s="352" t="s">
        <v>120</v>
      </c>
      <c r="C374" s="353"/>
      <c r="D374" s="354"/>
      <c r="E374" s="73" t="s">
        <v>183</v>
      </c>
      <c r="F374" s="227">
        <f>F375+F376</f>
        <v>143.04</v>
      </c>
    </row>
    <row r="375" spans="1:28" ht="19.5" customHeight="1" x14ac:dyDescent="0.15">
      <c r="A375" s="350"/>
      <c r="B375" s="355" t="s">
        <v>205</v>
      </c>
      <c r="C375" s="356"/>
      <c r="D375" s="357"/>
      <c r="E375" s="77" t="s">
        <v>183</v>
      </c>
      <c r="F375" s="227">
        <v>133.44</v>
      </c>
    </row>
    <row r="376" spans="1:28" ht="19.5" customHeight="1" x14ac:dyDescent="0.15">
      <c r="A376" s="351"/>
      <c r="B376" s="355" t="s">
        <v>206</v>
      </c>
      <c r="C376" s="356"/>
      <c r="D376" s="357"/>
      <c r="E376" s="77" t="s">
        <v>183</v>
      </c>
      <c r="F376" s="227">
        <v>9.6</v>
      </c>
    </row>
    <row r="377" spans="1:28" ht="19.5" customHeight="1" thickBot="1" x14ac:dyDescent="0.2">
      <c r="A377" s="358" t="s">
        <v>204</v>
      </c>
      <c r="B377" s="359"/>
      <c r="C377" s="359"/>
      <c r="D377" s="360"/>
      <c r="E377" s="167" t="s">
        <v>183</v>
      </c>
      <c r="F377" s="233">
        <v>0</v>
      </c>
    </row>
    <row r="379" spans="1:28" ht="19.5" customHeight="1" x14ac:dyDescent="0.15">
      <c r="A379" s="3" t="s">
        <v>381</v>
      </c>
      <c r="F379" s="207" t="s">
        <v>520</v>
      </c>
    </row>
    <row r="380" spans="1:28" ht="19.5" customHeight="1" thickBot="1" x14ac:dyDescent="0.2">
      <c r="A380" s="346" t="s">
        <v>28</v>
      </c>
      <c r="B380" s="348"/>
      <c r="C380" s="348"/>
      <c r="D380" s="348"/>
      <c r="E380" s="348"/>
      <c r="F380" s="348"/>
      <c r="G380" s="348"/>
      <c r="H380" s="348"/>
      <c r="I380" s="348"/>
      <c r="J380" s="348"/>
      <c r="K380" s="348"/>
      <c r="L380" s="348"/>
      <c r="M380" s="348"/>
      <c r="N380" s="348"/>
      <c r="O380" s="348"/>
      <c r="P380" s="348"/>
      <c r="Q380" s="348"/>
      <c r="R380" s="348"/>
      <c r="S380" s="348"/>
      <c r="T380" s="348"/>
      <c r="U380" s="348"/>
      <c r="V380" s="348"/>
      <c r="W380" s="348"/>
      <c r="X380" s="348"/>
      <c r="Y380" s="348"/>
      <c r="Z380" s="348"/>
      <c r="AA380" s="348"/>
    </row>
    <row r="381" spans="1:28" ht="19.5" customHeight="1" x14ac:dyDescent="0.15">
      <c r="A381" s="208" t="s">
        <v>179</v>
      </c>
      <c r="B381" s="91"/>
      <c r="C381" s="91"/>
      <c r="D381" s="91"/>
      <c r="E381" s="91"/>
      <c r="F381" s="89" t="s">
        <v>180</v>
      </c>
      <c r="G381" s="184"/>
      <c r="H381" s="184"/>
      <c r="I381" s="184"/>
      <c r="J381" s="184"/>
      <c r="K381" s="184"/>
      <c r="L381" s="184"/>
      <c r="M381" s="184"/>
      <c r="N381" s="184"/>
      <c r="O381" s="184"/>
      <c r="P381" s="184"/>
      <c r="Q381" s="209"/>
      <c r="R381" s="135"/>
      <c r="S381" s="184"/>
      <c r="T381" s="184"/>
      <c r="U381" s="184"/>
      <c r="V381" s="184"/>
      <c r="W381" s="184"/>
      <c r="X381" s="184"/>
      <c r="Y381" s="184"/>
      <c r="Z381" s="184"/>
      <c r="AA381" s="234" t="s">
        <v>181</v>
      </c>
      <c r="AB381" s="107"/>
    </row>
    <row r="382" spans="1:28" ht="19.5" customHeight="1" x14ac:dyDescent="0.15">
      <c r="A382" s="211" t="s">
        <v>182</v>
      </c>
      <c r="B382" s="75"/>
      <c r="C382" s="75"/>
      <c r="D382" s="75"/>
      <c r="E382" s="77" t="s">
        <v>183</v>
      </c>
      <c r="F382" s="79">
        <f>F384+F418+F421</f>
        <v>5423.7300000000005</v>
      </c>
      <c r="G382" s="212" t="s">
        <v>184</v>
      </c>
      <c r="H382" s="212" t="s">
        <v>185</v>
      </c>
      <c r="I382" s="212" t="s">
        <v>186</v>
      </c>
      <c r="J382" s="212" t="s">
        <v>187</v>
      </c>
      <c r="K382" s="212" t="s">
        <v>227</v>
      </c>
      <c r="L382" s="212" t="s">
        <v>228</v>
      </c>
      <c r="M382" s="212" t="s">
        <v>229</v>
      </c>
      <c r="N382" s="212" t="s">
        <v>230</v>
      </c>
      <c r="O382" s="212" t="s">
        <v>231</v>
      </c>
      <c r="P382" s="212" t="s">
        <v>232</v>
      </c>
      <c r="Q382" s="213" t="s">
        <v>233</v>
      </c>
      <c r="R382" s="214" t="s">
        <v>234</v>
      </c>
      <c r="S382" s="212" t="s">
        <v>235</v>
      </c>
      <c r="T382" s="212" t="s">
        <v>236</v>
      </c>
      <c r="U382" s="212" t="s">
        <v>237</v>
      </c>
      <c r="V382" s="212" t="s">
        <v>238</v>
      </c>
      <c r="W382" s="212" t="s">
        <v>42</v>
      </c>
      <c r="X382" s="212" t="s">
        <v>147</v>
      </c>
      <c r="Y382" s="212" t="s">
        <v>148</v>
      </c>
      <c r="Z382" s="212" t="s">
        <v>149</v>
      </c>
      <c r="AA382" s="235"/>
      <c r="AB382" s="107"/>
    </row>
    <row r="383" spans="1:28" ht="19.5" customHeight="1" x14ac:dyDescent="0.15">
      <c r="A383" s="144"/>
      <c r="E383" s="77" t="s">
        <v>150</v>
      </c>
      <c r="F383" s="79">
        <f>F385</f>
        <v>1135.1680000000001</v>
      </c>
      <c r="G383" s="216"/>
      <c r="H383" s="216"/>
      <c r="I383" s="216"/>
      <c r="J383" s="216"/>
      <c r="K383" s="216"/>
      <c r="L383" s="216"/>
      <c r="M383" s="216"/>
      <c r="N383" s="216"/>
      <c r="O383" s="216"/>
      <c r="P383" s="216"/>
      <c r="Q383" s="217"/>
      <c r="R383" s="197"/>
      <c r="S383" s="216"/>
      <c r="T383" s="216"/>
      <c r="U383" s="216"/>
      <c r="V383" s="216"/>
      <c r="W383" s="216"/>
      <c r="X383" s="216"/>
      <c r="Y383" s="216"/>
      <c r="Z383" s="216"/>
      <c r="AA383" s="235" t="s">
        <v>151</v>
      </c>
      <c r="AB383" s="107"/>
    </row>
    <row r="384" spans="1:28" ht="19.5" customHeight="1" x14ac:dyDescent="0.15">
      <c r="A384" s="218"/>
      <c r="B384" s="74" t="s">
        <v>152</v>
      </c>
      <c r="C384" s="75"/>
      <c r="D384" s="75"/>
      <c r="E384" s="77" t="s">
        <v>183</v>
      </c>
      <c r="F384" s="79">
        <f>SUM(G384:AA384)</f>
        <v>5231.3500000000004</v>
      </c>
      <c r="G384" s="79">
        <f>G386+G404</f>
        <v>4.96</v>
      </c>
      <c r="H384" s="79">
        <f t="shared" ref="H384:AA384" si="173">H386+H404</f>
        <v>19.23</v>
      </c>
      <c r="I384" s="79">
        <f t="shared" si="173"/>
        <v>34.28</v>
      </c>
      <c r="J384" s="79">
        <f t="shared" si="173"/>
        <v>102.57</v>
      </c>
      <c r="K384" s="79">
        <f t="shared" si="173"/>
        <v>47.7</v>
      </c>
      <c r="L384" s="79">
        <f t="shared" si="173"/>
        <v>99.139999999999986</v>
      </c>
      <c r="M384" s="79">
        <f t="shared" si="173"/>
        <v>316.57</v>
      </c>
      <c r="N384" s="79">
        <f t="shared" si="173"/>
        <v>346.52</v>
      </c>
      <c r="O384" s="79">
        <f t="shared" si="173"/>
        <v>687.78</v>
      </c>
      <c r="P384" s="79">
        <f t="shared" si="173"/>
        <v>990.12</v>
      </c>
      <c r="Q384" s="79">
        <f t="shared" si="173"/>
        <v>384.54999999999995</v>
      </c>
      <c r="R384" s="79">
        <f t="shared" si="173"/>
        <v>893.16000000000008</v>
      </c>
      <c r="S384" s="79">
        <f t="shared" si="173"/>
        <v>756.42</v>
      </c>
      <c r="T384" s="79">
        <f t="shared" si="173"/>
        <v>456.06</v>
      </c>
      <c r="U384" s="79">
        <f t="shared" si="173"/>
        <v>44.44</v>
      </c>
      <c r="V384" s="79">
        <f t="shared" si="173"/>
        <v>32.89</v>
      </c>
      <c r="W384" s="79">
        <f t="shared" si="173"/>
        <v>6.54</v>
      </c>
      <c r="X384" s="79">
        <f t="shared" si="173"/>
        <v>3.01</v>
      </c>
      <c r="Y384" s="79">
        <f t="shared" si="173"/>
        <v>3</v>
      </c>
      <c r="Z384" s="79">
        <f t="shared" si="173"/>
        <v>0</v>
      </c>
      <c r="AA384" s="111">
        <f t="shared" si="173"/>
        <v>2.41</v>
      </c>
      <c r="AB384" s="107"/>
    </row>
    <row r="385" spans="1:28" ht="19.5" customHeight="1" x14ac:dyDescent="0.15">
      <c r="A385" s="219"/>
      <c r="B385" s="220"/>
      <c r="E385" s="77" t="s">
        <v>150</v>
      </c>
      <c r="F385" s="79">
        <f>SUM(G385:AA385)</f>
        <v>1135.1680000000001</v>
      </c>
      <c r="G385" s="79">
        <f>G387+G405</f>
        <v>0</v>
      </c>
      <c r="H385" s="79">
        <f t="shared" ref="H385:AA385" si="174">H387+H405</f>
        <v>6.9000000000000006E-2</v>
      </c>
      <c r="I385" s="79">
        <f t="shared" si="174"/>
        <v>0.72599999999999998</v>
      </c>
      <c r="J385" s="79">
        <f t="shared" si="174"/>
        <v>5.2569999999999997</v>
      </c>
      <c r="K385" s="79">
        <f t="shared" si="174"/>
        <v>4.8620000000000001</v>
      </c>
      <c r="L385" s="79">
        <f t="shared" si="174"/>
        <v>14.482000000000001</v>
      </c>
      <c r="M385" s="79">
        <f t="shared" si="174"/>
        <v>47.094000000000001</v>
      </c>
      <c r="N385" s="79">
        <f t="shared" si="174"/>
        <v>62.318000000000005</v>
      </c>
      <c r="O385" s="79">
        <f t="shared" si="174"/>
        <v>166.88299999999998</v>
      </c>
      <c r="P385" s="79">
        <f t="shared" si="174"/>
        <v>249.18</v>
      </c>
      <c r="Q385" s="79">
        <f t="shared" si="174"/>
        <v>99.741</v>
      </c>
      <c r="R385" s="79">
        <f t="shared" si="174"/>
        <v>178.08500000000001</v>
      </c>
      <c r="S385" s="79">
        <f t="shared" si="174"/>
        <v>179.167</v>
      </c>
      <c r="T385" s="79">
        <f t="shared" si="174"/>
        <v>98.657999999999987</v>
      </c>
      <c r="U385" s="79">
        <f t="shared" si="174"/>
        <v>13.567</v>
      </c>
      <c r="V385" s="79">
        <f t="shared" si="174"/>
        <v>10.492000000000001</v>
      </c>
      <c r="W385" s="79">
        <f t="shared" si="174"/>
        <v>1.8739999999999999</v>
      </c>
      <c r="X385" s="79">
        <f t="shared" si="174"/>
        <v>0.56800000000000006</v>
      </c>
      <c r="Y385" s="79">
        <f t="shared" si="174"/>
        <v>1.1519999999999999</v>
      </c>
      <c r="Z385" s="79">
        <f t="shared" si="174"/>
        <v>0</v>
      </c>
      <c r="AA385" s="111">
        <f t="shared" si="174"/>
        <v>0.99299999999999999</v>
      </c>
      <c r="AB385" s="107"/>
    </row>
    <row r="386" spans="1:28" ht="19.5" customHeight="1" x14ac:dyDescent="0.15">
      <c r="A386" s="219"/>
      <c r="B386" s="221"/>
      <c r="C386" s="74" t="s">
        <v>152</v>
      </c>
      <c r="D386" s="75"/>
      <c r="E386" s="77" t="s">
        <v>183</v>
      </c>
      <c r="F386" s="79">
        <f t="shared" ref="F386:F389" si="175">SUM(G386:AA386)</f>
        <v>3164.7099999999996</v>
      </c>
      <c r="G386" s="79">
        <f>G388+G402</f>
        <v>3.81</v>
      </c>
      <c r="H386" s="79">
        <f t="shared" ref="H386:J386" si="176">H388+H402</f>
        <v>10.75</v>
      </c>
      <c r="I386" s="79">
        <f t="shared" si="176"/>
        <v>31.99</v>
      </c>
      <c r="J386" s="79">
        <f t="shared" si="176"/>
        <v>17.149999999999999</v>
      </c>
      <c r="K386" s="79">
        <f>K388+K402</f>
        <v>40.61</v>
      </c>
      <c r="L386" s="79">
        <f t="shared" ref="L386:AA386" si="177">L388+L402</f>
        <v>82.039999999999992</v>
      </c>
      <c r="M386" s="79">
        <f t="shared" si="177"/>
        <v>118.23</v>
      </c>
      <c r="N386" s="79">
        <f t="shared" si="177"/>
        <v>158.08000000000001</v>
      </c>
      <c r="O386" s="79">
        <f t="shared" si="177"/>
        <v>585.79999999999995</v>
      </c>
      <c r="P386" s="79">
        <f t="shared" si="177"/>
        <v>880.79</v>
      </c>
      <c r="Q386" s="79">
        <f t="shared" si="177"/>
        <v>302.77999999999997</v>
      </c>
      <c r="R386" s="79">
        <f t="shared" si="177"/>
        <v>300.92</v>
      </c>
      <c r="S386" s="79">
        <f t="shared" si="177"/>
        <v>401.02</v>
      </c>
      <c r="T386" s="79">
        <f t="shared" si="177"/>
        <v>164.95</v>
      </c>
      <c r="U386" s="79">
        <f t="shared" si="177"/>
        <v>35.229999999999997</v>
      </c>
      <c r="V386" s="79">
        <f t="shared" si="177"/>
        <v>21.58</v>
      </c>
      <c r="W386" s="79">
        <f t="shared" si="177"/>
        <v>4</v>
      </c>
      <c r="X386" s="79">
        <f t="shared" si="177"/>
        <v>0.09</v>
      </c>
      <c r="Y386" s="79">
        <f t="shared" si="177"/>
        <v>2.48</v>
      </c>
      <c r="Z386" s="79">
        <f t="shared" si="177"/>
        <v>0</v>
      </c>
      <c r="AA386" s="111">
        <f t="shared" si="177"/>
        <v>2.41</v>
      </c>
      <c r="AB386" s="107"/>
    </row>
    <row r="387" spans="1:28" ht="19.5" customHeight="1" x14ac:dyDescent="0.15">
      <c r="A387" s="219"/>
      <c r="B387" s="76"/>
      <c r="C387" s="76"/>
      <c r="E387" s="77" t="s">
        <v>150</v>
      </c>
      <c r="F387" s="79">
        <f t="shared" si="175"/>
        <v>849.05500000000018</v>
      </c>
      <c r="G387" s="79">
        <f>G389+G403</f>
        <v>0</v>
      </c>
      <c r="H387" s="79">
        <f t="shared" ref="H387:AA387" si="178">H389+H403</f>
        <v>0</v>
      </c>
      <c r="I387" s="79">
        <f t="shared" si="178"/>
        <v>0.66700000000000004</v>
      </c>
      <c r="J387" s="79">
        <f t="shared" si="178"/>
        <v>0.97899999999999998</v>
      </c>
      <c r="K387" s="79">
        <f t="shared" si="178"/>
        <v>4.38</v>
      </c>
      <c r="L387" s="79">
        <f t="shared" si="178"/>
        <v>12.887</v>
      </c>
      <c r="M387" s="79">
        <f t="shared" si="178"/>
        <v>27.263000000000002</v>
      </c>
      <c r="N387" s="79">
        <f t="shared" si="178"/>
        <v>41.365000000000002</v>
      </c>
      <c r="O387" s="79">
        <f t="shared" si="178"/>
        <v>154.38299999999998</v>
      </c>
      <c r="P387" s="79">
        <f t="shared" si="178"/>
        <v>233.91200000000001</v>
      </c>
      <c r="Q387" s="79">
        <f t="shared" si="178"/>
        <v>86.828999999999994</v>
      </c>
      <c r="R387" s="79">
        <f t="shared" si="178"/>
        <v>89.107000000000014</v>
      </c>
      <c r="S387" s="79">
        <f t="shared" si="178"/>
        <v>121.874</v>
      </c>
      <c r="T387" s="79">
        <f t="shared" si="178"/>
        <v>52.031999999999996</v>
      </c>
      <c r="U387" s="79">
        <f t="shared" si="178"/>
        <v>12.012</v>
      </c>
      <c r="V387" s="79">
        <f t="shared" si="178"/>
        <v>7.8170000000000002</v>
      </c>
      <c r="W387" s="79">
        <f t="shared" si="178"/>
        <v>1.5009999999999999</v>
      </c>
      <c r="X387" s="79">
        <f t="shared" si="178"/>
        <v>3.6999999999999998E-2</v>
      </c>
      <c r="Y387" s="79">
        <f t="shared" si="178"/>
        <v>1.0169999999999999</v>
      </c>
      <c r="Z387" s="79">
        <f t="shared" si="178"/>
        <v>0</v>
      </c>
      <c r="AA387" s="111">
        <f t="shared" si="178"/>
        <v>0.99299999999999999</v>
      </c>
      <c r="AB387" s="107"/>
    </row>
    <row r="388" spans="1:28" ht="19.5" customHeight="1" x14ac:dyDescent="0.15">
      <c r="A388" s="219"/>
      <c r="B388" s="73"/>
      <c r="C388" s="77"/>
      <c r="D388" s="77" t="s">
        <v>153</v>
      </c>
      <c r="E388" s="77" t="s">
        <v>183</v>
      </c>
      <c r="F388" s="79">
        <f>SUM(G388:AA388)</f>
        <v>3072.3599999999997</v>
      </c>
      <c r="G388" s="79">
        <f>SUM(G390,G392,G394,G396,G398,G400)</f>
        <v>3.58</v>
      </c>
      <c r="H388" s="79">
        <f t="shared" ref="H388" si="179">SUM(H390,H392,H394,H396,H398,H400)</f>
        <v>9.98</v>
      </c>
      <c r="I388" s="79">
        <f>SUM(I390,I392,I394,I396,I398,I400)</f>
        <v>19.13</v>
      </c>
      <c r="J388" s="79">
        <f t="shared" ref="J388" si="180">SUM(J390,J392,J394,J396,J398,J400)</f>
        <v>2.75</v>
      </c>
      <c r="K388" s="79">
        <f>SUM(K390,K392,K394,K396,K398,K400)</f>
        <v>18.39</v>
      </c>
      <c r="L388" s="79">
        <f t="shared" ref="L388:AA388" si="181">SUM(L390,L392,L394,L396,L398,L400)</f>
        <v>49.25</v>
      </c>
      <c r="M388" s="79">
        <f t="shared" si="181"/>
        <v>113.28</v>
      </c>
      <c r="N388" s="79">
        <f t="shared" si="181"/>
        <v>157.45000000000002</v>
      </c>
      <c r="O388" s="79">
        <f t="shared" si="181"/>
        <v>585.5</v>
      </c>
      <c r="P388" s="79">
        <f t="shared" si="181"/>
        <v>880.79</v>
      </c>
      <c r="Q388" s="79">
        <f t="shared" si="181"/>
        <v>299.58</v>
      </c>
      <c r="R388" s="79">
        <f t="shared" si="181"/>
        <v>300.92</v>
      </c>
      <c r="S388" s="79">
        <f t="shared" si="181"/>
        <v>401.02</v>
      </c>
      <c r="T388" s="79">
        <f t="shared" si="181"/>
        <v>164.95</v>
      </c>
      <c r="U388" s="79">
        <f t="shared" si="181"/>
        <v>35.229999999999997</v>
      </c>
      <c r="V388" s="79">
        <f t="shared" si="181"/>
        <v>21.58</v>
      </c>
      <c r="W388" s="79">
        <f>SUM(W390,W392,W394,W396,W398,W400)</f>
        <v>4</v>
      </c>
      <c r="X388" s="79">
        <f t="shared" si="181"/>
        <v>0.09</v>
      </c>
      <c r="Y388" s="79">
        <f t="shared" si="181"/>
        <v>2.48</v>
      </c>
      <c r="Z388" s="79">
        <f t="shared" si="181"/>
        <v>0</v>
      </c>
      <c r="AA388" s="111">
        <f t="shared" si="181"/>
        <v>2.41</v>
      </c>
      <c r="AB388" s="107"/>
    </row>
    <row r="389" spans="1:28" ht="19.5" customHeight="1" x14ac:dyDescent="0.15">
      <c r="A389" s="219"/>
      <c r="B389" s="73" t="s">
        <v>154</v>
      </c>
      <c r="C389" s="73"/>
      <c r="D389" s="73"/>
      <c r="E389" s="77" t="s">
        <v>150</v>
      </c>
      <c r="F389" s="79">
        <f t="shared" si="175"/>
        <v>842.56200000000024</v>
      </c>
      <c r="G389" s="79">
        <f>SUM(G391,G393,G395,G397,G399,G401)</f>
        <v>0</v>
      </c>
      <c r="H389" s="79">
        <f t="shared" ref="H389:AA389" si="182">SUM(H391,H393,H395,H397,H399,H401)</f>
        <v>0</v>
      </c>
      <c r="I389" s="79">
        <f t="shared" si="182"/>
        <v>0.34399999999999997</v>
      </c>
      <c r="J389" s="79">
        <f t="shared" si="182"/>
        <v>0.254</v>
      </c>
      <c r="K389" s="79">
        <f t="shared" si="182"/>
        <v>2.82</v>
      </c>
      <c r="L389" s="79">
        <f t="shared" si="182"/>
        <v>9.9380000000000006</v>
      </c>
      <c r="M389" s="79">
        <f t="shared" si="182"/>
        <v>26.768000000000001</v>
      </c>
      <c r="N389" s="79">
        <f t="shared" si="182"/>
        <v>41.295999999999999</v>
      </c>
      <c r="O389" s="79">
        <f t="shared" si="182"/>
        <v>154.34699999999998</v>
      </c>
      <c r="P389" s="79">
        <f t="shared" si="182"/>
        <v>233.91200000000001</v>
      </c>
      <c r="Q389" s="79">
        <f t="shared" si="182"/>
        <v>86.492999999999995</v>
      </c>
      <c r="R389" s="79">
        <f t="shared" si="182"/>
        <v>89.107000000000014</v>
      </c>
      <c r="S389" s="79">
        <f t="shared" si="182"/>
        <v>121.874</v>
      </c>
      <c r="T389" s="79">
        <f t="shared" si="182"/>
        <v>52.031999999999996</v>
      </c>
      <c r="U389" s="79">
        <f t="shared" si="182"/>
        <v>12.012</v>
      </c>
      <c r="V389" s="79">
        <f t="shared" si="182"/>
        <v>7.8170000000000002</v>
      </c>
      <c r="W389" s="79">
        <f t="shared" si="182"/>
        <v>1.5009999999999999</v>
      </c>
      <c r="X389" s="79">
        <f t="shared" si="182"/>
        <v>3.6999999999999998E-2</v>
      </c>
      <c r="Y389" s="79">
        <f t="shared" si="182"/>
        <v>1.0169999999999999</v>
      </c>
      <c r="Z389" s="79">
        <f t="shared" si="182"/>
        <v>0</v>
      </c>
      <c r="AA389" s="111">
        <f t="shared" si="182"/>
        <v>0.99299999999999999</v>
      </c>
      <c r="AB389" s="107"/>
    </row>
    <row r="390" spans="1:28" ht="19.5" customHeight="1" x14ac:dyDescent="0.15">
      <c r="A390" s="219" t="s">
        <v>155</v>
      </c>
      <c r="B390" s="73"/>
      <c r="C390" s="73" t="s">
        <v>10</v>
      </c>
      <c r="D390" s="77" t="s">
        <v>156</v>
      </c>
      <c r="E390" s="77" t="s">
        <v>183</v>
      </c>
      <c r="F390" s="79">
        <f t="shared" ref="F390:F417" si="183">SUM(G390:AA390)</f>
        <v>1594.1899999999998</v>
      </c>
      <c r="G390" s="79">
        <v>3.23</v>
      </c>
      <c r="H390" s="79">
        <v>4.97</v>
      </c>
      <c r="I390" s="79">
        <v>13.33</v>
      </c>
      <c r="J390" s="79">
        <v>1.1299999999999999</v>
      </c>
      <c r="K390" s="79">
        <v>12.99</v>
      </c>
      <c r="L390" s="79">
        <v>45.25</v>
      </c>
      <c r="M390" s="79">
        <v>92.91</v>
      </c>
      <c r="N390" s="79">
        <v>122.11</v>
      </c>
      <c r="O390" s="79">
        <v>348.87</v>
      </c>
      <c r="P390" s="79">
        <v>410.75</v>
      </c>
      <c r="Q390" s="79">
        <v>136.88999999999999</v>
      </c>
      <c r="R390" s="79">
        <v>129.5</v>
      </c>
      <c r="S390" s="79">
        <v>162.69999999999999</v>
      </c>
      <c r="T390" s="79">
        <v>67.84</v>
      </c>
      <c r="U390" s="79">
        <v>18.989999999999998</v>
      </c>
      <c r="V390" s="79">
        <v>14.68</v>
      </c>
      <c r="W390" s="79">
        <v>3.07</v>
      </c>
      <c r="X390" s="79">
        <v>0.09</v>
      </c>
      <c r="Y390" s="79">
        <v>2.48</v>
      </c>
      <c r="Z390" s="79">
        <v>0</v>
      </c>
      <c r="AA390" s="111">
        <v>2.41</v>
      </c>
      <c r="AB390" s="107"/>
    </row>
    <row r="391" spans="1:28" ht="19.5" customHeight="1" x14ac:dyDescent="0.15">
      <c r="A391" s="219"/>
      <c r="B391" s="73"/>
      <c r="C391" s="73"/>
      <c r="D391" s="73"/>
      <c r="E391" s="77" t="s">
        <v>150</v>
      </c>
      <c r="F391" s="79">
        <f t="shared" si="183"/>
        <v>529.48000000000013</v>
      </c>
      <c r="G391" s="79">
        <v>0</v>
      </c>
      <c r="H391" s="79">
        <v>0</v>
      </c>
      <c r="I391" s="79">
        <v>0.28699999999999998</v>
      </c>
      <c r="J391" s="79">
        <v>0.13600000000000001</v>
      </c>
      <c r="K391" s="79">
        <v>2.2109999999999999</v>
      </c>
      <c r="L391" s="79">
        <v>9.5060000000000002</v>
      </c>
      <c r="M391" s="79">
        <v>23.248999999999999</v>
      </c>
      <c r="N391" s="79">
        <v>35.424999999999997</v>
      </c>
      <c r="O391" s="79">
        <v>111.637</v>
      </c>
      <c r="P391" s="79">
        <v>139.64599999999999</v>
      </c>
      <c r="Q391" s="79">
        <v>50.656999999999996</v>
      </c>
      <c r="R391" s="79">
        <v>49.185000000000002</v>
      </c>
      <c r="S391" s="79">
        <v>63.287999999999997</v>
      </c>
      <c r="T391" s="79">
        <v>27.135999999999999</v>
      </c>
      <c r="U391" s="79">
        <v>7.7880000000000003</v>
      </c>
      <c r="V391" s="79">
        <v>6.0229999999999997</v>
      </c>
      <c r="W391" s="79">
        <v>1.2589999999999999</v>
      </c>
      <c r="X391" s="79">
        <v>3.6999999999999998E-2</v>
      </c>
      <c r="Y391" s="79">
        <v>1.0169999999999999</v>
      </c>
      <c r="Z391" s="79">
        <v>0</v>
      </c>
      <c r="AA391" s="111">
        <v>0.99299999999999999</v>
      </c>
      <c r="AB391" s="107"/>
    </row>
    <row r="392" spans="1:28" ht="19.5" customHeight="1" x14ac:dyDescent="0.15">
      <c r="A392" s="219"/>
      <c r="B392" s="73"/>
      <c r="C392" s="73"/>
      <c r="D392" s="77" t="s">
        <v>157</v>
      </c>
      <c r="E392" s="77" t="s">
        <v>183</v>
      </c>
      <c r="F392" s="79">
        <f t="shared" si="183"/>
        <v>1374.57</v>
      </c>
      <c r="G392" s="79">
        <v>0</v>
      </c>
      <c r="H392" s="79">
        <v>0.93</v>
      </c>
      <c r="I392" s="79">
        <v>0.53</v>
      </c>
      <c r="J392" s="79">
        <v>0</v>
      </c>
      <c r="K392" s="79">
        <v>3.14</v>
      </c>
      <c r="L392" s="79">
        <v>3.41</v>
      </c>
      <c r="M392" s="79">
        <v>6.53</v>
      </c>
      <c r="N392" s="79">
        <v>31</v>
      </c>
      <c r="O392" s="79">
        <v>234.34</v>
      </c>
      <c r="P392" s="79">
        <v>464.8</v>
      </c>
      <c r="Q392" s="79">
        <v>161.63999999999999</v>
      </c>
      <c r="R392" s="79">
        <v>159.37</v>
      </c>
      <c r="S392" s="79">
        <v>203.39</v>
      </c>
      <c r="T392" s="79">
        <v>82.35</v>
      </c>
      <c r="U392" s="79">
        <v>16.239999999999998</v>
      </c>
      <c r="V392" s="79">
        <v>6.9</v>
      </c>
      <c r="W392" s="79">
        <v>0</v>
      </c>
      <c r="X392" s="79">
        <v>0</v>
      </c>
      <c r="Y392" s="79">
        <v>0</v>
      </c>
      <c r="Z392" s="79">
        <v>0</v>
      </c>
      <c r="AA392" s="111">
        <v>0</v>
      </c>
      <c r="AB392" s="107"/>
    </row>
    <row r="393" spans="1:28" ht="19.5" customHeight="1" x14ac:dyDescent="0.15">
      <c r="A393" s="219"/>
      <c r="B393" s="73"/>
      <c r="C393" s="73"/>
      <c r="D393" s="73"/>
      <c r="E393" s="77" t="s">
        <v>150</v>
      </c>
      <c r="F393" s="79">
        <f t="shared" si="183"/>
        <v>289.41299999999995</v>
      </c>
      <c r="G393" s="79">
        <v>0</v>
      </c>
      <c r="H393" s="79">
        <v>0</v>
      </c>
      <c r="I393" s="79">
        <v>0</v>
      </c>
      <c r="J393" s="79">
        <v>0</v>
      </c>
      <c r="K393" s="79">
        <v>0.314</v>
      </c>
      <c r="L393" s="79">
        <v>0.40899999999999997</v>
      </c>
      <c r="M393" s="79">
        <v>0.91400000000000003</v>
      </c>
      <c r="N393" s="79">
        <v>4.9589999999999996</v>
      </c>
      <c r="O393" s="79">
        <v>42.183</v>
      </c>
      <c r="P393" s="79">
        <v>92.954999999999998</v>
      </c>
      <c r="Q393" s="79">
        <v>35.561999999999998</v>
      </c>
      <c r="R393" s="79">
        <v>36.667999999999999</v>
      </c>
      <c r="S393" s="79">
        <v>48.816000000000003</v>
      </c>
      <c r="T393" s="79">
        <v>20.614999999999998</v>
      </c>
      <c r="U393" s="79">
        <v>4.2240000000000002</v>
      </c>
      <c r="V393" s="79">
        <v>1.794</v>
      </c>
      <c r="W393" s="79">
        <v>0</v>
      </c>
      <c r="X393" s="79">
        <v>0</v>
      </c>
      <c r="Y393" s="79">
        <v>0</v>
      </c>
      <c r="Z393" s="79">
        <v>0</v>
      </c>
      <c r="AA393" s="111">
        <v>0</v>
      </c>
      <c r="AB393" s="107"/>
    </row>
    <row r="394" spans="1:28" ht="19.5" customHeight="1" x14ac:dyDescent="0.15">
      <c r="A394" s="219"/>
      <c r="B394" s="73" t="s">
        <v>158</v>
      </c>
      <c r="C394" s="73" t="s">
        <v>159</v>
      </c>
      <c r="D394" s="77" t="s">
        <v>160</v>
      </c>
      <c r="E394" s="77" t="s">
        <v>183</v>
      </c>
      <c r="F394" s="79">
        <f t="shared" si="183"/>
        <v>0.93</v>
      </c>
      <c r="G394" s="79">
        <v>0</v>
      </c>
      <c r="H394" s="79">
        <v>0</v>
      </c>
      <c r="I394" s="79">
        <v>0</v>
      </c>
      <c r="J394" s="79">
        <v>0</v>
      </c>
      <c r="K394" s="79">
        <v>0</v>
      </c>
      <c r="L394" s="79">
        <v>0</v>
      </c>
      <c r="M394" s="79">
        <v>0</v>
      </c>
      <c r="N394" s="79">
        <v>0</v>
      </c>
      <c r="O394" s="79">
        <v>0</v>
      </c>
      <c r="P394" s="79">
        <v>0</v>
      </c>
      <c r="Q394" s="79">
        <v>0</v>
      </c>
      <c r="R394" s="79">
        <v>0</v>
      </c>
      <c r="S394" s="79">
        <v>0</v>
      </c>
      <c r="T394" s="79">
        <v>0</v>
      </c>
      <c r="U394" s="79">
        <v>0</v>
      </c>
      <c r="V394" s="79">
        <v>0</v>
      </c>
      <c r="W394" s="79">
        <v>0.93</v>
      </c>
      <c r="X394" s="79">
        <v>0</v>
      </c>
      <c r="Y394" s="79">
        <v>0</v>
      </c>
      <c r="Z394" s="79">
        <v>0</v>
      </c>
      <c r="AA394" s="111">
        <v>0</v>
      </c>
      <c r="AB394" s="107"/>
    </row>
    <row r="395" spans="1:28" ht="19.5" customHeight="1" x14ac:dyDescent="0.15">
      <c r="A395" s="219"/>
      <c r="B395" s="73"/>
      <c r="C395" s="73"/>
      <c r="D395" s="73"/>
      <c r="E395" s="77" t="s">
        <v>150</v>
      </c>
      <c r="F395" s="79">
        <f t="shared" si="183"/>
        <v>0.24199999999999999</v>
      </c>
      <c r="G395" s="79">
        <v>0</v>
      </c>
      <c r="H395" s="79">
        <v>0</v>
      </c>
      <c r="I395" s="79">
        <v>0</v>
      </c>
      <c r="J395" s="79">
        <v>0</v>
      </c>
      <c r="K395" s="79">
        <v>0</v>
      </c>
      <c r="L395" s="79">
        <v>0</v>
      </c>
      <c r="M395" s="79">
        <v>0</v>
      </c>
      <c r="N395" s="79">
        <v>0</v>
      </c>
      <c r="O395" s="79">
        <v>0</v>
      </c>
      <c r="P395" s="79">
        <v>0</v>
      </c>
      <c r="Q395" s="79">
        <v>0</v>
      </c>
      <c r="R395" s="79">
        <v>0</v>
      </c>
      <c r="S395" s="79">
        <v>0</v>
      </c>
      <c r="T395" s="79">
        <v>0</v>
      </c>
      <c r="U395" s="79">
        <v>0</v>
      </c>
      <c r="V395" s="79">
        <v>0</v>
      </c>
      <c r="W395" s="79">
        <v>0.24199999999999999</v>
      </c>
      <c r="X395" s="79">
        <v>0</v>
      </c>
      <c r="Y395" s="79">
        <v>0</v>
      </c>
      <c r="Z395" s="79">
        <v>0</v>
      </c>
      <c r="AA395" s="111">
        <v>0</v>
      </c>
      <c r="AB395" s="107"/>
    </row>
    <row r="396" spans="1:28" ht="19.5" customHeight="1" x14ac:dyDescent="0.15">
      <c r="A396" s="219"/>
      <c r="B396" s="73"/>
      <c r="C396" s="73"/>
      <c r="D396" s="77" t="s">
        <v>161</v>
      </c>
      <c r="E396" s="77" t="s">
        <v>183</v>
      </c>
      <c r="F396" s="79">
        <f t="shared" si="183"/>
        <v>5.1099999999999994</v>
      </c>
      <c r="G396" s="79">
        <v>0</v>
      </c>
      <c r="H396" s="79">
        <v>0.86</v>
      </c>
      <c r="I396" s="79">
        <v>3.78</v>
      </c>
      <c r="J396" s="79">
        <v>0.25</v>
      </c>
      <c r="K396" s="79">
        <v>0</v>
      </c>
      <c r="L396" s="79">
        <v>0</v>
      </c>
      <c r="M396" s="79">
        <v>0</v>
      </c>
      <c r="N396" s="79">
        <v>0</v>
      </c>
      <c r="O396" s="79">
        <v>0</v>
      </c>
      <c r="P396" s="79">
        <v>0</v>
      </c>
      <c r="Q396" s="79">
        <v>0</v>
      </c>
      <c r="R396" s="79">
        <v>0</v>
      </c>
      <c r="S396" s="79">
        <v>0.22</v>
      </c>
      <c r="T396" s="79">
        <v>0</v>
      </c>
      <c r="U396" s="79">
        <v>0</v>
      </c>
      <c r="V396" s="79">
        <v>0</v>
      </c>
      <c r="W396" s="79">
        <v>0</v>
      </c>
      <c r="X396" s="79">
        <v>0</v>
      </c>
      <c r="Y396" s="79">
        <v>0</v>
      </c>
      <c r="Z396" s="79">
        <v>0</v>
      </c>
      <c r="AA396" s="111">
        <v>0</v>
      </c>
      <c r="AB396" s="107"/>
    </row>
    <row r="397" spans="1:28" ht="19.5" customHeight="1" x14ac:dyDescent="0.15">
      <c r="A397" s="219"/>
      <c r="B397" s="73"/>
      <c r="C397" s="73"/>
      <c r="D397" s="73"/>
      <c r="E397" s="77" t="s">
        <v>150</v>
      </c>
      <c r="F397" s="79">
        <f t="shared" si="183"/>
        <v>5.3000000000000005E-2</v>
      </c>
      <c r="G397" s="79">
        <v>0</v>
      </c>
      <c r="H397" s="79">
        <v>0</v>
      </c>
      <c r="I397" s="79">
        <v>0</v>
      </c>
      <c r="J397" s="79">
        <v>3.0000000000000001E-3</v>
      </c>
      <c r="K397" s="79">
        <v>0</v>
      </c>
      <c r="L397" s="79">
        <v>0</v>
      </c>
      <c r="M397" s="79">
        <v>0</v>
      </c>
      <c r="N397" s="79">
        <v>0</v>
      </c>
      <c r="O397" s="79">
        <v>0</v>
      </c>
      <c r="P397" s="79">
        <v>0</v>
      </c>
      <c r="Q397" s="79">
        <v>0</v>
      </c>
      <c r="R397" s="79">
        <v>0</v>
      </c>
      <c r="S397" s="79">
        <v>0.05</v>
      </c>
      <c r="T397" s="79">
        <v>0</v>
      </c>
      <c r="U397" s="79">
        <v>0</v>
      </c>
      <c r="V397" s="79">
        <v>0</v>
      </c>
      <c r="W397" s="79">
        <v>0</v>
      </c>
      <c r="X397" s="79">
        <v>0</v>
      </c>
      <c r="Y397" s="79">
        <v>0</v>
      </c>
      <c r="Z397" s="79">
        <v>0</v>
      </c>
      <c r="AA397" s="111">
        <v>0</v>
      </c>
      <c r="AB397" s="107"/>
    </row>
    <row r="398" spans="1:28" ht="19.5" customHeight="1" x14ac:dyDescent="0.15">
      <c r="A398" s="219"/>
      <c r="B398" s="73"/>
      <c r="C398" s="73" t="s">
        <v>162</v>
      </c>
      <c r="D398" s="77" t="s">
        <v>163</v>
      </c>
      <c r="E398" s="77" t="s">
        <v>183</v>
      </c>
      <c r="F398" s="79">
        <f t="shared" si="183"/>
        <v>96.54</v>
      </c>
      <c r="G398" s="79">
        <v>0.35</v>
      </c>
      <c r="H398" s="79">
        <v>3.22</v>
      </c>
      <c r="I398" s="79">
        <v>1.49</v>
      </c>
      <c r="J398" s="79">
        <v>1.1200000000000001</v>
      </c>
      <c r="K398" s="79">
        <v>2.2599999999999998</v>
      </c>
      <c r="L398" s="79">
        <v>0</v>
      </c>
      <c r="M398" s="79">
        <v>13.66</v>
      </c>
      <c r="N398" s="79">
        <v>4.34</v>
      </c>
      <c r="O398" s="79">
        <v>2.29</v>
      </c>
      <c r="P398" s="79">
        <v>5.24</v>
      </c>
      <c r="Q398" s="79">
        <v>1.05</v>
      </c>
      <c r="R398" s="79">
        <v>12.05</v>
      </c>
      <c r="S398" s="79">
        <v>34.71</v>
      </c>
      <c r="T398" s="79">
        <v>14.76</v>
      </c>
      <c r="U398" s="79">
        <v>0</v>
      </c>
      <c r="V398" s="79">
        <v>0</v>
      </c>
      <c r="W398" s="79">
        <v>0</v>
      </c>
      <c r="X398" s="79">
        <v>0</v>
      </c>
      <c r="Y398" s="79">
        <v>0</v>
      </c>
      <c r="Z398" s="79">
        <v>0</v>
      </c>
      <c r="AA398" s="111">
        <v>0</v>
      </c>
      <c r="AB398" s="107"/>
    </row>
    <row r="399" spans="1:28" ht="19.5" customHeight="1" x14ac:dyDescent="0.15">
      <c r="A399" s="219"/>
      <c r="B399" s="73" t="s">
        <v>20</v>
      </c>
      <c r="C399" s="73"/>
      <c r="D399" s="73"/>
      <c r="E399" s="77" t="s">
        <v>150</v>
      </c>
      <c r="F399" s="79">
        <f t="shared" si="183"/>
        <v>23.338000000000001</v>
      </c>
      <c r="G399" s="79">
        <v>0</v>
      </c>
      <c r="H399" s="79">
        <v>0</v>
      </c>
      <c r="I399" s="79">
        <v>5.7000000000000002E-2</v>
      </c>
      <c r="J399" s="79">
        <v>0.112</v>
      </c>
      <c r="K399" s="79">
        <v>0.29499999999999998</v>
      </c>
      <c r="L399" s="79">
        <v>0</v>
      </c>
      <c r="M399" s="79">
        <v>2.5950000000000002</v>
      </c>
      <c r="N399" s="79">
        <v>0.91200000000000003</v>
      </c>
      <c r="O399" s="79">
        <v>0.52700000000000002</v>
      </c>
      <c r="P399" s="79">
        <v>1.3109999999999999</v>
      </c>
      <c r="Q399" s="79">
        <v>0.27400000000000002</v>
      </c>
      <c r="R399" s="79">
        <v>3.254</v>
      </c>
      <c r="S399" s="79">
        <v>9.7200000000000006</v>
      </c>
      <c r="T399" s="79">
        <v>4.2809999999999997</v>
      </c>
      <c r="U399" s="79">
        <v>0</v>
      </c>
      <c r="V399" s="79">
        <v>0</v>
      </c>
      <c r="W399" s="79">
        <v>0</v>
      </c>
      <c r="X399" s="79">
        <v>0</v>
      </c>
      <c r="Y399" s="79">
        <v>0</v>
      </c>
      <c r="Z399" s="79">
        <v>0</v>
      </c>
      <c r="AA399" s="111">
        <v>0</v>
      </c>
      <c r="AB399" s="107"/>
    </row>
    <row r="400" spans="1:28" ht="19.5" customHeight="1" x14ac:dyDescent="0.15">
      <c r="A400" s="219"/>
      <c r="B400" s="73"/>
      <c r="C400" s="73"/>
      <c r="D400" s="77" t="s">
        <v>164</v>
      </c>
      <c r="E400" s="77" t="s">
        <v>183</v>
      </c>
      <c r="F400" s="79">
        <f t="shared" si="183"/>
        <v>1.02</v>
      </c>
      <c r="G400" s="79">
        <v>0</v>
      </c>
      <c r="H400" s="79">
        <v>0</v>
      </c>
      <c r="I400" s="79">
        <v>0</v>
      </c>
      <c r="J400" s="79">
        <v>0.25</v>
      </c>
      <c r="K400" s="79">
        <v>0</v>
      </c>
      <c r="L400" s="79">
        <v>0.59</v>
      </c>
      <c r="M400" s="79">
        <v>0.18</v>
      </c>
      <c r="N400" s="79">
        <v>0</v>
      </c>
      <c r="O400" s="79">
        <v>0</v>
      </c>
      <c r="P400" s="79">
        <v>0</v>
      </c>
      <c r="Q400" s="79">
        <v>0</v>
      </c>
      <c r="R400" s="79">
        <v>0</v>
      </c>
      <c r="S400" s="79">
        <v>0</v>
      </c>
      <c r="T400" s="79">
        <v>0</v>
      </c>
      <c r="U400" s="79">
        <v>0</v>
      </c>
      <c r="V400" s="79">
        <v>0</v>
      </c>
      <c r="W400" s="79">
        <v>0</v>
      </c>
      <c r="X400" s="79">
        <v>0</v>
      </c>
      <c r="Y400" s="79">
        <v>0</v>
      </c>
      <c r="Z400" s="79">
        <v>0</v>
      </c>
      <c r="AA400" s="111">
        <v>0</v>
      </c>
      <c r="AB400" s="107"/>
    </row>
    <row r="401" spans="1:28" ht="19.5" customHeight="1" x14ac:dyDescent="0.15">
      <c r="A401" s="219" t="s">
        <v>226</v>
      </c>
      <c r="B401" s="73"/>
      <c r="C401" s="73"/>
      <c r="D401" s="73"/>
      <c r="E401" s="77" t="s">
        <v>150</v>
      </c>
      <c r="F401" s="79">
        <f t="shared" si="183"/>
        <v>3.5999999999999997E-2</v>
      </c>
      <c r="G401" s="79">
        <v>0</v>
      </c>
      <c r="H401" s="79">
        <v>0</v>
      </c>
      <c r="I401" s="79">
        <v>0</v>
      </c>
      <c r="J401" s="79">
        <v>3.0000000000000001E-3</v>
      </c>
      <c r="K401" s="79">
        <v>0</v>
      </c>
      <c r="L401" s="79">
        <v>2.3E-2</v>
      </c>
      <c r="M401" s="79">
        <v>0.01</v>
      </c>
      <c r="N401" s="79">
        <v>0</v>
      </c>
      <c r="O401" s="79">
        <v>0</v>
      </c>
      <c r="P401" s="79">
        <v>0</v>
      </c>
      <c r="Q401" s="79">
        <v>0</v>
      </c>
      <c r="R401" s="79">
        <v>0</v>
      </c>
      <c r="S401" s="79">
        <v>0</v>
      </c>
      <c r="T401" s="79">
        <v>0</v>
      </c>
      <c r="U401" s="79">
        <v>0</v>
      </c>
      <c r="V401" s="79">
        <v>0</v>
      </c>
      <c r="W401" s="79">
        <v>0</v>
      </c>
      <c r="X401" s="79">
        <v>0</v>
      </c>
      <c r="Y401" s="79">
        <v>0</v>
      </c>
      <c r="Z401" s="79">
        <v>0</v>
      </c>
      <c r="AA401" s="111">
        <v>0</v>
      </c>
      <c r="AB401" s="107"/>
    </row>
    <row r="402" spans="1:28" ht="19.5" customHeight="1" x14ac:dyDescent="0.15">
      <c r="A402" s="219"/>
      <c r="B402" s="76"/>
      <c r="C402" s="74" t="s">
        <v>165</v>
      </c>
      <c r="D402" s="75"/>
      <c r="E402" s="77" t="s">
        <v>183</v>
      </c>
      <c r="F402" s="79">
        <f t="shared" si="183"/>
        <v>92.35</v>
      </c>
      <c r="G402" s="79">
        <v>0.23</v>
      </c>
      <c r="H402" s="79">
        <v>0.77</v>
      </c>
      <c r="I402" s="79">
        <v>12.86</v>
      </c>
      <c r="J402" s="79">
        <v>14.4</v>
      </c>
      <c r="K402" s="79">
        <v>22.22</v>
      </c>
      <c r="L402" s="79">
        <v>32.79</v>
      </c>
      <c r="M402" s="79">
        <v>4.95</v>
      </c>
      <c r="N402" s="79">
        <v>0.63</v>
      </c>
      <c r="O402" s="79">
        <v>0.3</v>
      </c>
      <c r="P402" s="79">
        <v>0</v>
      </c>
      <c r="Q402" s="79">
        <v>3.2</v>
      </c>
      <c r="R402" s="79">
        <v>0</v>
      </c>
      <c r="S402" s="79">
        <v>0</v>
      </c>
      <c r="T402" s="79">
        <v>0</v>
      </c>
      <c r="U402" s="79">
        <v>0</v>
      </c>
      <c r="V402" s="79">
        <v>0</v>
      </c>
      <c r="W402" s="79">
        <v>0</v>
      </c>
      <c r="X402" s="79">
        <v>0</v>
      </c>
      <c r="Y402" s="79">
        <v>0</v>
      </c>
      <c r="Z402" s="79">
        <v>0</v>
      </c>
      <c r="AA402" s="111">
        <v>0</v>
      </c>
      <c r="AB402" s="107"/>
    </row>
    <row r="403" spans="1:28" ht="19.5" customHeight="1" x14ac:dyDescent="0.15">
      <c r="A403" s="219"/>
      <c r="B403" s="76"/>
      <c r="C403" s="76"/>
      <c r="E403" s="77" t="s">
        <v>150</v>
      </c>
      <c r="F403" s="79">
        <f t="shared" si="183"/>
        <v>6.4930000000000003</v>
      </c>
      <c r="G403" s="79">
        <v>0</v>
      </c>
      <c r="H403" s="79">
        <v>0</v>
      </c>
      <c r="I403" s="79">
        <v>0.32300000000000001</v>
      </c>
      <c r="J403" s="79">
        <v>0.72499999999999998</v>
      </c>
      <c r="K403" s="79">
        <v>1.56</v>
      </c>
      <c r="L403" s="79">
        <v>2.9489999999999998</v>
      </c>
      <c r="M403" s="79">
        <v>0.495</v>
      </c>
      <c r="N403" s="79">
        <v>6.9000000000000006E-2</v>
      </c>
      <c r="O403" s="79">
        <v>3.5999999999999997E-2</v>
      </c>
      <c r="P403" s="79">
        <v>0</v>
      </c>
      <c r="Q403" s="79">
        <v>0.33600000000000002</v>
      </c>
      <c r="R403" s="79">
        <v>0</v>
      </c>
      <c r="S403" s="79">
        <v>0</v>
      </c>
      <c r="T403" s="79">
        <v>0</v>
      </c>
      <c r="U403" s="79">
        <v>0</v>
      </c>
      <c r="V403" s="79">
        <v>0</v>
      </c>
      <c r="W403" s="79">
        <v>0</v>
      </c>
      <c r="X403" s="79">
        <v>0</v>
      </c>
      <c r="Y403" s="79">
        <v>0</v>
      </c>
      <c r="Z403" s="79">
        <v>0</v>
      </c>
      <c r="AA403" s="111">
        <v>0</v>
      </c>
      <c r="AB403" s="107"/>
    </row>
    <row r="404" spans="1:28" ht="19.5" customHeight="1" x14ac:dyDescent="0.15">
      <c r="A404" s="219"/>
      <c r="B404" s="221"/>
      <c r="C404" s="74" t="s">
        <v>152</v>
      </c>
      <c r="D404" s="75"/>
      <c r="E404" s="77" t="s">
        <v>183</v>
      </c>
      <c r="F404" s="79">
        <f t="shared" si="183"/>
        <v>2066.6400000000003</v>
      </c>
      <c r="G404" s="79">
        <f>G406+G416</f>
        <v>1.1499999999999999</v>
      </c>
      <c r="H404" s="79">
        <f t="shared" ref="H404:AA404" si="184">H406+H416</f>
        <v>8.48</v>
      </c>
      <c r="I404" s="79">
        <f t="shared" si="184"/>
        <v>2.29</v>
      </c>
      <c r="J404" s="79">
        <f t="shared" si="184"/>
        <v>85.42</v>
      </c>
      <c r="K404" s="79">
        <f t="shared" si="184"/>
        <v>7.09</v>
      </c>
      <c r="L404" s="79">
        <f t="shared" si="184"/>
        <v>17.100000000000001</v>
      </c>
      <c r="M404" s="79">
        <f t="shared" si="184"/>
        <v>198.34</v>
      </c>
      <c r="N404" s="79">
        <f t="shared" si="184"/>
        <v>188.44</v>
      </c>
      <c r="O404" s="79">
        <f t="shared" si="184"/>
        <v>101.98</v>
      </c>
      <c r="P404" s="79">
        <f t="shared" si="184"/>
        <v>109.33</v>
      </c>
      <c r="Q404" s="79">
        <f t="shared" si="184"/>
        <v>81.77</v>
      </c>
      <c r="R404" s="79">
        <f t="shared" si="184"/>
        <v>592.24</v>
      </c>
      <c r="S404" s="79">
        <f t="shared" si="184"/>
        <v>355.4</v>
      </c>
      <c r="T404" s="79">
        <f t="shared" si="184"/>
        <v>291.11</v>
      </c>
      <c r="U404" s="79">
        <f t="shared" si="184"/>
        <v>9.2100000000000009</v>
      </c>
      <c r="V404" s="79">
        <f t="shared" si="184"/>
        <v>11.31</v>
      </c>
      <c r="W404" s="79">
        <f t="shared" si="184"/>
        <v>2.54</v>
      </c>
      <c r="X404" s="79">
        <f t="shared" si="184"/>
        <v>2.92</v>
      </c>
      <c r="Y404" s="79">
        <f t="shared" si="184"/>
        <v>0.52</v>
      </c>
      <c r="Z404" s="79">
        <f t="shared" si="184"/>
        <v>0</v>
      </c>
      <c r="AA404" s="111">
        <f t="shared" si="184"/>
        <v>0</v>
      </c>
      <c r="AB404" s="107"/>
    </row>
    <row r="405" spans="1:28" ht="19.5" customHeight="1" x14ac:dyDescent="0.15">
      <c r="A405" s="219"/>
      <c r="B405" s="76"/>
      <c r="C405" s="76"/>
      <c r="E405" s="77" t="s">
        <v>150</v>
      </c>
      <c r="F405" s="79">
        <f t="shared" si="183"/>
        <v>286.113</v>
      </c>
      <c r="G405" s="79">
        <f>G407+G417</f>
        <v>0</v>
      </c>
      <c r="H405" s="79">
        <f t="shared" ref="H405:AA405" si="185">H407+H417</f>
        <v>6.9000000000000006E-2</v>
      </c>
      <c r="I405" s="79">
        <f t="shared" si="185"/>
        <v>5.8999999999999997E-2</v>
      </c>
      <c r="J405" s="79">
        <f t="shared" si="185"/>
        <v>4.2779999999999996</v>
      </c>
      <c r="K405" s="79">
        <f t="shared" si="185"/>
        <v>0.48199999999999998</v>
      </c>
      <c r="L405" s="79">
        <f t="shared" si="185"/>
        <v>1.5950000000000002</v>
      </c>
      <c r="M405" s="79">
        <f t="shared" si="185"/>
        <v>19.831</v>
      </c>
      <c r="N405" s="79">
        <f t="shared" si="185"/>
        <v>20.953000000000003</v>
      </c>
      <c r="O405" s="79">
        <f t="shared" si="185"/>
        <v>12.5</v>
      </c>
      <c r="P405" s="79">
        <f t="shared" si="185"/>
        <v>15.268000000000001</v>
      </c>
      <c r="Q405" s="79">
        <f t="shared" si="185"/>
        <v>12.912000000000001</v>
      </c>
      <c r="R405" s="79">
        <f t="shared" si="185"/>
        <v>88.977999999999994</v>
      </c>
      <c r="S405" s="79">
        <f t="shared" si="185"/>
        <v>57.292999999999999</v>
      </c>
      <c r="T405" s="79">
        <f t="shared" si="185"/>
        <v>46.625999999999998</v>
      </c>
      <c r="U405" s="79">
        <f t="shared" si="185"/>
        <v>1.5549999999999999</v>
      </c>
      <c r="V405" s="79">
        <f t="shared" si="185"/>
        <v>2.6749999999999998</v>
      </c>
      <c r="W405" s="79">
        <f t="shared" si="185"/>
        <v>0.373</v>
      </c>
      <c r="X405" s="79">
        <f t="shared" si="185"/>
        <v>0.53100000000000003</v>
      </c>
      <c r="Y405" s="79">
        <f t="shared" si="185"/>
        <v>0.13500000000000001</v>
      </c>
      <c r="Z405" s="79">
        <f t="shared" si="185"/>
        <v>0</v>
      </c>
      <c r="AA405" s="111">
        <f t="shared" si="185"/>
        <v>0</v>
      </c>
      <c r="AB405" s="107"/>
    </row>
    <row r="406" spans="1:28" ht="19.5" customHeight="1" x14ac:dyDescent="0.15">
      <c r="A406" s="219"/>
      <c r="B406" s="73" t="s">
        <v>94</v>
      </c>
      <c r="C406" s="77"/>
      <c r="D406" s="77" t="s">
        <v>153</v>
      </c>
      <c r="E406" s="77" t="s">
        <v>183</v>
      </c>
      <c r="F406" s="79">
        <f t="shared" si="183"/>
        <v>256.25999999999993</v>
      </c>
      <c r="G406" s="79">
        <f>SUM(G408,G410,G412,G414)</f>
        <v>0</v>
      </c>
      <c r="H406" s="79">
        <f t="shared" ref="H406:AA406" si="186">SUM(H408,H410,H412,H414)</f>
        <v>0</v>
      </c>
      <c r="I406" s="79">
        <f t="shared" si="186"/>
        <v>0</v>
      </c>
      <c r="J406" s="79">
        <f t="shared" si="186"/>
        <v>0</v>
      </c>
      <c r="K406" s="79">
        <f t="shared" si="186"/>
        <v>0</v>
      </c>
      <c r="L406" s="79">
        <f t="shared" si="186"/>
        <v>1.86</v>
      </c>
      <c r="M406" s="79">
        <f t="shared" si="186"/>
        <v>1.57</v>
      </c>
      <c r="N406" s="79">
        <f t="shared" si="186"/>
        <v>4.51</v>
      </c>
      <c r="O406" s="79">
        <f t="shared" si="186"/>
        <v>4.3899999999999997</v>
      </c>
      <c r="P406" s="79">
        <f t="shared" si="186"/>
        <v>21.14</v>
      </c>
      <c r="Q406" s="79">
        <f t="shared" si="186"/>
        <v>21.9</v>
      </c>
      <c r="R406" s="79">
        <f t="shared" si="186"/>
        <v>61.18</v>
      </c>
      <c r="S406" s="79">
        <f t="shared" si="186"/>
        <v>78.099999999999994</v>
      </c>
      <c r="T406" s="79">
        <f t="shared" si="186"/>
        <v>45.07</v>
      </c>
      <c r="U406" s="79">
        <f t="shared" si="186"/>
        <v>1.79</v>
      </c>
      <c r="V406" s="79">
        <f t="shared" si="186"/>
        <v>11.31</v>
      </c>
      <c r="W406" s="79">
        <f t="shared" si="186"/>
        <v>0</v>
      </c>
      <c r="X406" s="79">
        <f t="shared" si="186"/>
        <v>2.92</v>
      </c>
      <c r="Y406" s="79">
        <f t="shared" si="186"/>
        <v>0.52</v>
      </c>
      <c r="Z406" s="79">
        <f t="shared" si="186"/>
        <v>0</v>
      </c>
      <c r="AA406" s="111">
        <f t="shared" si="186"/>
        <v>0</v>
      </c>
      <c r="AB406" s="107"/>
    </row>
    <row r="407" spans="1:28" ht="19.5" customHeight="1" x14ac:dyDescent="0.15">
      <c r="A407" s="219"/>
      <c r="B407" s="73"/>
      <c r="C407" s="73" t="s">
        <v>10</v>
      </c>
      <c r="D407" s="73"/>
      <c r="E407" s="77" t="s">
        <v>150</v>
      </c>
      <c r="F407" s="79">
        <f t="shared" si="183"/>
        <v>54.751999999999988</v>
      </c>
      <c r="G407" s="79">
        <f>SUM(G409,G411,G413,G415)</f>
        <v>0</v>
      </c>
      <c r="H407" s="79">
        <f t="shared" ref="H407:AA407" si="187">SUM(H409,H411,H413,H415)</f>
        <v>0</v>
      </c>
      <c r="I407" s="79">
        <f t="shared" si="187"/>
        <v>0</v>
      </c>
      <c r="J407" s="79">
        <f t="shared" si="187"/>
        <v>0</v>
      </c>
      <c r="K407" s="79">
        <f t="shared" si="187"/>
        <v>0</v>
      </c>
      <c r="L407" s="79">
        <f t="shared" si="187"/>
        <v>0.223</v>
      </c>
      <c r="M407" s="79">
        <f t="shared" si="187"/>
        <v>0.154</v>
      </c>
      <c r="N407" s="79">
        <f t="shared" si="187"/>
        <v>0.72199999999999998</v>
      </c>
      <c r="O407" s="79">
        <f t="shared" si="187"/>
        <v>0.79100000000000004</v>
      </c>
      <c r="P407" s="79">
        <f t="shared" si="187"/>
        <v>3.9649999999999999</v>
      </c>
      <c r="Q407" s="79">
        <f t="shared" si="187"/>
        <v>4.67</v>
      </c>
      <c r="R407" s="79">
        <f t="shared" si="187"/>
        <v>12.436999999999999</v>
      </c>
      <c r="S407" s="79">
        <f t="shared" si="187"/>
        <v>17.277999999999999</v>
      </c>
      <c r="T407" s="79">
        <f t="shared" si="187"/>
        <v>10.705</v>
      </c>
      <c r="U407" s="79">
        <f t="shared" si="187"/>
        <v>0.46600000000000003</v>
      </c>
      <c r="V407" s="79">
        <f t="shared" si="187"/>
        <v>2.6749999999999998</v>
      </c>
      <c r="W407" s="79">
        <f t="shared" si="187"/>
        <v>0</v>
      </c>
      <c r="X407" s="79">
        <f t="shared" si="187"/>
        <v>0.53100000000000003</v>
      </c>
      <c r="Y407" s="79">
        <f t="shared" si="187"/>
        <v>0.13500000000000001</v>
      </c>
      <c r="Z407" s="79">
        <f t="shared" si="187"/>
        <v>0</v>
      </c>
      <c r="AA407" s="111">
        <f t="shared" si="187"/>
        <v>0</v>
      </c>
      <c r="AB407" s="107"/>
    </row>
    <row r="408" spans="1:28" ht="19.5" customHeight="1" x14ac:dyDescent="0.15">
      <c r="A408" s="219"/>
      <c r="B408" s="73"/>
      <c r="C408" s="73"/>
      <c r="D408" s="77" t="s">
        <v>157</v>
      </c>
      <c r="E408" s="77" t="s">
        <v>183</v>
      </c>
      <c r="F408" s="79">
        <f t="shared" si="183"/>
        <v>256.25999999999993</v>
      </c>
      <c r="G408" s="79">
        <v>0</v>
      </c>
      <c r="H408" s="79">
        <v>0</v>
      </c>
      <c r="I408" s="79">
        <v>0</v>
      </c>
      <c r="J408" s="79">
        <v>0</v>
      </c>
      <c r="K408" s="79">
        <v>0</v>
      </c>
      <c r="L408" s="79">
        <v>1.86</v>
      </c>
      <c r="M408" s="79">
        <v>1.57</v>
      </c>
      <c r="N408" s="79">
        <v>4.51</v>
      </c>
      <c r="O408" s="79">
        <v>4.3899999999999997</v>
      </c>
      <c r="P408" s="79">
        <v>21.14</v>
      </c>
      <c r="Q408" s="79">
        <v>21.9</v>
      </c>
      <c r="R408" s="79">
        <v>61.18</v>
      </c>
      <c r="S408" s="79">
        <v>78.099999999999994</v>
      </c>
      <c r="T408" s="79">
        <v>45.07</v>
      </c>
      <c r="U408" s="79">
        <v>1.79</v>
      </c>
      <c r="V408" s="79">
        <v>11.31</v>
      </c>
      <c r="W408" s="79">
        <v>0</v>
      </c>
      <c r="X408" s="79">
        <v>2.92</v>
      </c>
      <c r="Y408" s="79">
        <v>0.52</v>
      </c>
      <c r="Z408" s="79">
        <v>0</v>
      </c>
      <c r="AA408" s="111">
        <v>0</v>
      </c>
      <c r="AB408" s="107"/>
    </row>
    <row r="409" spans="1:28" ht="19.5" customHeight="1" x14ac:dyDescent="0.15">
      <c r="A409" s="219"/>
      <c r="B409" s="73"/>
      <c r="C409" s="73"/>
      <c r="D409" s="73"/>
      <c r="E409" s="77" t="s">
        <v>150</v>
      </c>
      <c r="F409" s="79">
        <f t="shared" si="183"/>
        <v>54.751999999999988</v>
      </c>
      <c r="G409" s="79">
        <v>0</v>
      </c>
      <c r="H409" s="79">
        <v>0</v>
      </c>
      <c r="I409" s="79">
        <v>0</v>
      </c>
      <c r="J409" s="79">
        <v>0</v>
      </c>
      <c r="K409" s="79">
        <v>0</v>
      </c>
      <c r="L409" s="79">
        <v>0.223</v>
      </c>
      <c r="M409" s="79">
        <v>0.154</v>
      </c>
      <c r="N409" s="79">
        <v>0.72199999999999998</v>
      </c>
      <c r="O409" s="79">
        <v>0.79100000000000004</v>
      </c>
      <c r="P409" s="79">
        <v>3.9649999999999999</v>
      </c>
      <c r="Q409" s="79">
        <v>4.67</v>
      </c>
      <c r="R409" s="79">
        <v>12.436999999999999</v>
      </c>
      <c r="S409" s="79">
        <v>17.277999999999999</v>
      </c>
      <c r="T409" s="79">
        <v>10.705</v>
      </c>
      <c r="U409" s="79">
        <v>0.46600000000000003</v>
      </c>
      <c r="V409" s="79">
        <v>2.6749999999999998</v>
      </c>
      <c r="W409" s="79">
        <v>0</v>
      </c>
      <c r="X409" s="79">
        <v>0.53100000000000003</v>
      </c>
      <c r="Y409" s="79">
        <v>0.13500000000000001</v>
      </c>
      <c r="Z409" s="79">
        <v>0</v>
      </c>
      <c r="AA409" s="111">
        <v>0</v>
      </c>
      <c r="AB409" s="107"/>
    </row>
    <row r="410" spans="1:28" ht="19.5" customHeight="1" x14ac:dyDescent="0.15">
      <c r="A410" s="219"/>
      <c r="B410" s="73" t="s">
        <v>65</v>
      </c>
      <c r="C410" s="73" t="s">
        <v>159</v>
      </c>
      <c r="D410" s="77" t="s">
        <v>160</v>
      </c>
      <c r="E410" s="77" t="s">
        <v>183</v>
      </c>
      <c r="F410" s="79">
        <f t="shared" si="183"/>
        <v>0</v>
      </c>
      <c r="G410" s="79">
        <v>0</v>
      </c>
      <c r="H410" s="79">
        <v>0</v>
      </c>
      <c r="I410" s="79">
        <v>0</v>
      </c>
      <c r="J410" s="79">
        <v>0</v>
      </c>
      <c r="K410" s="79">
        <v>0</v>
      </c>
      <c r="L410" s="79">
        <v>0</v>
      </c>
      <c r="M410" s="79">
        <v>0</v>
      </c>
      <c r="N410" s="79">
        <v>0</v>
      </c>
      <c r="O410" s="79">
        <v>0</v>
      </c>
      <c r="P410" s="79">
        <v>0</v>
      </c>
      <c r="Q410" s="79">
        <v>0</v>
      </c>
      <c r="R410" s="79">
        <v>0</v>
      </c>
      <c r="S410" s="79">
        <v>0</v>
      </c>
      <c r="T410" s="79">
        <v>0</v>
      </c>
      <c r="U410" s="79">
        <v>0</v>
      </c>
      <c r="V410" s="79">
        <v>0</v>
      </c>
      <c r="W410" s="79">
        <v>0</v>
      </c>
      <c r="X410" s="79">
        <v>0</v>
      </c>
      <c r="Y410" s="79">
        <v>0</v>
      </c>
      <c r="Z410" s="79">
        <v>0</v>
      </c>
      <c r="AA410" s="111">
        <v>0</v>
      </c>
      <c r="AB410" s="107"/>
    </row>
    <row r="411" spans="1:28" ht="19.5" customHeight="1" x14ac:dyDescent="0.15">
      <c r="A411" s="219"/>
      <c r="B411" s="73"/>
      <c r="C411" s="73"/>
      <c r="D411" s="73"/>
      <c r="E411" s="77" t="s">
        <v>150</v>
      </c>
      <c r="F411" s="79">
        <f t="shared" si="183"/>
        <v>0</v>
      </c>
      <c r="G411" s="79">
        <v>0</v>
      </c>
      <c r="H411" s="79">
        <v>0</v>
      </c>
      <c r="I411" s="79">
        <v>0</v>
      </c>
      <c r="J411" s="79">
        <v>0</v>
      </c>
      <c r="K411" s="79">
        <v>0</v>
      </c>
      <c r="L411" s="79">
        <v>0</v>
      </c>
      <c r="M411" s="79">
        <v>0</v>
      </c>
      <c r="N411" s="79">
        <v>0</v>
      </c>
      <c r="O411" s="79">
        <v>0</v>
      </c>
      <c r="P411" s="79">
        <v>0</v>
      </c>
      <c r="Q411" s="79">
        <v>0</v>
      </c>
      <c r="R411" s="79">
        <v>0</v>
      </c>
      <c r="S411" s="79">
        <v>0</v>
      </c>
      <c r="T411" s="79">
        <v>0</v>
      </c>
      <c r="U411" s="79">
        <v>0</v>
      </c>
      <c r="V411" s="79">
        <v>0</v>
      </c>
      <c r="W411" s="79">
        <v>0</v>
      </c>
      <c r="X411" s="79">
        <v>0</v>
      </c>
      <c r="Y411" s="79">
        <v>0</v>
      </c>
      <c r="Z411" s="79">
        <v>0</v>
      </c>
      <c r="AA411" s="111">
        <v>0</v>
      </c>
      <c r="AB411" s="107"/>
    </row>
    <row r="412" spans="1:28" ht="19.5" customHeight="1" x14ac:dyDescent="0.15">
      <c r="A412" s="219" t="s">
        <v>85</v>
      </c>
      <c r="B412" s="73"/>
      <c r="C412" s="73"/>
      <c r="D412" s="77" t="s">
        <v>166</v>
      </c>
      <c r="E412" s="77" t="s">
        <v>183</v>
      </c>
      <c r="F412" s="79">
        <f t="shared" si="183"/>
        <v>0</v>
      </c>
      <c r="G412" s="79">
        <v>0</v>
      </c>
      <c r="H412" s="79">
        <v>0</v>
      </c>
      <c r="I412" s="79">
        <v>0</v>
      </c>
      <c r="J412" s="79">
        <v>0</v>
      </c>
      <c r="K412" s="79">
        <v>0</v>
      </c>
      <c r="L412" s="79">
        <v>0</v>
      </c>
      <c r="M412" s="79">
        <v>0</v>
      </c>
      <c r="N412" s="79">
        <v>0</v>
      </c>
      <c r="O412" s="79">
        <v>0</v>
      </c>
      <c r="P412" s="79">
        <v>0</v>
      </c>
      <c r="Q412" s="79">
        <v>0</v>
      </c>
      <c r="R412" s="79">
        <v>0</v>
      </c>
      <c r="S412" s="79">
        <v>0</v>
      </c>
      <c r="T412" s="79">
        <v>0</v>
      </c>
      <c r="U412" s="79">
        <v>0</v>
      </c>
      <c r="V412" s="79">
        <v>0</v>
      </c>
      <c r="W412" s="79">
        <v>0</v>
      </c>
      <c r="X412" s="79">
        <v>0</v>
      </c>
      <c r="Y412" s="79">
        <v>0</v>
      </c>
      <c r="Z412" s="79">
        <v>0</v>
      </c>
      <c r="AA412" s="111">
        <v>0</v>
      </c>
      <c r="AB412" s="107"/>
    </row>
    <row r="413" spans="1:28" ht="19.5" customHeight="1" x14ac:dyDescent="0.15">
      <c r="A413" s="219"/>
      <c r="B413" s="73"/>
      <c r="C413" s="73" t="s">
        <v>162</v>
      </c>
      <c r="D413" s="73"/>
      <c r="E413" s="77" t="s">
        <v>150</v>
      </c>
      <c r="F413" s="79">
        <f t="shared" si="183"/>
        <v>0</v>
      </c>
      <c r="G413" s="79">
        <v>0</v>
      </c>
      <c r="H413" s="79">
        <v>0</v>
      </c>
      <c r="I413" s="79">
        <v>0</v>
      </c>
      <c r="J413" s="79">
        <v>0</v>
      </c>
      <c r="K413" s="79">
        <v>0</v>
      </c>
      <c r="L413" s="79">
        <v>0</v>
      </c>
      <c r="M413" s="79">
        <v>0</v>
      </c>
      <c r="N413" s="79">
        <v>0</v>
      </c>
      <c r="O413" s="79">
        <v>0</v>
      </c>
      <c r="P413" s="79">
        <v>0</v>
      </c>
      <c r="Q413" s="79">
        <v>0</v>
      </c>
      <c r="R413" s="79">
        <v>0</v>
      </c>
      <c r="S413" s="79">
        <v>0</v>
      </c>
      <c r="T413" s="79">
        <v>0</v>
      </c>
      <c r="U413" s="79">
        <v>0</v>
      </c>
      <c r="V413" s="79">
        <v>0</v>
      </c>
      <c r="W413" s="79">
        <v>0</v>
      </c>
      <c r="X413" s="79">
        <v>0</v>
      </c>
      <c r="Y413" s="79">
        <v>0</v>
      </c>
      <c r="Z413" s="79">
        <v>0</v>
      </c>
      <c r="AA413" s="111">
        <v>0</v>
      </c>
      <c r="AB413" s="107"/>
    </row>
    <row r="414" spans="1:28" ht="19.5" customHeight="1" x14ac:dyDescent="0.15">
      <c r="A414" s="219"/>
      <c r="B414" s="73" t="s">
        <v>20</v>
      </c>
      <c r="C414" s="73"/>
      <c r="D414" s="77" t="s">
        <v>164</v>
      </c>
      <c r="E414" s="77" t="s">
        <v>183</v>
      </c>
      <c r="F414" s="79">
        <f t="shared" si="183"/>
        <v>0</v>
      </c>
      <c r="G414" s="79">
        <v>0</v>
      </c>
      <c r="H414" s="79">
        <v>0</v>
      </c>
      <c r="I414" s="79">
        <v>0</v>
      </c>
      <c r="J414" s="79">
        <v>0</v>
      </c>
      <c r="K414" s="79">
        <v>0</v>
      </c>
      <c r="L414" s="79">
        <v>0</v>
      </c>
      <c r="M414" s="79">
        <v>0</v>
      </c>
      <c r="N414" s="79">
        <v>0</v>
      </c>
      <c r="O414" s="79">
        <v>0</v>
      </c>
      <c r="P414" s="79">
        <v>0</v>
      </c>
      <c r="Q414" s="79">
        <v>0</v>
      </c>
      <c r="R414" s="79">
        <v>0</v>
      </c>
      <c r="S414" s="79">
        <v>0</v>
      </c>
      <c r="T414" s="79">
        <v>0</v>
      </c>
      <c r="U414" s="79">
        <v>0</v>
      </c>
      <c r="V414" s="79">
        <v>0</v>
      </c>
      <c r="W414" s="79">
        <v>0</v>
      </c>
      <c r="X414" s="79">
        <v>0</v>
      </c>
      <c r="Y414" s="79">
        <v>0</v>
      </c>
      <c r="Z414" s="79">
        <v>0</v>
      </c>
      <c r="AA414" s="111">
        <v>0</v>
      </c>
      <c r="AB414" s="107"/>
    </row>
    <row r="415" spans="1:28" ht="19.5" customHeight="1" x14ac:dyDescent="0.15">
      <c r="A415" s="219"/>
      <c r="B415" s="73"/>
      <c r="C415" s="73"/>
      <c r="D415" s="73"/>
      <c r="E415" s="77" t="s">
        <v>150</v>
      </c>
      <c r="F415" s="79">
        <f t="shared" si="183"/>
        <v>0</v>
      </c>
      <c r="G415" s="79">
        <v>0</v>
      </c>
      <c r="H415" s="79">
        <v>0</v>
      </c>
      <c r="I415" s="79">
        <v>0</v>
      </c>
      <c r="J415" s="79">
        <v>0</v>
      </c>
      <c r="K415" s="79">
        <v>0</v>
      </c>
      <c r="L415" s="79">
        <v>0</v>
      </c>
      <c r="M415" s="79">
        <v>0</v>
      </c>
      <c r="N415" s="79">
        <v>0</v>
      </c>
      <c r="O415" s="79">
        <v>0</v>
      </c>
      <c r="P415" s="79">
        <v>0</v>
      </c>
      <c r="Q415" s="79">
        <v>0</v>
      </c>
      <c r="R415" s="79">
        <v>0</v>
      </c>
      <c r="S415" s="79">
        <v>0</v>
      </c>
      <c r="T415" s="79">
        <v>0</v>
      </c>
      <c r="U415" s="79">
        <v>0</v>
      </c>
      <c r="V415" s="79">
        <v>0</v>
      </c>
      <c r="W415" s="79">
        <v>0</v>
      </c>
      <c r="X415" s="79">
        <v>0</v>
      </c>
      <c r="Y415" s="79">
        <v>0</v>
      </c>
      <c r="Z415" s="79">
        <v>0</v>
      </c>
      <c r="AA415" s="111">
        <v>0</v>
      </c>
      <c r="AB415" s="107"/>
    </row>
    <row r="416" spans="1:28" ht="19.5" customHeight="1" x14ac:dyDescent="0.15">
      <c r="A416" s="219"/>
      <c r="B416" s="76"/>
      <c r="C416" s="74" t="s">
        <v>165</v>
      </c>
      <c r="D416" s="75"/>
      <c r="E416" s="77" t="s">
        <v>183</v>
      </c>
      <c r="F416" s="79">
        <f t="shared" si="183"/>
        <v>1810.38</v>
      </c>
      <c r="G416" s="79">
        <v>1.1499999999999999</v>
      </c>
      <c r="H416" s="79">
        <v>8.48</v>
      </c>
      <c r="I416" s="79">
        <v>2.29</v>
      </c>
      <c r="J416" s="79">
        <v>85.42</v>
      </c>
      <c r="K416" s="79">
        <v>7.09</v>
      </c>
      <c r="L416" s="79">
        <v>15.24</v>
      </c>
      <c r="M416" s="79">
        <v>196.77</v>
      </c>
      <c r="N416" s="79">
        <v>183.93</v>
      </c>
      <c r="O416" s="79">
        <v>97.59</v>
      </c>
      <c r="P416" s="79">
        <v>88.19</v>
      </c>
      <c r="Q416" s="79">
        <v>59.87</v>
      </c>
      <c r="R416" s="79">
        <v>531.06000000000006</v>
      </c>
      <c r="S416" s="79">
        <v>277.3</v>
      </c>
      <c r="T416" s="79">
        <v>246.04</v>
      </c>
      <c r="U416" s="79">
        <v>7.42</v>
      </c>
      <c r="V416" s="79">
        <v>0</v>
      </c>
      <c r="W416" s="79">
        <v>2.54</v>
      </c>
      <c r="X416" s="79">
        <v>0</v>
      </c>
      <c r="Y416" s="79">
        <v>0</v>
      </c>
      <c r="Z416" s="79">
        <v>0</v>
      </c>
      <c r="AA416" s="111">
        <v>0</v>
      </c>
      <c r="AB416" s="107"/>
    </row>
    <row r="417" spans="1:28" ht="19.5" customHeight="1" thickBot="1" x14ac:dyDescent="0.2">
      <c r="A417" s="94"/>
      <c r="B417" s="222"/>
      <c r="C417" s="222"/>
      <c r="D417" s="223"/>
      <c r="E417" s="224" t="s">
        <v>150</v>
      </c>
      <c r="F417" s="79">
        <f t="shared" si="183"/>
        <v>231.36099999999999</v>
      </c>
      <c r="G417" s="102">
        <v>0</v>
      </c>
      <c r="H417" s="225">
        <v>6.9000000000000006E-2</v>
      </c>
      <c r="I417" s="225">
        <v>5.8999999999999997E-2</v>
      </c>
      <c r="J417" s="225">
        <v>4.2779999999999996</v>
      </c>
      <c r="K417" s="225">
        <v>0.48199999999999998</v>
      </c>
      <c r="L417" s="225">
        <v>1.3720000000000001</v>
      </c>
      <c r="M417" s="225">
        <v>19.677</v>
      </c>
      <c r="N417" s="225">
        <v>20.231000000000002</v>
      </c>
      <c r="O417" s="225">
        <v>11.709</v>
      </c>
      <c r="P417" s="225">
        <v>11.303000000000001</v>
      </c>
      <c r="Q417" s="225">
        <v>8.2420000000000009</v>
      </c>
      <c r="R417" s="225">
        <v>76.540999999999997</v>
      </c>
      <c r="S417" s="225">
        <v>40.015000000000001</v>
      </c>
      <c r="T417" s="225">
        <v>35.920999999999999</v>
      </c>
      <c r="U417" s="225">
        <v>1.089</v>
      </c>
      <c r="V417" s="225">
        <v>0</v>
      </c>
      <c r="W417" s="225">
        <v>0.373</v>
      </c>
      <c r="X417" s="225">
        <v>0</v>
      </c>
      <c r="Y417" s="225">
        <v>0</v>
      </c>
      <c r="Z417" s="225">
        <v>0</v>
      </c>
      <c r="AA417" s="226">
        <v>0</v>
      </c>
      <c r="AB417" s="107"/>
    </row>
    <row r="418" spans="1:28" ht="19.5" customHeight="1" x14ac:dyDescent="0.15">
      <c r="A418" s="349" t="s">
        <v>119</v>
      </c>
      <c r="B418" s="352" t="s">
        <v>120</v>
      </c>
      <c r="C418" s="353"/>
      <c r="D418" s="354"/>
      <c r="E418" s="73" t="s">
        <v>183</v>
      </c>
      <c r="F418" s="227">
        <f>F419+F420</f>
        <v>192.38000000000002</v>
      </c>
    </row>
    <row r="419" spans="1:28" ht="19.5" customHeight="1" x14ac:dyDescent="0.15">
      <c r="A419" s="350"/>
      <c r="B419" s="355" t="s">
        <v>205</v>
      </c>
      <c r="C419" s="356"/>
      <c r="D419" s="357"/>
      <c r="E419" s="77" t="s">
        <v>183</v>
      </c>
      <c r="F419" s="227">
        <v>187.05</v>
      </c>
    </row>
    <row r="420" spans="1:28" ht="19.5" customHeight="1" x14ac:dyDescent="0.15">
      <c r="A420" s="351"/>
      <c r="B420" s="355" t="s">
        <v>206</v>
      </c>
      <c r="C420" s="356"/>
      <c r="D420" s="357"/>
      <c r="E420" s="77" t="s">
        <v>183</v>
      </c>
      <c r="F420" s="227">
        <v>5.33</v>
      </c>
    </row>
    <row r="421" spans="1:28" ht="19.5" customHeight="1" thickBot="1" x14ac:dyDescent="0.2">
      <c r="A421" s="358" t="s">
        <v>204</v>
      </c>
      <c r="B421" s="359"/>
      <c r="C421" s="359"/>
      <c r="D421" s="360"/>
      <c r="E421" s="167" t="s">
        <v>183</v>
      </c>
      <c r="F421" s="233">
        <v>0</v>
      </c>
    </row>
    <row r="423" spans="1:28" ht="19.5" customHeight="1" x14ac:dyDescent="0.15">
      <c r="A423" s="3" t="s">
        <v>381</v>
      </c>
      <c r="F423" s="207" t="s">
        <v>519</v>
      </c>
    </row>
    <row r="424" spans="1:28" ht="19.5" customHeight="1" thickBot="1" x14ac:dyDescent="0.2">
      <c r="A424" s="346" t="s">
        <v>28</v>
      </c>
      <c r="B424" s="348"/>
      <c r="C424" s="348"/>
      <c r="D424" s="348"/>
      <c r="E424" s="348"/>
      <c r="F424" s="348"/>
      <c r="G424" s="348"/>
      <c r="H424" s="348"/>
      <c r="I424" s="348"/>
      <c r="J424" s="348"/>
      <c r="K424" s="348"/>
      <c r="L424" s="348"/>
      <c r="M424" s="348"/>
      <c r="N424" s="348"/>
      <c r="O424" s="348"/>
      <c r="P424" s="348"/>
      <c r="Q424" s="348"/>
      <c r="R424" s="348"/>
      <c r="S424" s="348"/>
      <c r="T424" s="348"/>
      <c r="U424" s="348"/>
      <c r="V424" s="348"/>
      <c r="W424" s="348"/>
      <c r="X424" s="348"/>
      <c r="Y424" s="348"/>
      <c r="Z424" s="348"/>
      <c r="AA424" s="348"/>
    </row>
    <row r="425" spans="1:28" ht="19.5" customHeight="1" x14ac:dyDescent="0.15">
      <c r="A425" s="208" t="s">
        <v>179</v>
      </c>
      <c r="B425" s="91"/>
      <c r="C425" s="91"/>
      <c r="D425" s="91"/>
      <c r="E425" s="91"/>
      <c r="F425" s="89" t="s">
        <v>180</v>
      </c>
      <c r="G425" s="184"/>
      <c r="H425" s="184"/>
      <c r="I425" s="184"/>
      <c r="J425" s="184"/>
      <c r="K425" s="184"/>
      <c r="L425" s="184"/>
      <c r="M425" s="184"/>
      <c r="N425" s="184"/>
      <c r="O425" s="184"/>
      <c r="P425" s="184"/>
      <c r="Q425" s="209"/>
      <c r="R425" s="135"/>
      <c r="S425" s="184"/>
      <c r="T425" s="184"/>
      <c r="U425" s="184"/>
      <c r="V425" s="184"/>
      <c r="W425" s="184"/>
      <c r="X425" s="184"/>
      <c r="Y425" s="184"/>
      <c r="Z425" s="184"/>
      <c r="AA425" s="234" t="s">
        <v>181</v>
      </c>
      <c r="AB425" s="107"/>
    </row>
    <row r="426" spans="1:28" ht="19.5" customHeight="1" x14ac:dyDescent="0.15">
      <c r="A426" s="211" t="s">
        <v>182</v>
      </c>
      <c r="B426" s="75"/>
      <c r="C426" s="75"/>
      <c r="D426" s="75"/>
      <c r="E426" s="77" t="s">
        <v>183</v>
      </c>
      <c r="F426" s="79">
        <f>F428+F462+F465</f>
        <v>8512.06</v>
      </c>
      <c r="G426" s="212" t="s">
        <v>184</v>
      </c>
      <c r="H426" s="212" t="s">
        <v>185</v>
      </c>
      <c r="I426" s="212" t="s">
        <v>186</v>
      </c>
      <c r="J426" s="212" t="s">
        <v>187</v>
      </c>
      <c r="K426" s="212" t="s">
        <v>227</v>
      </c>
      <c r="L426" s="212" t="s">
        <v>228</v>
      </c>
      <c r="M426" s="212" t="s">
        <v>229</v>
      </c>
      <c r="N426" s="212" t="s">
        <v>230</v>
      </c>
      <c r="O426" s="212" t="s">
        <v>231</v>
      </c>
      <c r="P426" s="212" t="s">
        <v>232</v>
      </c>
      <c r="Q426" s="213" t="s">
        <v>233</v>
      </c>
      <c r="R426" s="214" t="s">
        <v>234</v>
      </c>
      <c r="S426" s="212" t="s">
        <v>235</v>
      </c>
      <c r="T426" s="212" t="s">
        <v>236</v>
      </c>
      <c r="U426" s="212" t="s">
        <v>237</v>
      </c>
      <c r="V426" s="212" t="s">
        <v>238</v>
      </c>
      <c r="W426" s="212" t="s">
        <v>42</v>
      </c>
      <c r="X426" s="212" t="s">
        <v>147</v>
      </c>
      <c r="Y426" s="212" t="s">
        <v>148</v>
      </c>
      <c r="Z426" s="212" t="s">
        <v>149</v>
      </c>
      <c r="AA426" s="235"/>
      <c r="AB426" s="107"/>
    </row>
    <row r="427" spans="1:28" ht="19.5" customHeight="1" x14ac:dyDescent="0.15">
      <c r="A427" s="144"/>
      <c r="E427" s="77" t="s">
        <v>150</v>
      </c>
      <c r="F427" s="79">
        <f>F429</f>
        <v>2010.9880000000003</v>
      </c>
      <c r="G427" s="216"/>
      <c r="H427" s="216"/>
      <c r="I427" s="216"/>
      <c r="J427" s="216"/>
      <c r="K427" s="216"/>
      <c r="L427" s="216"/>
      <c r="M427" s="216"/>
      <c r="N427" s="216"/>
      <c r="O427" s="216"/>
      <c r="P427" s="216"/>
      <c r="Q427" s="217"/>
      <c r="R427" s="197"/>
      <c r="S427" s="216"/>
      <c r="T427" s="216"/>
      <c r="U427" s="216"/>
      <c r="V427" s="216"/>
      <c r="W427" s="216"/>
      <c r="X427" s="216"/>
      <c r="Y427" s="216"/>
      <c r="Z427" s="216"/>
      <c r="AA427" s="235" t="s">
        <v>151</v>
      </c>
      <c r="AB427" s="107"/>
    </row>
    <row r="428" spans="1:28" ht="19.5" customHeight="1" x14ac:dyDescent="0.15">
      <c r="A428" s="218"/>
      <c r="B428" s="74" t="s">
        <v>152</v>
      </c>
      <c r="C428" s="75"/>
      <c r="D428" s="75"/>
      <c r="E428" s="77" t="s">
        <v>183</v>
      </c>
      <c r="F428" s="79">
        <f>SUM(G428:AA428)</f>
        <v>8241.93</v>
      </c>
      <c r="G428" s="79">
        <f>G430+G448</f>
        <v>24.889999999999997</v>
      </c>
      <c r="H428" s="79">
        <f t="shared" ref="H428:AA428" si="188">H430+H448</f>
        <v>114.56</v>
      </c>
      <c r="I428" s="79">
        <f t="shared" si="188"/>
        <v>134.69</v>
      </c>
      <c r="J428" s="79">
        <f t="shared" si="188"/>
        <v>85.070000000000007</v>
      </c>
      <c r="K428" s="79">
        <f t="shared" si="188"/>
        <v>198.26</v>
      </c>
      <c r="L428" s="79">
        <f t="shared" si="188"/>
        <v>251.54999999999998</v>
      </c>
      <c r="M428" s="79">
        <f t="shared" si="188"/>
        <v>300.92</v>
      </c>
      <c r="N428" s="79">
        <f t="shared" si="188"/>
        <v>525.6</v>
      </c>
      <c r="O428" s="79">
        <f t="shared" si="188"/>
        <v>735.57999999999993</v>
      </c>
      <c r="P428" s="79">
        <f t="shared" si="188"/>
        <v>1060.0500000000002</v>
      </c>
      <c r="Q428" s="79">
        <f t="shared" si="188"/>
        <v>1021.55</v>
      </c>
      <c r="R428" s="79">
        <f t="shared" si="188"/>
        <v>1890.4499999999998</v>
      </c>
      <c r="S428" s="79">
        <f t="shared" si="188"/>
        <v>639.41000000000008</v>
      </c>
      <c r="T428" s="79">
        <f t="shared" si="188"/>
        <v>817.63</v>
      </c>
      <c r="U428" s="79">
        <f t="shared" si="188"/>
        <v>206.98</v>
      </c>
      <c r="V428" s="79">
        <f t="shared" si="188"/>
        <v>151.88999999999999</v>
      </c>
      <c r="W428" s="79">
        <f t="shared" si="188"/>
        <v>24.94</v>
      </c>
      <c r="X428" s="79">
        <f t="shared" si="188"/>
        <v>34.07</v>
      </c>
      <c r="Y428" s="79">
        <f t="shared" si="188"/>
        <v>3.02</v>
      </c>
      <c r="Z428" s="79">
        <f t="shared" si="188"/>
        <v>15.24</v>
      </c>
      <c r="AA428" s="111">
        <f t="shared" si="188"/>
        <v>5.58</v>
      </c>
      <c r="AB428" s="107"/>
    </row>
    <row r="429" spans="1:28" ht="19.5" customHeight="1" x14ac:dyDescent="0.15">
      <c r="A429" s="219"/>
      <c r="B429" s="220"/>
      <c r="E429" s="77" t="s">
        <v>150</v>
      </c>
      <c r="F429" s="79">
        <f>SUM(G429:AA429)</f>
        <v>2010.9880000000003</v>
      </c>
      <c r="G429" s="79">
        <f>G431+G449</f>
        <v>0</v>
      </c>
      <c r="H429" s="79">
        <f t="shared" ref="H429:AA429" si="189">H431+H449</f>
        <v>1.2999999999999999E-2</v>
      </c>
      <c r="I429" s="79">
        <f t="shared" si="189"/>
        <v>1.2170000000000001</v>
      </c>
      <c r="J429" s="79">
        <f t="shared" si="189"/>
        <v>7.4740000000000002</v>
      </c>
      <c r="K429" s="79">
        <f t="shared" si="189"/>
        <v>31.202000000000005</v>
      </c>
      <c r="L429" s="79">
        <f t="shared" si="189"/>
        <v>50.820000000000007</v>
      </c>
      <c r="M429" s="79">
        <f t="shared" si="189"/>
        <v>65.503000000000014</v>
      </c>
      <c r="N429" s="79">
        <f t="shared" si="189"/>
        <v>126.38999999999999</v>
      </c>
      <c r="O429" s="79">
        <f t="shared" si="189"/>
        <v>203.92999999999998</v>
      </c>
      <c r="P429" s="79">
        <f t="shared" si="189"/>
        <v>291.654</v>
      </c>
      <c r="Q429" s="79">
        <f t="shared" si="189"/>
        <v>283.78199999999998</v>
      </c>
      <c r="R429" s="79">
        <f t="shared" si="189"/>
        <v>513.81399999999996</v>
      </c>
      <c r="S429" s="79">
        <f t="shared" si="189"/>
        <v>165.95600000000002</v>
      </c>
      <c r="T429" s="79">
        <f t="shared" si="189"/>
        <v>172.87099999999998</v>
      </c>
      <c r="U429" s="79">
        <f t="shared" si="189"/>
        <v>41.320000000000007</v>
      </c>
      <c r="V429" s="79">
        <f t="shared" si="189"/>
        <v>29.817999999999998</v>
      </c>
      <c r="W429" s="79">
        <f t="shared" si="189"/>
        <v>5.8759999999999994</v>
      </c>
      <c r="X429" s="79">
        <f t="shared" si="189"/>
        <v>11.142999999999999</v>
      </c>
      <c r="Y429" s="79">
        <f t="shared" si="189"/>
        <v>1.1240000000000001</v>
      </c>
      <c r="Z429" s="79">
        <f t="shared" si="189"/>
        <v>5.38</v>
      </c>
      <c r="AA429" s="111">
        <f t="shared" si="189"/>
        <v>1.7010000000000001</v>
      </c>
      <c r="AB429" s="107"/>
    </row>
    <row r="430" spans="1:28" ht="19.5" customHeight="1" x14ac:dyDescent="0.15">
      <c r="A430" s="219"/>
      <c r="B430" s="221"/>
      <c r="C430" s="74" t="s">
        <v>152</v>
      </c>
      <c r="D430" s="75"/>
      <c r="E430" s="77" t="s">
        <v>183</v>
      </c>
      <c r="F430" s="79">
        <f t="shared" ref="F430:F433" si="190">SUM(G430:AA430)</f>
        <v>6113.4100000000008</v>
      </c>
      <c r="G430" s="79">
        <f>G432+G446</f>
        <v>19.709999999999997</v>
      </c>
      <c r="H430" s="79">
        <f t="shared" ref="H430:J430" si="191">H432+H446</f>
        <v>95.44</v>
      </c>
      <c r="I430" s="79">
        <f t="shared" si="191"/>
        <v>113.13</v>
      </c>
      <c r="J430" s="79">
        <f t="shared" si="191"/>
        <v>69.790000000000006</v>
      </c>
      <c r="K430" s="79">
        <f>K432+K446</f>
        <v>186.81</v>
      </c>
      <c r="L430" s="79">
        <f t="shared" ref="L430:AA430" si="192">L432+L446</f>
        <v>242.92999999999998</v>
      </c>
      <c r="M430" s="79">
        <f t="shared" si="192"/>
        <v>245.47</v>
      </c>
      <c r="N430" s="79">
        <f t="shared" si="192"/>
        <v>491.99</v>
      </c>
      <c r="O430" s="79">
        <f t="shared" si="192"/>
        <v>703.79</v>
      </c>
      <c r="P430" s="79">
        <f t="shared" si="192"/>
        <v>933.70000000000016</v>
      </c>
      <c r="Q430" s="79">
        <f t="shared" si="192"/>
        <v>839.48</v>
      </c>
      <c r="R430" s="79">
        <f t="shared" si="192"/>
        <v>1353.7699999999998</v>
      </c>
      <c r="S430" s="79">
        <f t="shared" si="192"/>
        <v>398.97</v>
      </c>
      <c r="T430" s="79">
        <f t="shared" si="192"/>
        <v>290.59000000000003</v>
      </c>
      <c r="U430" s="79">
        <f t="shared" si="192"/>
        <v>52.26</v>
      </c>
      <c r="V430" s="79">
        <f t="shared" si="192"/>
        <v>30.36</v>
      </c>
      <c r="W430" s="79">
        <f t="shared" si="192"/>
        <v>8.75</v>
      </c>
      <c r="X430" s="79">
        <f t="shared" si="192"/>
        <v>21.39</v>
      </c>
      <c r="Y430" s="79">
        <f t="shared" si="192"/>
        <v>2.63</v>
      </c>
      <c r="Z430" s="79">
        <f t="shared" si="192"/>
        <v>10.51</v>
      </c>
      <c r="AA430" s="111">
        <f t="shared" si="192"/>
        <v>1.94</v>
      </c>
      <c r="AB430" s="107"/>
    </row>
    <row r="431" spans="1:28" ht="19.5" customHeight="1" x14ac:dyDescent="0.15">
      <c r="A431" s="219"/>
      <c r="B431" s="76"/>
      <c r="C431" s="76"/>
      <c r="E431" s="77" t="s">
        <v>150</v>
      </c>
      <c r="F431" s="79">
        <f t="shared" si="190"/>
        <v>1700.9090000000001</v>
      </c>
      <c r="G431" s="79">
        <f>G433+G447</f>
        <v>0</v>
      </c>
      <c r="H431" s="79">
        <f t="shared" ref="H431:AA431" si="193">H433+H447</f>
        <v>0</v>
      </c>
      <c r="I431" s="79">
        <f t="shared" si="193"/>
        <v>0.69599999999999995</v>
      </c>
      <c r="J431" s="79">
        <f t="shared" si="193"/>
        <v>6.7039999999999997</v>
      </c>
      <c r="K431" s="79">
        <f t="shared" si="193"/>
        <v>30.399000000000004</v>
      </c>
      <c r="L431" s="79">
        <f t="shared" si="193"/>
        <v>50.044000000000004</v>
      </c>
      <c r="M431" s="79">
        <f t="shared" si="193"/>
        <v>60.01100000000001</v>
      </c>
      <c r="N431" s="79">
        <f t="shared" si="193"/>
        <v>122.67999999999999</v>
      </c>
      <c r="O431" s="79">
        <f t="shared" si="193"/>
        <v>199.87599999999998</v>
      </c>
      <c r="P431" s="79">
        <f t="shared" si="193"/>
        <v>274.23700000000002</v>
      </c>
      <c r="Q431" s="79">
        <f t="shared" si="193"/>
        <v>255.94799999999998</v>
      </c>
      <c r="R431" s="79">
        <f t="shared" si="193"/>
        <v>431.46199999999999</v>
      </c>
      <c r="S431" s="79">
        <f t="shared" si="193"/>
        <v>127.86200000000002</v>
      </c>
      <c r="T431" s="79">
        <f t="shared" si="193"/>
        <v>93.658999999999992</v>
      </c>
      <c r="U431" s="79">
        <f t="shared" si="193"/>
        <v>18.693000000000001</v>
      </c>
      <c r="V431" s="79">
        <f t="shared" si="193"/>
        <v>11.304</v>
      </c>
      <c r="W431" s="79">
        <f t="shared" si="193"/>
        <v>3.4129999999999998</v>
      </c>
      <c r="X431" s="79">
        <f t="shared" si="193"/>
        <v>7.9859999999999998</v>
      </c>
      <c r="Y431" s="79">
        <f t="shared" si="193"/>
        <v>1.0230000000000001</v>
      </c>
      <c r="Z431" s="79">
        <f t="shared" si="193"/>
        <v>4.1509999999999998</v>
      </c>
      <c r="AA431" s="111">
        <f t="shared" si="193"/>
        <v>0.76100000000000001</v>
      </c>
      <c r="AB431" s="107"/>
    </row>
    <row r="432" spans="1:28" ht="19.5" customHeight="1" x14ac:dyDescent="0.15">
      <c r="A432" s="219"/>
      <c r="B432" s="73"/>
      <c r="C432" s="77"/>
      <c r="D432" s="77" t="s">
        <v>153</v>
      </c>
      <c r="E432" s="77" t="s">
        <v>183</v>
      </c>
      <c r="F432" s="79">
        <f>SUM(G432:AA432)</f>
        <v>6021.45</v>
      </c>
      <c r="G432" s="79">
        <f>SUM(G434,G436,G438,G440,G442,G444)</f>
        <v>18.329999999999998</v>
      </c>
      <c r="H432" s="79">
        <f t="shared" ref="H432" si="194">SUM(H434,H436,H438,H440,H442,H444)</f>
        <v>94.92</v>
      </c>
      <c r="I432" s="79">
        <f>SUM(I434,I436,I438,I440,I442,I444)</f>
        <v>109.81</v>
      </c>
      <c r="J432" s="79">
        <f t="shared" ref="J432" si="195">SUM(J434,J436,J438,J440,J442,J444)</f>
        <v>66.100000000000009</v>
      </c>
      <c r="K432" s="79">
        <f>SUM(K434,K436,K438,K440,K442,K444)</f>
        <v>177.76</v>
      </c>
      <c r="L432" s="79">
        <f t="shared" ref="L432:V432" si="196">SUM(L434,L436,L438,L440,L442,L444)</f>
        <v>236.73999999999998</v>
      </c>
      <c r="M432" s="79">
        <f t="shared" si="196"/>
        <v>242.8</v>
      </c>
      <c r="N432" s="79">
        <f t="shared" si="196"/>
        <v>445.77000000000004</v>
      </c>
      <c r="O432" s="79">
        <f t="shared" si="196"/>
        <v>701.07999999999993</v>
      </c>
      <c r="P432" s="79">
        <f t="shared" si="196"/>
        <v>932.54000000000019</v>
      </c>
      <c r="Q432" s="79">
        <f t="shared" si="196"/>
        <v>836.71</v>
      </c>
      <c r="R432" s="79">
        <f t="shared" si="196"/>
        <v>1350.2299999999998</v>
      </c>
      <c r="S432" s="79">
        <f t="shared" si="196"/>
        <v>397.71000000000004</v>
      </c>
      <c r="T432" s="79">
        <f t="shared" si="196"/>
        <v>284.62</v>
      </c>
      <c r="U432" s="79">
        <f t="shared" si="196"/>
        <v>50.75</v>
      </c>
      <c r="V432" s="79">
        <f t="shared" si="196"/>
        <v>30.36</v>
      </c>
      <c r="W432" s="79">
        <f>SUM(W434,W436,W438,W440,W442,W444)</f>
        <v>8.75</v>
      </c>
      <c r="X432" s="79">
        <f t="shared" ref="X432:AA432" si="197">SUM(X434,X436,X438,X440,X442,X444)</f>
        <v>21.39</v>
      </c>
      <c r="Y432" s="79">
        <f t="shared" si="197"/>
        <v>2.63</v>
      </c>
      <c r="Z432" s="79">
        <f t="shared" si="197"/>
        <v>10.51</v>
      </c>
      <c r="AA432" s="111">
        <f t="shared" si="197"/>
        <v>1.94</v>
      </c>
      <c r="AB432" s="107"/>
    </row>
    <row r="433" spans="1:28" ht="19.5" customHeight="1" x14ac:dyDescent="0.15">
      <c r="A433" s="219"/>
      <c r="B433" s="73" t="s">
        <v>154</v>
      </c>
      <c r="C433" s="73"/>
      <c r="D433" s="73"/>
      <c r="E433" s="77" t="s">
        <v>150</v>
      </c>
      <c r="F433" s="79">
        <f t="shared" si="190"/>
        <v>1690.271</v>
      </c>
      <c r="G433" s="79">
        <f>SUM(G435,G437,G439,G441,G443,G445)</f>
        <v>0</v>
      </c>
      <c r="H433" s="79">
        <f t="shared" ref="H433:AA433" si="198">SUM(H435,H437,H439,H441,H443,H445)</f>
        <v>0</v>
      </c>
      <c r="I433" s="79">
        <f t="shared" si="198"/>
        <v>0.61399999999999999</v>
      </c>
      <c r="J433" s="79">
        <f t="shared" si="198"/>
        <v>6.5149999999999997</v>
      </c>
      <c r="K433" s="79">
        <f t="shared" si="198"/>
        <v>29.764000000000003</v>
      </c>
      <c r="L433" s="79">
        <f t="shared" si="198"/>
        <v>49.488000000000007</v>
      </c>
      <c r="M433" s="79">
        <f t="shared" si="198"/>
        <v>59.744000000000007</v>
      </c>
      <c r="N433" s="79">
        <f t="shared" si="198"/>
        <v>117.56699999999999</v>
      </c>
      <c r="O433" s="79">
        <f t="shared" si="198"/>
        <v>199.30999999999997</v>
      </c>
      <c r="P433" s="79">
        <f t="shared" si="198"/>
        <v>273.935</v>
      </c>
      <c r="Q433" s="79">
        <f t="shared" si="198"/>
        <v>255.2</v>
      </c>
      <c r="R433" s="79">
        <f t="shared" si="198"/>
        <v>430.52199999999999</v>
      </c>
      <c r="S433" s="79">
        <f t="shared" si="198"/>
        <v>127.51000000000002</v>
      </c>
      <c r="T433" s="79">
        <f t="shared" si="198"/>
        <v>92.965999999999994</v>
      </c>
      <c r="U433" s="79">
        <f t="shared" si="198"/>
        <v>18.498000000000001</v>
      </c>
      <c r="V433" s="79">
        <f t="shared" si="198"/>
        <v>11.304</v>
      </c>
      <c r="W433" s="79">
        <f t="shared" si="198"/>
        <v>3.4129999999999998</v>
      </c>
      <c r="X433" s="79">
        <f t="shared" si="198"/>
        <v>7.9859999999999998</v>
      </c>
      <c r="Y433" s="79">
        <f t="shared" si="198"/>
        <v>1.0230000000000001</v>
      </c>
      <c r="Z433" s="79">
        <f t="shared" si="198"/>
        <v>4.1509999999999998</v>
      </c>
      <c r="AA433" s="111">
        <f t="shared" si="198"/>
        <v>0.76100000000000001</v>
      </c>
      <c r="AB433" s="107"/>
    </row>
    <row r="434" spans="1:28" ht="19.5" customHeight="1" x14ac:dyDescent="0.15">
      <c r="A434" s="219" t="s">
        <v>155</v>
      </c>
      <c r="B434" s="73"/>
      <c r="C434" s="73" t="s">
        <v>10</v>
      </c>
      <c r="D434" s="77" t="s">
        <v>156</v>
      </c>
      <c r="E434" s="77" t="s">
        <v>183</v>
      </c>
      <c r="F434" s="79">
        <f t="shared" ref="F434:F461" si="199">SUM(G434:AA434)</f>
        <v>3987.6200000000003</v>
      </c>
      <c r="G434" s="79">
        <v>6.15</v>
      </c>
      <c r="H434" s="79">
        <v>57.63</v>
      </c>
      <c r="I434" s="79">
        <v>38.04</v>
      </c>
      <c r="J434" s="79">
        <v>48.1</v>
      </c>
      <c r="K434" s="79">
        <v>171.82</v>
      </c>
      <c r="L434" s="79">
        <v>233.82</v>
      </c>
      <c r="M434" s="79">
        <v>233.78</v>
      </c>
      <c r="N434" s="79">
        <v>355.09000000000003</v>
      </c>
      <c r="O434" s="79">
        <v>522.52</v>
      </c>
      <c r="P434" s="79">
        <v>626.55000000000007</v>
      </c>
      <c r="Q434" s="79">
        <v>476.21</v>
      </c>
      <c r="R434" s="79">
        <v>792.18999999999994</v>
      </c>
      <c r="S434" s="79">
        <v>200.25</v>
      </c>
      <c r="T434" s="79">
        <v>130.34</v>
      </c>
      <c r="U434" s="79">
        <v>35.33</v>
      </c>
      <c r="V434" s="79">
        <v>22.29</v>
      </c>
      <c r="W434" s="79">
        <v>7.58</v>
      </c>
      <c r="X434" s="79">
        <v>16.260000000000002</v>
      </c>
      <c r="Y434" s="79">
        <v>2.2599999999999998</v>
      </c>
      <c r="Z434" s="79">
        <v>9.69</v>
      </c>
      <c r="AA434" s="111">
        <v>1.72</v>
      </c>
      <c r="AB434" s="107"/>
    </row>
    <row r="435" spans="1:28" ht="19.5" customHeight="1" x14ac:dyDescent="0.15">
      <c r="A435" s="219"/>
      <c r="B435" s="73"/>
      <c r="C435" s="73"/>
      <c r="D435" s="73"/>
      <c r="E435" s="77" t="s">
        <v>150</v>
      </c>
      <c r="F435" s="79">
        <f t="shared" si="199"/>
        <v>1270.3959999999997</v>
      </c>
      <c r="G435" s="79">
        <v>0</v>
      </c>
      <c r="H435" s="79">
        <v>0</v>
      </c>
      <c r="I435" s="79">
        <v>0.317</v>
      </c>
      <c r="J435" s="79">
        <v>5.7770000000000001</v>
      </c>
      <c r="K435" s="79">
        <v>29.216000000000001</v>
      </c>
      <c r="L435" s="79">
        <v>49.119000000000007</v>
      </c>
      <c r="M435" s="79">
        <v>58.532000000000004</v>
      </c>
      <c r="N435" s="79">
        <v>102.99199999999999</v>
      </c>
      <c r="O435" s="79">
        <v>167.12099999999998</v>
      </c>
      <c r="P435" s="79">
        <v>212.761</v>
      </c>
      <c r="Q435" s="79">
        <v>175.81799999999998</v>
      </c>
      <c r="R435" s="79">
        <v>300.18599999999998</v>
      </c>
      <c r="S435" s="79">
        <v>77.924000000000007</v>
      </c>
      <c r="T435" s="79">
        <v>51.637</v>
      </c>
      <c r="U435" s="79">
        <v>14.487</v>
      </c>
      <c r="V435" s="79">
        <v>9.1379999999999999</v>
      </c>
      <c r="W435" s="79">
        <v>3.109</v>
      </c>
      <c r="X435" s="79">
        <v>6.6529999999999996</v>
      </c>
      <c r="Y435" s="79">
        <v>0.92700000000000005</v>
      </c>
      <c r="Z435" s="79">
        <v>3.9780000000000002</v>
      </c>
      <c r="AA435" s="111">
        <v>0.70399999999999996</v>
      </c>
      <c r="AB435" s="107"/>
    </row>
    <row r="436" spans="1:28" ht="19.5" customHeight="1" x14ac:dyDescent="0.15">
      <c r="A436" s="219"/>
      <c r="B436" s="73"/>
      <c r="C436" s="73"/>
      <c r="D436" s="77" t="s">
        <v>157</v>
      </c>
      <c r="E436" s="77" t="s">
        <v>183</v>
      </c>
      <c r="F436" s="79">
        <f t="shared" si="199"/>
        <v>1684.5400000000002</v>
      </c>
      <c r="G436" s="79">
        <v>0</v>
      </c>
      <c r="H436" s="79">
        <v>0</v>
      </c>
      <c r="I436" s="79">
        <v>0</v>
      </c>
      <c r="J436" s="79">
        <v>0.79</v>
      </c>
      <c r="K436" s="79">
        <v>3.56</v>
      </c>
      <c r="L436" s="79">
        <v>0.56999999999999995</v>
      </c>
      <c r="M436" s="79">
        <v>7.34</v>
      </c>
      <c r="N436" s="79">
        <v>89.33</v>
      </c>
      <c r="O436" s="79">
        <v>177.53</v>
      </c>
      <c r="P436" s="79">
        <v>305.27000000000004</v>
      </c>
      <c r="Q436" s="79">
        <v>350.52</v>
      </c>
      <c r="R436" s="79">
        <v>503.93</v>
      </c>
      <c r="S436" s="79">
        <v>139.47999999999999</v>
      </c>
      <c r="T436" s="79">
        <v>78.03</v>
      </c>
      <c r="U436" s="79">
        <v>14.1</v>
      </c>
      <c r="V436" s="79">
        <v>6.38</v>
      </c>
      <c r="W436" s="79">
        <v>1.17</v>
      </c>
      <c r="X436" s="79">
        <v>5.13</v>
      </c>
      <c r="Y436" s="79">
        <v>0.37</v>
      </c>
      <c r="Z436" s="79">
        <v>0.82</v>
      </c>
      <c r="AA436" s="111">
        <v>0.22</v>
      </c>
      <c r="AB436" s="107"/>
    </row>
    <row r="437" spans="1:28" ht="19.5" customHeight="1" x14ac:dyDescent="0.15">
      <c r="A437" s="219"/>
      <c r="B437" s="73"/>
      <c r="C437" s="73"/>
      <c r="D437" s="73"/>
      <c r="E437" s="77" t="s">
        <v>150</v>
      </c>
      <c r="F437" s="79">
        <f t="shared" si="199"/>
        <v>361.42799999999994</v>
      </c>
      <c r="G437" s="79">
        <v>0</v>
      </c>
      <c r="H437" s="79">
        <v>0</v>
      </c>
      <c r="I437" s="79">
        <v>0</v>
      </c>
      <c r="J437" s="79">
        <v>5.5E-2</v>
      </c>
      <c r="K437" s="79">
        <v>0.35599999999999998</v>
      </c>
      <c r="L437" s="79">
        <v>6.8000000000000005E-2</v>
      </c>
      <c r="M437" s="79">
        <v>1.028</v>
      </c>
      <c r="N437" s="79">
        <v>14.292</v>
      </c>
      <c r="O437" s="79">
        <v>31.951000000000001</v>
      </c>
      <c r="P437" s="79">
        <v>60.993000000000002</v>
      </c>
      <c r="Q437" s="79">
        <v>76.813999999999993</v>
      </c>
      <c r="R437" s="79">
        <v>115.81</v>
      </c>
      <c r="S437" s="79">
        <v>33.352000000000004</v>
      </c>
      <c r="T437" s="79">
        <v>19.471999999999998</v>
      </c>
      <c r="U437" s="79">
        <v>3.6150000000000002</v>
      </c>
      <c r="V437" s="79">
        <v>1.659</v>
      </c>
      <c r="W437" s="79">
        <v>0.30399999999999999</v>
      </c>
      <c r="X437" s="79">
        <v>1.333</v>
      </c>
      <c r="Y437" s="79">
        <v>9.6000000000000002E-2</v>
      </c>
      <c r="Z437" s="79">
        <v>0.17299999999999999</v>
      </c>
      <c r="AA437" s="111">
        <v>5.7000000000000002E-2</v>
      </c>
      <c r="AB437" s="107"/>
    </row>
    <row r="438" spans="1:28" ht="19.5" customHeight="1" x14ac:dyDescent="0.15">
      <c r="A438" s="219"/>
      <c r="B438" s="73" t="s">
        <v>158</v>
      </c>
      <c r="C438" s="73" t="s">
        <v>159</v>
      </c>
      <c r="D438" s="77" t="s">
        <v>160</v>
      </c>
      <c r="E438" s="77" t="s">
        <v>183</v>
      </c>
      <c r="F438" s="79">
        <f t="shared" si="199"/>
        <v>0</v>
      </c>
      <c r="G438" s="79">
        <v>0</v>
      </c>
      <c r="H438" s="79">
        <v>0</v>
      </c>
      <c r="I438" s="79">
        <v>0</v>
      </c>
      <c r="J438" s="79">
        <v>0</v>
      </c>
      <c r="K438" s="79">
        <v>0</v>
      </c>
      <c r="L438" s="79">
        <v>0</v>
      </c>
      <c r="M438" s="79">
        <v>0</v>
      </c>
      <c r="N438" s="79">
        <v>0</v>
      </c>
      <c r="O438" s="79">
        <v>0</v>
      </c>
      <c r="P438" s="79">
        <v>0</v>
      </c>
      <c r="Q438" s="79">
        <v>0</v>
      </c>
      <c r="R438" s="79">
        <v>0</v>
      </c>
      <c r="S438" s="79">
        <v>0</v>
      </c>
      <c r="T438" s="79">
        <v>0</v>
      </c>
      <c r="U438" s="79">
        <v>0</v>
      </c>
      <c r="V438" s="79">
        <v>0</v>
      </c>
      <c r="W438" s="79">
        <v>0</v>
      </c>
      <c r="X438" s="79">
        <v>0</v>
      </c>
      <c r="Y438" s="79">
        <v>0</v>
      </c>
      <c r="Z438" s="79">
        <v>0</v>
      </c>
      <c r="AA438" s="111">
        <v>0</v>
      </c>
      <c r="AB438" s="107"/>
    </row>
    <row r="439" spans="1:28" ht="19.5" customHeight="1" x14ac:dyDescent="0.15">
      <c r="A439" s="219"/>
      <c r="B439" s="73"/>
      <c r="C439" s="73"/>
      <c r="D439" s="73"/>
      <c r="E439" s="77" t="s">
        <v>150</v>
      </c>
      <c r="F439" s="79">
        <f t="shared" si="199"/>
        <v>0</v>
      </c>
      <c r="G439" s="79">
        <v>0</v>
      </c>
      <c r="H439" s="79">
        <v>0</v>
      </c>
      <c r="I439" s="79">
        <v>0</v>
      </c>
      <c r="J439" s="79">
        <v>0</v>
      </c>
      <c r="K439" s="79">
        <v>0</v>
      </c>
      <c r="L439" s="79">
        <v>0</v>
      </c>
      <c r="M439" s="79">
        <v>0</v>
      </c>
      <c r="N439" s="79">
        <v>0</v>
      </c>
      <c r="O439" s="79">
        <v>0</v>
      </c>
      <c r="P439" s="79">
        <v>0</v>
      </c>
      <c r="Q439" s="79">
        <v>0</v>
      </c>
      <c r="R439" s="79">
        <v>0</v>
      </c>
      <c r="S439" s="79">
        <v>0</v>
      </c>
      <c r="T439" s="79">
        <v>0</v>
      </c>
      <c r="U439" s="79">
        <v>0</v>
      </c>
      <c r="V439" s="79">
        <v>0</v>
      </c>
      <c r="W439" s="79">
        <v>0</v>
      </c>
      <c r="X439" s="79">
        <v>0</v>
      </c>
      <c r="Y439" s="79">
        <v>0</v>
      </c>
      <c r="Z439" s="79">
        <v>0</v>
      </c>
      <c r="AA439" s="111">
        <v>0</v>
      </c>
      <c r="AB439" s="107"/>
    </row>
    <row r="440" spans="1:28" ht="19.5" customHeight="1" x14ac:dyDescent="0.15">
      <c r="A440" s="219"/>
      <c r="B440" s="73"/>
      <c r="C440" s="73"/>
      <c r="D440" s="77" t="s">
        <v>161</v>
      </c>
      <c r="E440" s="77" t="s">
        <v>183</v>
      </c>
      <c r="F440" s="79">
        <f t="shared" si="199"/>
        <v>74.53</v>
      </c>
      <c r="G440" s="79">
        <v>0</v>
      </c>
      <c r="H440" s="79">
        <v>0.64</v>
      </c>
      <c r="I440" s="79">
        <v>60.050000000000004</v>
      </c>
      <c r="J440" s="79">
        <v>11.350000000000001</v>
      </c>
      <c r="K440" s="79">
        <v>1.1400000000000001</v>
      </c>
      <c r="L440" s="79">
        <v>0.32</v>
      </c>
      <c r="M440" s="79">
        <v>1.03</v>
      </c>
      <c r="N440" s="79">
        <v>0</v>
      </c>
      <c r="O440" s="79">
        <v>0</v>
      </c>
      <c r="P440" s="79">
        <v>0</v>
      </c>
      <c r="Q440" s="79">
        <v>0</v>
      </c>
      <c r="R440" s="79">
        <v>0</v>
      </c>
      <c r="S440" s="79">
        <v>0</v>
      </c>
      <c r="T440" s="79">
        <v>0</v>
      </c>
      <c r="U440" s="79">
        <v>0</v>
      </c>
      <c r="V440" s="79">
        <v>0</v>
      </c>
      <c r="W440" s="79">
        <v>0</v>
      </c>
      <c r="X440" s="79">
        <v>0</v>
      </c>
      <c r="Y440" s="79">
        <v>0</v>
      </c>
      <c r="Z440" s="79">
        <v>0</v>
      </c>
      <c r="AA440" s="111">
        <v>0</v>
      </c>
      <c r="AB440" s="107"/>
    </row>
    <row r="441" spans="1:28" ht="19.5" customHeight="1" x14ac:dyDescent="0.15">
      <c r="A441" s="219"/>
      <c r="B441" s="73"/>
      <c r="C441" s="73"/>
      <c r="D441" s="73"/>
      <c r="E441" s="77" t="s">
        <v>150</v>
      </c>
      <c r="F441" s="79">
        <f t="shared" si="199"/>
        <v>0.23800000000000002</v>
      </c>
      <c r="G441" s="79">
        <v>0</v>
      </c>
      <c r="H441" s="79">
        <v>0</v>
      </c>
      <c r="I441" s="79">
        <v>0</v>
      </c>
      <c r="J441" s="79">
        <v>0.13600000000000001</v>
      </c>
      <c r="K441" s="79">
        <v>0.03</v>
      </c>
      <c r="L441" s="79">
        <v>1.2E-2</v>
      </c>
      <c r="M441" s="79">
        <v>0.06</v>
      </c>
      <c r="N441" s="79">
        <v>0</v>
      </c>
      <c r="O441" s="79">
        <v>0</v>
      </c>
      <c r="P441" s="79">
        <v>0</v>
      </c>
      <c r="Q441" s="79">
        <v>0</v>
      </c>
      <c r="R441" s="79">
        <v>0</v>
      </c>
      <c r="S441" s="79">
        <v>0</v>
      </c>
      <c r="T441" s="79">
        <v>0</v>
      </c>
      <c r="U441" s="79">
        <v>0</v>
      </c>
      <c r="V441" s="79">
        <v>0</v>
      </c>
      <c r="W441" s="79">
        <v>0</v>
      </c>
      <c r="X441" s="79">
        <v>0</v>
      </c>
      <c r="Y441" s="79">
        <v>0</v>
      </c>
      <c r="Z441" s="79">
        <v>0</v>
      </c>
      <c r="AA441" s="111">
        <v>0</v>
      </c>
      <c r="AB441" s="107"/>
    </row>
    <row r="442" spans="1:28" ht="19.5" customHeight="1" x14ac:dyDescent="0.15">
      <c r="A442" s="219"/>
      <c r="B442" s="73"/>
      <c r="C442" s="73" t="s">
        <v>162</v>
      </c>
      <c r="D442" s="77" t="s">
        <v>163</v>
      </c>
      <c r="E442" s="77" t="s">
        <v>183</v>
      </c>
      <c r="F442" s="79">
        <f t="shared" si="199"/>
        <v>274.45999999999998</v>
      </c>
      <c r="G442" s="79">
        <v>12.18</v>
      </c>
      <c r="H442" s="79">
        <v>36.65</v>
      </c>
      <c r="I442" s="79">
        <v>11.72</v>
      </c>
      <c r="J442" s="79">
        <v>5.86</v>
      </c>
      <c r="K442" s="79">
        <v>1.24</v>
      </c>
      <c r="L442" s="79">
        <v>1.73</v>
      </c>
      <c r="M442" s="79">
        <v>0.65</v>
      </c>
      <c r="N442" s="79">
        <v>1.35</v>
      </c>
      <c r="O442" s="79">
        <v>1.03</v>
      </c>
      <c r="P442" s="79">
        <v>0.72</v>
      </c>
      <c r="Q442" s="79">
        <v>9.98</v>
      </c>
      <c r="R442" s="79">
        <v>54.11</v>
      </c>
      <c r="S442" s="79">
        <v>57.98</v>
      </c>
      <c r="T442" s="79">
        <v>76.25</v>
      </c>
      <c r="U442" s="79">
        <v>1.32</v>
      </c>
      <c r="V442" s="79">
        <v>1.69</v>
      </c>
      <c r="W442" s="79">
        <v>0</v>
      </c>
      <c r="X442" s="79">
        <v>0</v>
      </c>
      <c r="Y442" s="79">
        <v>0</v>
      </c>
      <c r="Z442" s="79">
        <v>0</v>
      </c>
      <c r="AA442" s="111">
        <v>0</v>
      </c>
      <c r="AB442" s="107"/>
    </row>
    <row r="443" spans="1:28" ht="19.5" customHeight="1" x14ac:dyDescent="0.15">
      <c r="A443" s="219"/>
      <c r="B443" s="73" t="s">
        <v>20</v>
      </c>
      <c r="C443" s="73"/>
      <c r="D443" s="73"/>
      <c r="E443" s="77" t="s">
        <v>150</v>
      </c>
      <c r="F443" s="79">
        <f t="shared" si="199"/>
        <v>58.196999999999996</v>
      </c>
      <c r="G443" s="79">
        <v>0</v>
      </c>
      <c r="H443" s="79">
        <v>0</v>
      </c>
      <c r="I443" s="79">
        <v>0.29699999999999999</v>
      </c>
      <c r="J443" s="79">
        <v>0.54700000000000004</v>
      </c>
      <c r="K443" s="79">
        <v>0.16200000000000001</v>
      </c>
      <c r="L443" s="79">
        <v>0.27700000000000002</v>
      </c>
      <c r="M443" s="79">
        <v>0.124</v>
      </c>
      <c r="N443" s="79">
        <v>0.28299999999999997</v>
      </c>
      <c r="O443" s="79">
        <v>0.23799999999999999</v>
      </c>
      <c r="P443" s="79">
        <v>0.18099999999999999</v>
      </c>
      <c r="Q443" s="79">
        <v>2.5680000000000001</v>
      </c>
      <c r="R443" s="79">
        <v>14.526</v>
      </c>
      <c r="S443" s="79">
        <v>16.234000000000002</v>
      </c>
      <c r="T443" s="79">
        <v>21.856999999999999</v>
      </c>
      <c r="U443" s="79">
        <v>0.39600000000000002</v>
      </c>
      <c r="V443" s="79">
        <v>0.50700000000000001</v>
      </c>
      <c r="W443" s="79">
        <v>0</v>
      </c>
      <c r="X443" s="79">
        <v>0</v>
      </c>
      <c r="Y443" s="79">
        <v>0</v>
      </c>
      <c r="Z443" s="79">
        <v>0</v>
      </c>
      <c r="AA443" s="111">
        <v>0</v>
      </c>
      <c r="AB443" s="107"/>
    </row>
    <row r="444" spans="1:28" ht="19.5" customHeight="1" x14ac:dyDescent="0.15">
      <c r="A444" s="219"/>
      <c r="B444" s="73"/>
      <c r="C444" s="73"/>
      <c r="D444" s="77" t="s">
        <v>164</v>
      </c>
      <c r="E444" s="77" t="s">
        <v>183</v>
      </c>
      <c r="F444" s="79">
        <f t="shared" si="199"/>
        <v>0.3</v>
      </c>
      <c r="G444" s="79">
        <v>0</v>
      </c>
      <c r="H444" s="79">
        <v>0</v>
      </c>
      <c r="I444" s="79">
        <v>0</v>
      </c>
      <c r="J444" s="79">
        <v>0</v>
      </c>
      <c r="K444" s="79">
        <v>0</v>
      </c>
      <c r="L444" s="79">
        <v>0.3</v>
      </c>
      <c r="M444" s="79">
        <v>0</v>
      </c>
      <c r="N444" s="79">
        <v>0</v>
      </c>
      <c r="O444" s="79">
        <v>0</v>
      </c>
      <c r="P444" s="79">
        <v>0</v>
      </c>
      <c r="Q444" s="79">
        <v>0</v>
      </c>
      <c r="R444" s="79">
        <v>0</v>
      </c>
      <c r="S444" s="79">
        <v>0</v>
      </c>
      <c r="T444" s="79">
        <v>0</v>
      </c>
      <c r="U444" s="79">
        <v>0</v>
      </c>
      <c r="V444" s="79">
        <v>0</v>
      </c>
      <c r="W444" s="79">
        <v>0</v>
      </c>
      <c r="X444" s="79">
        <v>0</v>
      </c>
      <c r="Y444" s="79">
        <v>0</v>
      </c>
      <c r="Z444" s="79">
        <v>0</v>
      </c>
      <c r="AA444" s="111">
        <v>0</v>
      </c>
      <c r="AB444" s="107"/>
    </row>
    <row r="445" spans="1:28" ht="19.5" customHeight="1" x14ac:dyDescent="0.15">
      <c r="A445" s="219" t="s">
        <v>226</v>
      </c>
      <c r="B445" s="73"/>
      <c r="C445" s="73"/>
      <c r="D445" s="73"/>
      <c r="E445" s="77" t="s">
        <v>150</v>
      </c>
      <c r="F445" s="79">
        <f t="shared" si="199"/>
        <v>1.2E-2</v>
      </c>
      <c r="G445" s="79">
        <v>0</v>
      </c>
      <c r="H445" s="79">
        <v>0</v>
      </c>
      <c r="I445" s="79">
        <v>0</v>
      </c>
      <c r="J445" s="79">
        <v>0</v>
      </c>
      <c r="K445" s="79">
        <v>0</v>
      </c>
      <c r="L445" s="79">
        <v>1.2E-2</v>
      </c>
      <c r="M445" s="79">
        <v>0</v>
      </c>
      <c r="N445" s="79">
        <v>0</v>
      </c>
      <c r="O445" s="79">
        <v>0</v>
      </c>
      <c r="P445" s="79">
        <v>0</v>
      </c>
      <c r="Q445" s="79">
        <v>0</v>
      </c>
      <c r="R445" s="79">
        <v>0</v>
      </c>
      <c r="S445" s="79">
        <v>0</v>
      </c>
      <c r="T445" s="79">
        <v>0</v>
      </c>
      <c r="U445" s="79">
        <v>0</v>
      </c>
      <c r="V445" s="79">
        <v>0</v>
      </c>
      <c r="W445" s="79">
        <v>0</v>
      </c>
      <c r="X445" s="79">
        <v>0</v>
      </c>
      <c r="Y445" s="79">
        <v>0</v>
      </c>
      <c r="Z445" s="79">
        <v>0</v>
      </c>
      <c r="AA445" s="111">
        <v>0</v>
      </c>
      <c r="AB445" s="107"/>
    </row>
    <row r="446" spans="1:28" ht="19.5" customHeight="1" x14ac:dyDescent="0.15">
      <c r="A446" s="219"/>
      <c r="B446" s="76"/>
      <c r="C446" s="74" t="s">
        <v>165</v>
      </c>
      <c r="D446" s="75"/>
      <c r="E446" s="77" t="s">
        <v>183</v>
      </c>
      <c r="F446" s="79">
        <f t="shared" si="199"/>
        <v>91.96</v>
      </c>
      <c r="G446" s="79">
        <v>1.38</v>
      </c>
      <c r="H446" s="79">
        <v>0.52</v>
      </c>
      <c r="I446" s="79">
        <v>3.32</v>
      </c>
      <c r="J446" s="79">
        <v>3.69</v>
      </c>
      <c r="K446" s="79">
        <v>9.0499999999999989</v>
      </c>
      <c r="L446" s="79">
        <v>6.1899999999999995</v>
      </c>
      <c r="M446" s="79">
        <v>2.67</v>
      </c>
      <c r="N446" s="79">
        <v>46.22</v>
      </c>
      <c r="O446" s="79">
        <v>2.71</v>
      </c>
      <c r="P446" s="79">
        <v>1.1599999999999999</v>
      </c>
      <c r="Q446" s="79">
        <v>2.77</v>
      </c>
      <c r="R446" s="79">
        <v>3.54</v>
      </c>
      <c r="S446" s="79">
        <v>1.26</v>
      </c>
      <c r="T446" s="79">
        <v>5.97</v>
      </c>
      <c r="U446" s="79">
        <v>1.51</v>
      </c>
      <c r="V446" s="79">
        <v>0</v>
      </c>
      <c r="W446" s="79">
        <v>0</v>
      </c>
      <c r="X446" s="79">
        <v>0</v>
      </c>
      <c r="Y446" s="79">
        <v>0</v>
      </c>
      <c r="Z446" s="79">
        <v>0</v>
      </c>
      <c r="AA446" s="111">
        <v>0</v>
      </c>
      <c r="AB446" s="107"/>
    </row>
    <row r="447" spans="1:28" ht="19.5" customHeight="1" x14ac:dyDescent="0.15">
      <c r="A447" s="219"/>
      <c r="B447" s="76"/>
      <c r="C447" s="76"/>
      <c r="E447" s="77" t="s">
        <v>150</v>
      </c>
      <c r="F447" s="79">
        <f t="shared" si="199"/>
        <v>10.638</v>
      </c>
      <c r="G447" s="79">
        <v>0</v>
      </c>
      <c r="H447" s="79">
        <v>0</v>
      </c>
      <c r="I447" s="79">
        <v>8.199999999999999E-2</v>
      </c>
      <c r="J447" s="79">
        <v>0.189</v>
      </c>
      <c r="K447" s="79">
        <v>0.63500000000000001</v>
      </c>
      <c r="L447" s="79">
        <v>0.55600000000000005</v>
      </c>
      <c r="M447" s="79">
        <v>0.26700000000000002</v>
      </c>
      <c r="N447" s="79">
        <v>5.1130000000000004</v>
      </c>
      <c r="O447" s="79">
        <v>0.56599999999999995</v>
      </c>
      <c r="P447" s="79">
        <v>0.30199999999999999</v>
      </c>
      <c r="Q447" s="79">
        <v>0.748</v>
      </c>
      <c r="R447" s="79">
        <v>0.94</v>
      </c>
      <c r="S447" s="79">
        <v>0.35199999999999998</v>
      </c>
      <c r="T447" s="79">
        <v>0.69299999999999995</v>
      </c>
      <c r="U447" s="79">
        <v>0.19500000000000001</v>
      </c>
      <c r="V447" s="79">
        <v>0</v>
      </c>
      <c r="W447" s="79">
        <v>0</v>
      </c>
      <c r="X447" s="79">
        <v>0</v>
      </c>
      <c r="Y447" s="79">
        <v>0</v>
      </c>
      <c r="Z447" s="79">
        <v>0</v>
      </c>
      <c r="AA447" s="111">
        <v>0</v>
      </c>
      <c r="AB447" s="107"/>
    </row>
    <row r="448" spans="1:28" ht="19.5" customHeight="1" x14ac:dyDescent="0.15">
      <c r="A448" s="219"/>
      <c r="B448" s="221"/>
      <c r="C448" s="74" t="s">
        <v>152</v>
      </c>
      <c r="D448" s="75"/>
      <c r="E448" s="77" t="s">
        <v>183</v>
      </c>
      <c r="F448" s="79">
        <f t="shared" si="199"/>
        <v>2128.5199999999995</v>
      </c>
      <c r="G448" s="79">
        <f>G450+G460</f>
        <v>5.18</v>
      </c>
      <c r="H448" s="79">
        <f t="shared" ref="H448:AA448" si="200">H450+H460</f>
        <v>19.12</v>
      </c>
      <c r="I448" s="79">
        <f t="shared" si="200"/>
        <v>21.56</v>
      </c>
      <c r="J448" s="79">
        <f t="shared" si="200"/>
        <v>15.28</v>
      </c>
      <c r="K448" s="79">
        <f t="shared" si="200"/>
        <v>11.45</v>
      </c>
      <c r="L448" s="79">
        <f t="shared" si="200"/>
        <v>8.6199999999999992</v>
      </c>
      <c r="M448" s="79">
        <f t="shared" si="200"/>
        <v>55.45</v>
      </c>
      <c r="N448" s="79">
        <f t="shared" si="200"/>
        <v>33.61</v>
      </c>
      <c r="O448" s="79">
        <f t="shared" si="200"/>
        <v>31.79</v>
      </c>
      <c r="P448" s="79">
        <f t="shared" si="200"/>
        <v>126.35</v>
      </c>
      <c r="Q448" s="79">
        <f t="shared" si="200"/>
        <v>182.07</v>
      </c>
      <c r="R448" s="79">
        <f t="shared" si="200"/>
        <v>536.67999999999995</v>
      </c>
      <c r="S448" s="79">
        <f t="shared" si="200"/>
        <v>240.44</v>
      </c>
      <c r="T448" s="79">
        <f t="shared" si="200"/>
        <v>527.04</v>
      </c>
      <c r="U448" s="79">
        <f t="shared" si="200"/>
        <v>154.72</v>
      </c>
      <c r="V448" s="79">
        <f t="shared" si="200"/>
        <v>121.53</v>
      </c>
      <c r="W448" s="79">
        <f t="shared" si="200"/>
        <v>16.190000000000001</v>
      </c>
      <c r="X448" s="79">
        <f t="shared" si="200"/>
        <v>12.680000000000001</v>
      </c>
      <c r="Y448" s="79">
        <f t="shared" si="200"/>
        <v>0.39</v>
      </c>
      <c r="Z448" s="79">
        <f t="shared" si="200"/>
        <v>4.7300000000000004</v>
      </c>
      <c r="AA448" s="111">
        <f t="shared" si="200"/>
        <v>3.6399999999999997</v>
      </c>
      <c r="AB448" s="107"/>
    </row>
    <row r="449" spans="1:28" ht="19.5" customHeight="1" x14ac:dyDescent="0.15">
      <c r="A449" s="219"/>
      <c r="B449" s="76"/>
      <c r="C449" s="76"/>
      <c r="E449" s="77" t="s">
        <v>150</v>
      </c>
      <c r="F449" s="79">
        <f t="shared" si="199"/>
        <v>310.07900000000001</v>
      </c>
      <c r="G449" s="79">
        <f>G451+G461</f>
        <v>0</v>
      </c>
      <c r="H449" s="79">
        <f t="shared" ref="H449:AA449" si="201">H451+H461</f>
        <v>1.2999999999999999E-2</v>
      </c>
      <c r="I449" s="79">
        <f t="shared" si="201"/>
        <v>0.52100000000000002</v>
      </c>
      <c r="J449" s="79">
        <f t="shared" si="201"/>
        <v>0.77</v>
      </c>
      <c r="K449" s="79">
        <f t="shared" si="201"/>
        <v>0.80300000000000005</v>
      </c>
      <c r="L449" s="79">
        <f t="shared" si="201"/>
        <v>0.77600000000000002</v>
      </c>
      <c r="M449" s="79">
        <f t="shared" si="201"/>
        <v>5.492</v>
      </c>
      <c r="N449" s="79">
        <f t="shared" si="201"/>
        <v>3.71</v>
      </c>
      <c r="O449" s="79">
        <f t="shared" si="201"/>
        <v>4.0540000000000003</v>
      </c>
      <c r="P449" s="79">
        <f t="shared" si="201"/>
        <v>17.417000000000002</v>
      </c>
      <c r="Q449" s="79">
        <f t="shared" si="201"/>
        <v>27.834</v>
      </c>
      <c r="R449" s="79">
        <f t="shared" si="201"/>
        <v>82.35199999999999</v>
      </c>
      <c r="S449" s="79">
        <f t="shared" si="201"/>
        <v>38.094000000000001</v>
      </c>
      <c r="T449" s="79">
        <f t="shared" si="201"/>
        <v>79.212000000000003</v>
      </c>
      <c r="U449" s="79">
        <f t="shared" si="201"/>
        <v>22.627000000000002</v>
      </c>
      <c r="V449" s="79">
        <f t="shared" si="201"/>
        <v>18.513999999999999</v>
      </c>
      <c r="W449" s="79">
        <f t="shared" si="201"/>
        <v>2.4630000000000001</v>
      </c>
      <c r="X449" s="79">
        <f t="shared" si="201"/>
        <v>3.1569999999999996</v>
      </c>
      <c r="Y449" s="79">
        <f t="shared" si="201"/>
        <v>0.10100000000000001</v>
      </c>
      <c r="Z449" s="79">
        <f t="shared" si="201"/>
        <v>1.2290000000000001</v>
      </c>
      <c r="AA449" s="111">
        <f t="shared" si="201"/>
        <v>0.94000000000000006</v>
      </c>
      <c r="AB449" s="107"/>
    </row>
    <row r="450" spans="1:28" ht="19.5" customHeight="1" x14ac:dyDescent="0.15">
      <c r="A450" s="219"/>
      <c r="B450" s="73" t="s">
        <v>94</v>
      </c>
      <c r="C450" s="77"/>
      <c r="D450" s="77" t="s">
        <v>153</v>
      </c>
      <c r="E450" s="77" t="s">
        <v>183</v>
      </c>
      <c r="F450" s="79">
        <f t="shared" si="199"/>
        <v>206.48</v>
      </c>
      <c r="G450" s="79">
        <f>SUM(G452,G454,G456,G458)</f>
        <v>0</v>
      </c>
      <c r="H450" s="79">
        <f t="shared" ref="H450:AA450" si="202">SUM(H452,H454,H456,H458)</f>
        <v>0</v>
      </c>
      <c r="I450" s="79">
        <f t="shared" si="202"/>
        <v>0</v>
      </c>
      <c r="J450" s="79">
        <f t="shared" si="202"/>
        <v>0</v>
      </c>
      <c r="K450" s="79">
        <f t="shared" si="202"/>
        <v>0</v>
      </c>
      <c r="L450" s="79">
        <f t="shared" si="202"/>
        <v>0</v>
      </c>
      <c r="M450" s="79">
        <f t="shared" si="202"/>
        <v>0</v>
      </c>
      <c r="N450" s="79">
        <f t="shared" si="202"/>
        <v>0.18</v>
      </c>
      <c r="O450" s="79">
        <f t="shared" si="202"/>
        <v>2.62</v>
      </c>
      <c r="P450" s="79">
        <f t="shared" si="202"/>
        <v>14.520000000000001</v>
      </c>
      <c r="Q450" s="79">
        <f t="shared" si="202"/>
        <v>29.44</v>
      </c>
      <c r="R450" s="79">
        <f t="shared" si="202"/>
        <v>53.660000000000004</v>
      </c>
      <c r="S450" s="79">
        <f t="shared" si="202"/>
        <v>42.03</v>
      </c>
      <c r="T450" s="79">
        <f t="shared" si="202"/>
        <v>27.09</v>
      </c>
      <c r="U450" s="79">
        <f t="shared" si="202"/>
        <v>4.28</v>
      </c>
      <c r="V450" s="79">
        <f t="shared" si="202"/>
        <v>11.510000000000002</v>
      </c>
      <c r="W450" s="79">
        <f t="shared" si="202"/>
        <v>0.73</v>
      </c>
      <c r="X450" s="79">
        <f t="shared" si="202"/>
        <v>11.71</v>
      </c>
      <c r="Y450" s="79">
        <f t="shared" si="202"/>
        <v>0.39</v>
      </c>
      <c r="Z450" s="79">
        <f t="shared" si="202"/>
        <v>4.7300000000000004</v>
      </c>
      <c r="AA450" s="111">
        <f t="shared" si="202"/>
        <v>3.59</v>
      </c>
      <c r="AB450" s="107"/>
    </row>
    <row r="451" spans="1:28" ht="19.5" customHeight="1" x14ac:dyDescent="0.15">
      <c r="A451" s="219"/>
      <c r="B451" s="73"/>
      <c r="C451" s="73" t="s">
        <v>10</v>
      </c>
      <c r="D451" s="73"/>
      <c r="E451" s="77" t="s">
        <v>150</v>
      </c>
      <c r="F451" s="79">
        <f t="shared" si="199"/>
        <v>48.111000000000004</v>
      </c>
      <c r="G451" s="79">
        <f>SUM(G453,G455,G457,G459)</f>
        <v>0</v>
      </c>
      <c r="H451" s="79">
        <f t="shared" ref="H451:AA451" si="203">SUM(H453,H455,H457,H459)</f>
        <v>0</v>
      </c>
      <c r="I451" s="79">
        <f t="shared" si="203"/>
        <v>0</v>
      </c>
      <c r="J451" s="79">
        <f t="shared" si="203"/>
        <v>0</v>
      </c>
      <c r="K451" s="79">
        <f t="shared" si="203"/>
        <v>0</v>
      </c>
      <c r="L451" s="79">
        <f t="shared" si="203"/>
        <v>0</v>
      </c>
      <c r="M451" s="79">
        <f t="shared" si="203"/>
        <v>0</v>
      </c>
      <c r="N451" s="79">
        <f t="shared" si="203"/>
        <v>2.8000000000000001E-2</v>
      </c>
      <c r="O451" s="79">
        <f t="shared" si="203"/>
        <v>0.47199999999999998</v>
      </c>
      <c r="P451" s="79">
        <f t="shared" si="203"/>
        <v>2.726</v>
      </c>
      <c r="Q451" s="79">
        <f t="shared" si="203"/>
        <v>6.48</v>
      </c>
      <c r="R451" s="79">
        <f t="shared" si="203"/>
        <v>12.226000000000001</v>
      </c>
      <c r="S451" s="79">
        <f t="shared" si="203"/>
        <v>10.048</v>
      </c>
      <c r="T451" s="79">
        <f t="shared" si="203"/>
        <v>6.7779999999999996</v>
      </c>
      <c r="U451" s="79">
        <f t="shared" si="203"/>
        <v>1.1120000000000001</v>
      </c>
      <c r="V451" s="79">
        <f t="shared" si="203"/>
        <v>2.774</v>
      </c>
      <c r="W451" s="79">
        <f t="shared" si="203"/>
        <v>0.19</v>
      </c>
      <c r="X451" s="79">
        <f t="shared" si="203"/>
        <v>3.0139999999999998</v>
      </c>
      <c r="Y451" s="79">
        <f t="shared" si="203"/>
        <v>0.10100000000000001</v>
      </c>
      <c r="Z451" s="79">
        <f t="shared" si="203"/>
        <v>1.2290000000000001</v>
      </c>
      <c r="AA451" s="111">
        <f t="shared" si="203"/>
        <v>0.93300000000000005</v>
      </c>
      <c r="AB451" s="107"/>
    </row>
    <row r="452" spans="1:28" ht="19.5" customHeight="1" x14ac:dyDescent="0.15">
      <c r="A452" s="219"/>
      <c r="B452" s="73"/>
      <c r="C452" s="73"/>
      <c r="D452" s="77" t="s">
        <v>157</v>
      </c>
      <c r="E452" s="77" t="s">
        <v>183</v>
      </c>
      <c r="F452" s="79">
        <f t="shared" si="199"/>
        <v>206.48</v>
      </c>
      <c r="G452" s="79">
        <v>0</v>
      </c>
      <c r="H452" s="79">
        <v>0</v>
      </c>
      <c r="I452" s="79">
        <v>0</v>
      </c>
      <c r="J452" s="79">
        <v>0</v>
      </c>
      <c r="K452" s="79">
        <v>0</v>
      </c>
      <c r="L452" s="79">
        <v>0</v>
      </c>
      <c r="M452" s="79">
        <v>0</v>
      </c>
      <c r="N452" s="79">
        <v>0.18</v>
      </c>
      <c r="O452" s="79">
        <v>2.62</v>
      </c>
      <c r="P452" s="79">
        <v>14.520000000000001</v>
      </c>
      <c r="Q452" s="79">
        <v>29.44</v>
      </c>
      <c r="R452" s="79">
        <v>53.660000000000004</v>
      </c>
      <c r="S452" s="79">
        <v>42.03</v>
      </c>
      <c r="T452" s="79">
        <v>27.09</v>
      </c>
      <c r="U452" s="79">
        <v>4.28</v>
      </c>
      <c r="V452" s="79">
        <v>11.510000000000002</v>
      </c>
      <c r="W452" s="79">
        <v>0.73</v>
      </c>
      <c r="X452" s="79">
        <v>11.71</v>
      </c>
      <c r="Y452" s="79">
        <v>0.39</v>
      </c>
      <c r="Z452" s="79">
        <v>4.7300000000000004</v>
      </c>
      <c r="AA452" s="111">
        <v>3.59</v>
      </c>
      <c r="AB452" s="107"/>
    </row>
    <row r="453" spans="1:28" ht="19.5" customHeight="1" x14ac:dyDescent="0.15">
      <c r="A453" s="219"/>
      <c r="B453" s="73"/>
      <c r="C453" s="73"/>
      <c r="D453" s="73"/>
      <c r="E453" s="77" t="s">
        <v>150</v>
      </c>
      <c r="F453" s="79">
        <f t="shared" si="199"/>
        <v>48.111000000000004</v>
      </c>
      <c r="G453" s="79">
        <v>0</v>
      </c>
      <c r="H453" s="79">
        <v>0</v>
      </c>
      <c r="I453" s="79">
        <v>0</v>
      </c>
      <c r="J453" s="79">
        <v>0</v>
      </c>
      <c r="K453" s="79">
        <v>0</v>
      </c>
      <c r="L453" s="79">
        <v>0</v>
      </c>
      <c r="M453" s="79">
        <v>0</v>
      </c>
      <c r="N453" s="79">
        <v>2.8000000000000001E-2</v>
      </c>
      <c r="O453" s="79">
        <v>0.47199999999999998</v>
      </c>
      <c r="P453" s="79">
        <v>2.726</v>
      </c>
      <c r="Q453" s="79">
        <v>6.48</v>
      </c>
      <c r="R453" s="79">
        <v>12.226000000000001</v>
      </c>
      <c r="S453" s="79">
        <v>10.048</v>
      </c>
      <c r="T453" s="79">
        <v>6.7779999999999996</v>
      </c>
      <c r="U453" s="79">
        <v>1.1120000000000001</v>
      </c>
      <c r="V453" s="79">
        <v>2.774</v>
      </c>
      <c r="W453" s="79">
        <v>0.19</v>
      </c>
      <c r="X453" s="79">
        <v>3.0139999999999998</v>
      </c>
      <c r="Y453" s="79">
        <v>0.10100000000000001</v>
      </c>
      <c r="Z453" s="79">
        <v>1.2290000000000001</v>
      </c>
      <c r="AA453" s="111">
        <v>0.93300000000000005</v>
      </c>
      <c r="AB453" s="107"/>
    </row>
    <row r="454" spans="1:28" ht="19.5" customHeight="1" x14ac:dyDescent="0.15">
      <c r="A454" s="219"/>
      <c r="B454" s="73" t="s">
        <v>65</v>
      </c>
      <c r="C454" s="73" t="s">
        <v>159</v>
      </c>
      <c r="D454" s="77" t="s">
        <v>160</v>
      </c>
      <c r="E454" s="77" t="s">
        <v>183</v>
      </c>
      <c r="F454" s="79">
        <f t="shared" si="199"/>
        <v>0</v>
      </c>
      <c r="G454" s="79">
        <v>0</v>
      </c>
      <c r="H454" s="79">
        <v>0</v>
      </c>
      <c r="I454" s="79">
        <v>0</v>
      </c>
      <c r="J454" s="79">
        <v>0</v>
      </c>
      <c r="K454" s="79">
        <v>0</v>
      </c>
      <c r="L454" s="79">
        <v>0</v>
      </c>
      <c r="M454" s="79">
        <v>0</v>
      </c>
      <c r="N454" s="79">
        <v>0</v>
      </c>
      <c r="O454" s="79">
        <v>0</v>
      </c>
      <c r="P454" s="79">
        <v>0</v>
      </c>
      <c r="Q454" s="79">
        <v>0</v>
      </c>
      <c r="R454" s="79">
        <v>0</v>
      </c>
      <c r="S454" s="79">
        <v>0</v>
      </c>
      <c r="T454" s="79">
        <v>0</v>
      </c>
      <c r="U454" s="79">
        <v>0</v>
      </c>
      <c r="V454" s="79">
        <v>0</v>
      </c>
      <c r="W454" s="79">
        <v>0</v>
      </c>
      <c r="X454" s="79">
        <v>0</v>
      </c>
      <c r="Y454" s="79">
        <v>0</v>
      </c>
      <c r="Z454" s="79">
        <v>0</v>
      </c>
      <c r="AA454" s="111">
        <v>0</v>
      </c>
      <c r="AB454" s="107"/>
    </row>
    <row r="455" spans="1:28" ht="19.5" customHeight="1" x14ac:dyDescent="0.15">
      <c r="A455" s="219"/>
      <c r="B455" s="73"/>
      <c r="C455" s="73"/>
      <c r="D455" s="73"/>
      <c r="E455" s="77" t="s">
        <v>150</v>
      </c>
      <c r="F455" s="79">
        <f t="shared" si="199"/>
        <v>0</v>
      </c>
      <c r="G455" s="79">
        <v>0</v>
      </c>
      <c r="H455" s="79">
        <v>0</v>
      </c>
      <c r="I455" s="79">
        <v>0</v>
      </c>
      <c r="J455" s="79">
        <v>0</v>
      </c>
      <c r="K455" s="79">
        <v>0</v>
      </c>
      <c r="L455" s="79">
        <v>0</v>
      </c>
      <c r="M455" s="79">
        <v>0</v>
      </c>
      <c r="N455" s="79">
        <v>0</v>
      </c>
      <c r="O455" s="79">
        <v>0</v>
      </c>
      <c r="P455" s="79">
        <v>0</v>
      </c>
      <c r="Q455" s="79">
        <v>0</v>
      </c>
      <c r="R455" s="79">
        <v>0</v>
      </c>
      <c r="S455" s="79">
        <v>0</v>
      </c>
      <c r="T455" s="79">
        <v>0</v>
      </c>
      <c r="U455" s="79">
        <v>0</v>
      </c>
      <c r="V455" s="79">
        <v>0</v>
      </c>
      <c r="W455" s="79">
        <v>0</v>
      </c>
      <c r="X455" s="79">
        <v>0</v>
      </c>
      <c r="Y455" s="79">
        <v>0</v>
      </c>
      <c r="Z455" s="79">
        <v>0</v>
      </c>
      <c r="AA455" s="111">
        <v>0</v>
      </c>
      <c r="AB455" s="107"/>
    </row>
    <row r="456" spans="1:28" ht="19.5" customHeight="1" x14ac:dyDescent="0.15">
      <c r="A456" s="219" t="s">
        <v>85</v>
      </c>
      <c r="B456" s="73"/>
      <c r="C456" s="73"/>
      <c r="D456" s="77" t="s">
        <v>166</v>
      </c>
      <c r="E456" s="77" t="s">
        <v>183</v>
      </c>
      <c r="F456" s="79">
        <f t="shared" si="199"/>
        <v>0</v>
      </c>
      <c r="G456" s="79">
        <v>0</v>
      </c>
      <c r="H456" s="79">
        <v>0</v>
      </c>
      <c r="I456" s="79">
        <v>0</v>
      </c>
      <c r="J456" s="79">
        <v>0</v>
      </c>
      <c r="K456" s="79">
        <v>0</v>
      </c>
      <c r="L456" s="79">
        <v>0</v>
      </c>
      <c r="M456" s="79">
        <v>0</v>
      </c>
      <c r="N456" s="79">
        <v>0</v>
      </c>
      <c r="O456" s="79">
        <v>0</v>
      </c>
      <c r="P456" s="79">
        <v>0</v>
      </c>
      <c r="Q456" s="79">
        <v>0</v>
      </c>
      <c r="R456" s="79">
        <v>0</v>
      </c>
      <c r="S456" s="79">
        <v>0</v>
      </c>
      <c r="T456" s="79">
        <v>0</v>
      </c>
      <c r="U456" s="79">
        <v>0</v>
      </c>
      <c r="V456" s="79">
        <v>0</v>
      </c>
      <c r="W456" s="79">
        <v>0</v>
      </c>
      <c r="X456" s="79">
        <v>0</v>
      </c>
      <c r="Y456" s="79">
        <v>0</v>
      </c>
      <c r="Z456" s="79">
        <v>0</v>
      </c>
      <c r="AA456" s="111">
        <v>0</v>
      </c>
      <c r="AB456" s="107"/>
    </row>
    <row r="457" spans="1:28" ht="19.5" customHeight="1" x14ac:dyDescent="0.15">
      <c r="A457" s="219"/>
      <c r="B457" s="73"/>
      <c r="C457" s="73" t="s">
        <v>162</v>
      </c>
      <c r="D457" s="73"/>
      <c r="E457" s="77" t="s">
        <v>150</v>
      </c>
      <c r="F457" s="79">
        <f t="shared" si="199"/>
        <v>0</v>
      </c>
      <c r="G457" s="79">
        <v>0</v>
      </c>
      <c r="H457" s="79">
        <v>0</v>
      </c>
      <c r="I457" s="79">
        <v>0</v>
      </c>
      <c r="J457" s="79">
        <v>0</v>
      </c>
      <c r="K457" s="79">
        <v>0</v>
      </c>
      <c r="L457" s="79">
        <v>0</v>
      </c>
      <c r="M457" s="79">
        <v>0</v>
      </c>
      <c r="N457" s="79">
        <v>0</v>
      </c>
      <c r="O457" s="79">
        <v>0</v>
      </c>
      <c r="P457" s="79">
        <v>0</v>
      </c>
      <c r="Q457" s="79">
        <v>0</v>
      </c>
      <c r="R457" s="79">
        <v>0</v>
      </c>
      <c r="S457" s="79">
        <v>0</v>
      </c>
      <c r="T457" s="79">
        <v>0</v>
      </c>
      <c r="U457" s="79">
        <v>0</v>
      </c>
      <c r="V457" s="79">
        <v>0</v>
      </c>
      <c r="W457" s="79">
        <v>0</v>
      </c>
      <c r="X457" s="79">
        <v>0</v>
      </c>
      <c r="Y457" s="79">
        <v>0</v>
      </c>
      <c r="Z457" s="79">
        <v>0</v>
      </c>
      <c r="AA457" s="111">
        <v>0</v>
      </c>
      <c r="AB457" s="107"/>
    </row>
    <row r="458" spans="1:28" ht="19.5" customHeight="1" x14ac:dyDescent="0.15">
      <c r="A458" s="219"/>
      <c r="B458" s="73" t="s">
        <v>20</v>
      </c>
      <c r="C458" s="73"/>
      <c r="D458" s="77" t="s">
        <v>164</v>
      </c>
      <c r="E458" s="77" t="s">
        <v>183</v>
      </c>
      <c r="F458" s="79">
        <f t="shared" si="199"/>
        <v>0</v>
      </c>
      <c r="G458" s="79">
        <v>0</v>
      </c>
      <c r="H458" s="79">
        <v>0</v>
      </c>
      <c r="I458" s="79">
        <v>0</v>
      </c>
      <c r="J458" s="79">
        <v>0</v>
      </c>
      <c r="K458" s="79">
        <v>0</v>
      </c>
      <c r="L458" s="79">
        <v>0</v>
      </c>
      <c r="M458" s="79">
        <v>0</v>
      </c>
      <c r="N458" s="79">
        <v>0</v>
      </c>
      <c r="O458" s="79">
        <v>0</v>
      </c>
      <c r="P458" s="79">
        <v>0</v>
      </c>
      <c r="Q458" s="79">
        <v>0</v>
      </c>
      <c r="R458" s="79">
        <v>0</v>
      </c>
      <c r="S458" s="79">
        <v>0</v>
      </c>
      <c r="T458" s="79">
        <v>0</v>
      </c>
      <c r="U458" s="79">
        <v>0</v>
      </c>
      <c r="V458" s="79">
        <v>0</v>
      </c>
      <c r="W458" s="79">
        <v>0</v>
      </c>
      <c r="X458" s="79">
        <v>0</v>
      </c>
      <c r="Y458" s="79">
        <v>0</v>
      </c>
      <c r="Z458" s="79">
        <v>0</v>
      </c>
      <c r="AA458" s="111">
        <v>0</v>
      </c>
      <c r="AB458" s="107"/>
    </row>
    <row r="459" spans="1:28" ht="19.5" customHeight="1" x14ac:dyDescent="0.15">
      <c r="A459" s="219"/>
      <c r="B459" s="73"/>
      <c r="C459" s="73"/>
      <c r="D459" s="73"/>
      <c r="E459" s="77" t="s">
        <v>150</v>
      </c>
      <c r="F459" s="79">
        <f t="shared" si="199"/>
        <v>0</v>
      </c>
      <c r="G459" s="79">
        <v>0</v>
      </c>
      <c r="H459" s="79">
        <v>0</v>
      </c>
      <c r="I459" s="79">
        <v>0</v>
      </c>
      <c r="J459" s="79">
        <v>0</v>
      </c>
      <c r="K459" s="79">
        <v>0</v>
      </c>
      <c r="L459" s="79">
        <v>0</v>
      </c>
      <c r="M459" s="79">
        <v>0</v>
      </c>
      <c r="N459" s="79">
        <v>0</v>
      </c>
      <c r="O459" s="79">
        <v>0</v>
      </c>
      <c r="P459" s="79">
        <v>0</v>
      </c>
      <c r="Q459" s="79">
        <v>0</v>
      </c>
      <c r="R459" s="79">
        <v>0</v>
      </c>
      <c r="S459" s="79">
        <v>0</v>
      </c>
      <c r="T459" s="79">
        <v>0</v>
      </c>
      <c r="U459" s="79">
        <v>0</v>
      </c>
      <c r="V459" s="79">
        <v>0</v>
      </c>
      <c r="W459" s="79">
        <v>0</v>
      </c>
      <c r="X459" s="79">
        <v>0</v>
      </c>
      <c r="Y459" s="79">
        <v>0</v>
      </c>
      <c r="Z459" s="79">
        <v>0</v>
      </c>
      <c r="AA459" s="111">
        <v>0</v>
      </c>
      <c r="AB459" s="107"/>
    </row>
    <row r="460" spans="1:28" ht="19.5" customHeight="1" x14ac:dyDescent="0.15">
      <c r="A460" s="219"/>
      <c r="B460" s="76"/>
      <c r="C460" s="74" t="s">
        <v>165</v>
      </c>
      <c r="D460" s="75"/>
      <c r="E460" s="77" t="s">
        <v>183</v>
      </c>
      <c r="F460" s="79">
        <f t="shared" si="199"/>
        <v>1922.0400000000002</v>
      </c>
      <c r="G460" s="79">
        <v>5.18</v>
      </c>
      <c r="H460" s="79">
        <v>19.12</v>
      </c>
      <c r="I460" s="79">
        <v>21.56</v>
      </c>
      <c r="J460" s="79">
        <v>15.28</v>
      </c>
      <c r="K460" s="79">
        <v>11.45</v>
      </c>
      <c r="L460" s="79">
        <v>8.6199999999999992</v>
      </c>
      <c r="M460" s="79">
        <v>55.45</v>
      </c>
      <c r="N460" s="79">
        <v>33.43</v>
      </c>
      <c r="O460" s="79">
        <v>29.169999999999998</v>
      </c>
      <c r="P460" s="79">
        <v>111.83</v>
      </c>
      <c r="Q460" s="79">
        <v>152.63</v>
      </c>
      <c r="R460" s="79">
        <v>483.02</v>
      </c>
      <c r="S460" s="79">
        <v>198.41</v>
      </c>
      <c r="T460" s="79">
        <v>499.95</v>
      </c>
      <c r="U460" s="79">
        <v>150.44</v>
      </c>
      <c r="V460" s="79">
        <v>110.02</v>
      </c>
      <c r="W460" s="79">
        <v>15.46</v>
      </c>
      <c r="X460" s="79">
        <v>0.97</v>
      </c>
      <c r="Y460" s="79">
        <v>0</v>
      </c>
      <c r="Z460" s="79">
        <v>0</v>
      </c>
      <c r="AA460" s="111">
        <v>0.05</v>
      </c>
      <c r="AB460" s="107"/>
    </row>
    <row r="461" spans="1:28" ht="19.5" customHeight="1" thickBot="1" x14ac:dyDescent="0.2">
      <c r="A461" s="94"/>
      <c r="B461" s="222"/>
      <c r="C461" s="222"/>
      <c r="D461" s="223"/>
      <c r="E461" s="224" t="s">
        <v>150</v>
      </c>
      <c r="F461" s="79">
        <f t="shared" si="199"/>
        <v>261.96800000000002</v>
      </c>
      <c r="G461" s="102">
        <v>0</v>
      </c>
      <c r="H461" s="225">
        <v>1.2999999999999999E-2</v>
      </c>
      <c r="I461" s="225">
        <v>0.52100000000000002</v>
      </c>
      <c r="J461" s="225">
        <v>0.77</v>
      </c>
      <c r="K461" s="225">
        <v>0.80300000000000005</v>
      </c>
      <c r="L461" s="225">
        <v>0.77600000000000002</v>
      </c>
      <c r="M461" s="225">
        <v>5.492</v>
      </c>
      <c r="N461" s="225">
        <v>3.6819999999999999</v>
      </c>
      <c r="O461" s="225">
        <v>3.5819999999999999</v>
      </c>
      <c r="P461" s="225">
        <v>14.691000000000001</v>
      </c>
      <c r="Q461" s="225">
        <v>21.353999999999999</v>
      </c>
      <c r="R461" s="225">
        <v>70.125999999999991</v>
      </c>
      <c r="S461" s="225">
        <v>28.045999999999999</v>
      </c>
      <c r="T461" s="225">
        <v>72.433999999999997</v>
      </c>
      <c r="U461" s="225">
        <v>21.515000000000001</v>
      </c>
      <c r="V461" s="225">
        <v>15.74</v>
      </c>
      <c r="W461" s="225">
        <v>2.2730000000000001</v>
      </c>
      <c r="X461" s="225">
        <v>0.14299999999999999</v>
      </c>
      <c r="Y461" s="225">
        <v>0</v>
      </c>
      <c r="Z461" s="225">
        <v>0</v>
      </c>
      <c r="AA461" s="226">
        <v>7.0000000000000001E-3</v>
      </c>
      <c r="AB461" s="107"/>
    </row>
    <row r="462" spans="1:28" ht="19.5" customHeight="1" x14ac:dyDescent="0.15">
      <c r="A462" s="349" t="s">
        <v>119</v>
      </c>
      <c r="B462" s="352" t="s">
        <v>120</v>
      </c>
      <c r="C462" s="353"/>
      <c r="D462" s="354"/>
      <c r="E462" s="73" t="s">
        <v>183</v>
      </c>
      <c r="F462" s="227">
        <f>F463+F464</f>
        <v>270.13</v>
      </c>
    </row>
    <row r="463" spans="1:28" ht="19.5" customHeight="1" x14ac:dyDescent="0.15">
      <c r="A463" s="350"/>
      <c r="B463" s="355" t="s">
        <v>205</v>
      </c>
      <c r="C463" s="356"/>
      <c r="D463" s="357"/>
      <c r="E463" s="77" t="s">
        <v>183</v>
      </c>
      <c r="F463" s="227">
        <v>264.13</v>
      </c>
    </row>
    <row r="464" spans="1:28" ht="19.5" customHeight="1" x14ac:dyDescent="0.15">
      <c r="A464" s="351"/>
      <c r="B464" s="355" t="s">
        <v>206</v>
      </c>
      <c r="C464" s="356"/>
      <c r="D464" s="357"/>
      <c r="E464" s="77" t="s">
        <v>183</v>
      </c>
      <c r="F464" s="227">
        <v>6</v>
      </c>
    </row>
    <row r="465" spans="1:28" ht="19.5" customHeight="1" thickBot="1" x14ac:dyDescent="0.2">
      <c r="A465" s="358" t="s">
        <v>204</v>
      </c>
      <c r="B465" s="359"/>
      <c r="C465" s="359"/>
      <c r="D465" s="360"/>
      <c r="E465" s="167" t="s">
        <v>183</v>
      </c>
      <c r="F465" s="233">
        <v>0</v>
      </c>
    </row>
    <row r="467" spans="1:28" ht="19.5" customHeight="1" x14ac:dyDescent="0.15">
      <c r="A467" s="3" t="s">
        <v>381</v>
      </c>
      <c r="F467" s="207" t="s">
        <v>518</v>
      </c>
    </row>
    <row r="468" spans="1:28" ht="19.5" customHeight="1" thickBot="1" x14ac:dyDescent="0.2">
      <c r="A468" s="346" t="s">
        <v>28</v>
      </c>
      <c r="B468" s="348"/>
      <c r="C468" s="348"/>
      <c r="D468" s="348"/>
      <c r="E468" s="348"/>
      <c r="F468" s="348"/>
      <c r="G468" s="348"/>
      <c r="H468" s="348"/>
      <c r="I468" s="348"/>
      <c r="J468" s="348"/>
      <c r="K468" s="348"/>
      <c r="L468" s="348"/>
      <c r="M468" s="348"/>
      <c r="N468" s="348"/>
      <c r="O468" s="348"/>
      <c r="P468" s="348"/>
      <c r="Q468" s="348"/>
      <c r="R468" s="348"/>
      <c r="S468" s="348"/>
      <c r="T468" s="348"/>
      <c r="U468" s="348"/>
      <c r="V468" s="348"/>
      <c r="W468" s="348"/>
      <c r="X468" s="348"/>
      <c r="Y468" s="348"/>
      <c r="Z468" s="348"/>
      <c r="AA468" s="348"/>
    </row>
    <row r="469" spans="1:28" ht="19.5" customHeight="1" x14ac:dyDescent="0.15">
      <c r="A469" s="208" t="s">
        <v>179</v>
      </c>
      <c r="B469" s="91"/>
      <c r="C469" s="91"/>
      <c r="D469" s="91"/>
      <c r="E469" s="91"/>
      <c r="F469" s="89" t="s">
        <v>180</v>
      </c>
      <c r="G469" s="184"/>
      <c r="H469" s="184"/>
      <c r="I469" s="184"/>
      <c r="J469" s="184"/>
      <c r="K469" s="184"/>
      <c r="L469" s="184"/>
      <c r="M469" s="184"/>
      <c r="N469" s="184"/>
      <c r="O469" s="184"/>
      <c r="P469" s="184"/>
      <c r="Q469" s="209"/>
      <c r="R469" s="135"/>
      <c r="S469" s="184"/>
      <c r="T469" s="184"/>
      <c r="U469" s="184"/>
      <c r="V469" s="184"/>
      <c r="W469" s="184"/>
      <c r="X469" s="184"/>
      <c r="Y469" s="184"/>
      <c r="Z469" s="184"/>
      <c r="AA469" s="210" t="s">
        <v>181</v>
      </c>
      <c r="AB469" s="107"/>
    </row>
    <row r="470" spans="1:28" ht="19.5" customHeight="1" x14ac:dyDescent="0.15">
      <c r="A470" s="211" t="s">
        <v>182</v>
      </c>
      <c r="B470" s="75"/>
      <c r="C470" s="75"/>
      <c r="D470" s="75"/>
      <c r="E470" s="77" t="s">
        <v>183</v>
      </c>
      <c r="F470" s="79">
        <f>F472+F506+F509</f>
        <v>50844.73</v>
      </c>
      <c r="G470" s="212" t="s">
        <v>184</v>
      </c>
      <c r="H470" s="212" t="s">
        <v>185</v>
      </c>
      <c r="I470" s="212" t="s">
        <v>186</v>
      </c>
      <c r="J470" s="212" t="s">
        <v>187</v>
      </c>
      <c r="K470" s="212" t="s">
        <v>227</v>
      </c>
      <c r="L470" s="212" t="s">
        <v>228</v>
      </c>
      <c r="M470" s="212" t="s">
        <v>229</v>
      </c>
      <c r="N470" s="212" t="s">
        <v>230</v>
      </c>
      <c r="O470" s="212" t="s">
        <v>231</v>
      </c>
      <c r="P470" s="212" t="s">
        <v>232</v>
      </c>
      <c r="Q470" s="213" t="s">
        <v>233</v>
      </c>
      <c r="R470" s="214" t="s">
        <v>234</v>
      </c>
      <c r="S470" s="212" t="s">
        <v>235</v>
      </c>
      <c r="T470" s="212" t="s">
        <v>236</v>
      </c>
      <c r="U470" s="212" t="s">
        <v>237</v>
      </c>
      <c r="V470" s="212" t="s">
        <v>238</v>
      </c>
      <c r="W470" s="212" t="s">
        <v>42</v>
      </c>
      <c r="X470" s="212" t="s">
        <v>147</v>
      </c>
      <c r="Y470" s="212" t="s">
        <v>148</v>
      </c>
      <c r="Z470" s="212" t="s">
        <v>149</v>
      </c>
      <c r="AA470" s="215"/>
      <c r="AB470" s="107"/>
    </row>
    <row r="471" spans="1:28" ht="19.5" customHeight="1" x14ac:dyDescent="0.15">
      <c r="A471" s="144"/>
      <c r="E471" s="77" t="s">
        <v>150</v>
      </c>
      <c r="F471" s="79">
        <f>F473</f>
        <v>11916.675999999999</v>
      </c>
      <c r="G471" s="216"/>
      <c r="H471" s="216"/>
      <c r="I471" s="216"/>
      <c r="J471" s="216"/>
      <c r="K471" s="216"/>
      <c r="L471" s="216"/>
      <c r="M471" s="216"/>
      <c r="N471" s="216"/>
      <c r="O471" s="216"/>
      <c r="P471" s="216"/>
      <c r="Q471" s="217"/>
      <c r="R471" s="197"/>
      <c r="S471" s="216"/>
      <c r="T471" s="216"/>
      <c r="U471" s="216"/>
      <c r="V471" s="216"/>
      <c r="W471" s="216"/>
      <c r="X471" s="216"/>
      <c r="Y471" s="216"/>
      <c r="Z471" s="216"/>
      <c r="AA471" s="215" t="s">
        <v>151</v>
      </c>
      <c r="AB471" s="107"/>
    </row>
    <row r="472" spans="1:28" ht="19.5" customHeight="1" x14ac:dyDescent="0.15">
      <c r="A472" s="218"/>
      <c r="B472" s="74" t="s">
        <v>152</v>
      </c>
      <c r="C472" s="75"/>
      <c r="D472" s="75"/>
      <c r="E472" s="77" t="s">
        <v>183</v>
      </c>
      <c r="F472" s="79">
        <f>SUM(G472:AA472)</f>
        <v>48228.14</v>
      </c>
      <c r="G472" s="79">
        <f>G474+G492</f>
        <v>11.79</v>
      </c>
      <c r="H472" s="79">
        <f t="shared" ref="H472:AA472" si="204">H474+H492</f>
        <v>893.19</v>
      </c>
      <c r="I472" s="79">
        <f t="shared" si="204"/>
        <v>619.37</v>
      </c>
      <c r="J472" s="79">
        <f t="shared" si="204"/>
        <v>659.76</v>
      </c>
      <c r="K472" s="79">
        <f t="shared" si="204"/>
        <v>983.81</v>
      </c>
      <c r="L472" s="79">
        <f t="shared" si="204"/>
        <v>1307.56</v>
      </c>
      <c r="M472" s="79">
        <f t="shared" si="204"/>
        <v>1482.1700000000003</v>
      </c>
      <c r="N472" s="79">
        <f t="shared" si="204"/>
        <v>2167.19</v>
      </c>
      <c r="O472" s="79">
        <f t="shared" si="204"/>
        <v>2642.29</v>
      </c>
      <c r="P472" s="79">
        <f t="shared" si="204"/>
        <v>3379.0699999999993</v>
      </c>
      <c r="Q472" s="79">
        <f t="shared" si="204"/>
        <v>5032.0499999999993</v>
      </c>
      <c r="R472" s="79">
        <f t="shared" si="204"/>
        <v>6962.3099999999995</v>
      </c>
      <c r="S472" s="79">
        <f t="shared" si="204"/>
        <v>8434.15</v>
      </c>
      <c r="T472" s="79">
        <f t="shared" si="204"/>
        <v>6888.0599999999995</v>
      </c>
      <c r="U472" s="79">
        <f t="shared" si="204"/>
        <v>3502.2200000000003</v>
      </c>
      <c r="V472" s="79">
        <f t="shared" si="204"/>
        <v>1455.7600000000002</v>
      </c>
      <c r="W472" s="79">
        <f t="shared" si="204"/>
        <v>488.03</v>
      </c>
      <c r="X472" s="79">
        <f t="shared" si="204"/>
        <v>699.36</v>
      </c>
      <c r="Y472" s="79">
        <f t="shared" si="204"/>
        <v>202.57999999999998</v>
      </c>
      <c r="Z472" s="79">
        <f t="shared" si="204"/>
        <v>147.63999999999999</v>
      </c>
      <c r="AA472" s="111">
        <f t="shared" si="204"/>
        <v>269.77999999999997</v>
      </c>
      <c r="AB472" s="107"/>
    </row>
    <row r="473" spans="1:28" ht="19.5" customHeight="1" x14ac:dyDescent="0.15">
      <c r="A473" s="219"/>
      <c r="B473" s="220"/>
      <c r="E473" s="77" t="s">
        <v>150</v>
      </c>
      <c r="F473" s="79">
        <f>SUM(G473:AA473)</f>
        <v>11916.675999999999</v>
      </c>
      <c r="G473" s="79">
        <f>G475+G493</f>
        <v>0</v>
      </c>
      <c r="H473" s="79">
        <f t="shared" ref="H473:AA473" si="205">H475+H493</f>
        <v>0.44800000000000001</v>
      </c>
      <c r="I473" s="79">
        <f t="shared" si="205"/>
        <v>11.337999999999999</v>
      </c>
      <c r="J473" s="79">
        <f t="shared" si="205"/>
        <v>52.366999999999997</v>
      </c>
      <c r="K473" s="79">
        <f t="shared" si="205"/>
        <v>119.553</v>
      </c>
      <c r="L473" s="79">
        <f t="shared" si="205"/>
        <v>229.84199999999993</v>
      </c>
      <c r="M473" s="79">
        <f t="shared" si="205"/>
        <v>309.19500000000005</v>
      </c>
      <c r="N473" s="79">
        <f t="shared" si="205"/>
        <v>544.53600000000006</v>
      </c>
      <c r="O473" s="79">
        <f t="shared" si="205"/>
        <v>761.10299999999995</v>
      </c>
      <c r="P473" s="79">
        <f t="shared" si="205"/>
        <v>1014.2249999999999</v>
      </c>
      <c r="Q473" s="79">
        <f t="shared" si="205"/>
        <v>1467.923</v>
      </c>
      <c r="R473" s="79">
        <f t="shared" si="205"/>
        <v>1913.973</v>
      </c>
      <c r="S473" s="79">
        <f t="shared" si="205"/>
        <v>2228.547</v>
      </c>
      <c r="T473" s="79">
        <f t="shared" si="205"/>
        <v>1685.2080000000001</v>
      </c>
      <c r="U473" s="79">
        <f t="shared" si="205"/>
        <v>855.58499999999992</v>
      </c>
      <c r="V473" s="79">
        <f t="shared" si="205"/>
        <v>326.036</v>
      </c>
      <c r="W473" s="79">
        <f t="shared" si="205"/>
        <v>134.68399999999997</v>
      </c>
      <c r="X473" s="79">
        <f t="shared" si="205"/>
        <v>144.01800000000003</v>
      </c>
      <c r="Y473" s="79">
        <f t="shared" si="205"/>
        <v>44.280999999999999</v>
      </c>
      <c r="Z473" s="79">
        <f t="shared" si="205"/>
        <v>27.554000000000002</v>
      </c>
      <c r="AA473" s="111">
        <f t="shared" si="205"/>
        <v>46.26</v>
      </c>
      <c r="AB473" s="107"/>
    </row>
    <row r="474" spans="1:28" ht="19.5" customHeight="1" x14ac:dyDescent="0.15">
      <c r="A474" s="219"/>
      <c r="B474" s="221"/>
      <c r="C474" s="74" t="s">
        <v>152</v>
      </c>
      <c r="D474" s="75"/>
      <c r="E474" s="77" t="s">
        <v>183</v>
      </c>
      <c r="F474" s="79">
        <f t="shared" ref="F474:F505" si="206">SUM(G474:AA474)</f>
        <v>30001.239999999998</v>
      </c>
      <c r="G474" s="79">
        <f>G476+G490</f>
        <v>11.79</v>
      </c>
      <c r="H474" s="79">
        <f t="shared" ref="H474:J474" si="207">H476+H490</f>
        <v>581.8900000000001</v>
      </c>
      <c r="I474" s="79">
        <f t="shared" si="207"/>
        <v>488.71000000000004</v>
      </c>
      <c r="J474" s="79">
        <f t="shared" si="207"/>
        <v>383.08999999999992</v>
      </c>
      <c r="K474" s="79">
        <f>K476+K490</f>
        <v>656.05</v>
      </c>
      <c r="L474" s="79">
        <f t="shared" ref="L474:AA474" si="208">L476+L490</f>
        <v>1128.5</v>
      </c>
      <c r="M474" s="79">
        <f t="shared" si="208"/>
        <v>1153.7100000000003</v>
      </c>
      <c r="N474" s="79">
        <f t="shared" si="208"/>
        <v>1811.6100000000001</v>
      </c>
      <c r="O474" s="79">
        <f t="shared" si="208"/>
        <v>2400.06</v>
      </c>
      <c r="P474" s="79">
        <f t="shared" si="208"/>
        <v>2939.9999999999991</v>
      </c>
      <c r="Q474" s="79">
        <f t="shared" si="208"/>
        <v>3854.2</v>
      </c>
      <c r="R474" s="79">
        <f t="shared" si="208"/>
        <v>4590.66</v>
      </c>
      <c r="S474" s="79">
        <f t="shared" si="208"/>
        <v>4440.07</v>
      </c>
      <c r="T474" s="79">
        <f t="shared" si="208"/>
        <v>3097.2999999999988</v>
      </c>
      <c r="U474" s="79">
        <f t="shared" si="208"/>
        <v>1419.71</v>
      </c>
      <c r="V474" s="79">
        <f t="shared" si="208"/>
        <v>469.41000000000008</v>
      </c>
      <c r="W474" s="79">
        <f t="shared" si="208"/>
        <v>245.05</v>
      </c>
      <c r="X474" s="79">
        <f t="shared" si="208"/>
        <v>200.16000000000005</v>
      </c>
      <c r="Y474" s="79">
        <f t="shared" si="208"/>
        <v>67.459999999999994</v>
      </c>
      <c r="Z474" s="79">
        <f t="shared" si="208"/>
        <v>31.22</v>
      </c>
      <c r="AA474" s="111">
        <f t="shared" si="208"/>
        <v>30.590000000000003</v>
      </c>
      <c r="AB474" s="107"/>
    </row>
    <row r="475" spans="1:28" ht="19.5" customHeight="1" x14ac:dyDescent="0.15">
      <c r="A475" s="219"/>
      <c r="B475" s="76"/>
      <c r="C475" s="76"/>
      <c r="E475" s="77" t="s">
        <v>150</v>
      </c>
      <c r="F475" s="79">
        <f t="shared" si="206"/>
        <v>9151.0500000000011</v>
      </c>
      <c r="G475" s="79">
        <f>G477+G491</f>
        <v>0</v>
      </c>
      <c r="H475" s="79">
        <f t="shared" ref="H475:AA475" si="209">H477+H491</f>
        <v>3.0000000000000002E-2</v>
      </c>
      <c r="I475" s="79">
        <f t="shared" si="209"/>
        <v>8.0329999999999995</v>
      </c>
      <c r="J475" s="79">
        <f t="shared" si="209"/>
        <v>38.195</v>
      </c>
      <c r="K475" s="79">
        <f t="shared" si="209"/>
        <v>96.350999999999999</v>
      </c>
      <c r="L475" s="79">
        <f t="shared" si="209"/>
        <v>213.67199999999994</v>
      </c>
      <c r="M475" s="79">
        <f t="shared" si="209"/>
        <v>275.50700000000006</v>
      </c>
      <c r="N475" s="79">
        <f t="shared" si="209"/>
        <v>504.36200000000008</v>
      </c>
      <c r="O475" s="79">
        <f t="shared" si="209"/>
        <v>730.072</v>
      </c>
      <c r="P475" s="79">
        <f t="shared" si="209"/>
        <v>954.39499999999987</v>
      </c>
      <c r="Q475" s="79">
        <f t="shared" si="209"/>
        <v>1297.191</v>
      </c>
      <c r="R475" s="79">
        <f t="shared" si="209"/>
        <v>1544.4679999999998</v>
      </c>
      <c r="S475" s="79">
        <f t="shared" si="209"/>
        <v>1577.8180000000002</v>
      </c>
      <c r="T475" s="79">
        <f t="shared" si="209"/>
        <v>1062.9100000000001</v>
      </c>
      <c r="U475" s="79">
        <f t="shared" si="209"/>
        <v>491.09100000000001</v>
      </c>
      <c r="V475" s="79">
        <f t="shared" si="209"/>
        <v>161.68099999999998</v>
      </c>
      <c r="W475" s="79">
        <f t="shared" si="209"/>
        <v>87.026999999999987</v>
      </c>
      <c r="X475" s="79">
        <f t="shared" si="209"/>
        <v>66.382000000000005</v>
      </c>
      <c r="Y475" s="79">
        <f t="shared" si="209"/>
        <v>21.997</v>
      </c>
      <c r="Z475" s="79">
        <f t="shared" si="209"/>
        <v>9.7859999999999996</v>
      </c>
      <c r="AA475" s="111">
        <f t="shared" si="209"/>
        <v>10.082000000000001</v>
      </c>
      <c r="AB475" s="107"/>
    </row>
    <row r="476" spans="1:28" ht="19.5" customHeight="1" x14ac:dyDescent="0.15">
      <c r="A476" s="219"/>
      <c r="B476" s="73"/>
      <c r="C476" s="77"/>
      <c r="D476" s="77" t="s">
        <v>153</v>
      </c>
      <c r="E476" s="77" t="s">
        <v>183</v>
      </c>
      <c r="F476" s="79">
        <f>SUM(G476:AA476)</f>
        <v>29689.899999999998</v>
      </c>
      <c r="G476" s="79">
        <f>SUM(G478,G480,G482,G484,G486,G488)</f>
        <v>11.79</v>
      </c>
      <c r="H476" s="79">
        <f t="shared" ref="H476" si="210">SUM(H478,H480,H482,H484,H486,H488)</f>
        <v>569.59000000000015</v>
      </c>
      <c r="I476" s="79">
        <f>SUM(I478,I480,I482,I484,I486,I488)</f>
        <v>467.76000000000005</v>
      </c>
      <c r="J476" s="79">
        <f t="shared" ref="J476" si="211">SUM(J478,J480,J482,J484,J486,J488)</f>
        <v>372.78999999999991</v>
      </c>
      <c r="K476" s="79">
        <f>SUM(K478,K480,K482,K484,K486,K488)</f>
        <v>629.05999999999995</v>
      </c>
      <c r="L476" s="79">
        <f t="shared" ref="L476:V476" si="212">SUM(L478,L480,L482,L484,L486,L488)</f>
        <v>1091.6400000000001</v>
      </c>
      <c r="M476" s="79">
        <f t="shared" si="212"/>
        <v>1134.6300000000003</v>
      </c>
      <c r="N476" s="79">
        <f t="shared" si="212"/>
        <v>1792.1100000000001</v>
      </c>
      <c r="O476" s="79">
        <f t="shared" si="212"/>
        <v>2394.34</v>
      </c>
      <c r="P476" s="79">
        <f t="shared" si="212"/>
        <v>2932.2699999999991</v>
      </c>
      <c r="Q476" s="79">
        <f t="shared" si="212"/>
        <v>3830.48</v>
      </c>
      <c r="R476" s="79">
        <f t="shared" si="212"/>
        <v>4554.38</v>
      </c>
      <c r="S476" s="79">
        <f t="shared" si="212"/>
        <v>4417.57</v>
      </c>
      <c r="T476" s="79">
        <f t="shared" si="212"/>
        <v>3070.829999999999</v>
      </c>
      <c r="U476" s="79">
        <f t="shared" si="212"/>
        <v>1385.32</v>
      </c>
      <c r="V476" s="79">
        <f t="shared" si="212"/>
        <v>464.19000000000005</v>
      </c>
      <c r="W476" s="79">
        <f>SUM(W478,W480,W482,W484,W486,W488)</f>
        <v>245.05</v>
      </c>
      <c r="X476" s="79">
        <f t="shared" ref="X476:AA476" si="213">SUM(X478,X480,X482,X484,X486,X488)</f>
        <v>196.83000000000004</v>
      </c>
      <c r="Y476" s="79">
        <f t="shared" si="213"/>
        <v>67.459999999999994</v>
      </c>
      <c r="Z476" s="79">
        <f t="shared" si="213"/>
        <v>31.22</v>
      </c>
      <c r="AA476" s="111">
        <f t="shared" si="213"/>
        <v>30.590000000000003</v>
      </c>
      <c r="AB476" s="107"/>
    </row>
    <row r="477" spans="1:28" ht="19.5" customHeight="1" x14ac:dyDescent="0.15">
      <c r="A477" s="219"/>
      <c r="B477" s="73" t="s">
        <v>154</v>
      </c>
      <c r="C477" s="73"/>
      <c r="D477" s="73"/>
      <c r="E477" s="77" t="s">
        <v>150</v>
      </c>
      <c r="F477" s="79">
        <f t="shared" si="206"/>
        <v>9113.6969999999983</v>
      </c>
      <c r="G477" s="79">
        <f>SUM(G479,G481,G483,G485,G487,G489)</f>
        <v>0</v>
      </c>
      <c r="H477" s="79">
        <f t="shared" ref="H477:AA477" si="214">SUM(H479,H481,H483,H485,H487,H489)</f>
        <v>0</v>
      </c>
      <c r="I477" s="79">
        <f t="shared" si="214"/>
        <v>7.4959999999999996</v>
      </c>
      <c r="J477" s="79">
        <f t="shared" si="214"/>
        <v>37.664000000000001</v>
      </c>
      <c r="K477" s="79">
        <f t="shared" si="214"/>
        <v>94.278000000000006</v>
      </c>
      <c r="L477" s="79">
        <f t="shared" si="214"/>
        <v>210.10199999999995</v>
      </c>
      <c r="M477" s="79">
        <f t="shared" si="214"/>
        <v>273.47600000000006</v>
      </c>
      <c r="N477" s="79">
        <f t="shared" si="214"/>
        <v>501.85100000000006</v>
      </c>
      <c r="O477" s="79">
        <f t="shared" si="214"/>
        <v>728.85199999999998</v>
      </c>
      <c r="P477" s="79">
        <f t="shared" si="214"/>
        <v>952.96199999999988</v>
      </c>
      <c r="Q477" s="79">
        <f t="shared" si="214"/>
        <v>1292.941</v>
      </c>
      <c r="R477" s="79">
        <f t="shared" si="214"/>
        <v>1538.3329999999999</v>
      </c>
      <c r="S477" s="79">
        <f t="shared" si="214"/>
        <v>1572.88</v>
      </c>
      <c r="T477" s="79">
        <f t="shared" si="214"/>
        <v>1059.7190000000001</v>
      </c>
      <c r="U477" s="79">
        <f t="shared" si="214"/>
        <v>487.46100000000001</v>
      </c>
      <c r="V477" s="79">
        <f t="shared" si="214"/>
        <v>160.88199999999998</v>
      </c>
      <c r="W477" s="79">
        <f t="shared" si="214"/>
        <v>87.026999999999987</v>
      </c>
      <c r="X477" s="79">
        <f t="shared" si="214"/>
        <v>65.908000000000001</v>
      </c>
      <c r="Y477" s="79">
        <f t="shared" si="214"/>
        <v>21.997</v>
      </c>
      <c r="Z477" s="79">
        <f t="shared" si="214"/>
        <v>9.7859999999999996</v>
      </c>
      <c r="AA477" s="111">
        <f t="shared" si="214"/>
        <v>10.082000000000001</v>
      </c>
      <c r="AB477" s="107"/>
    </row>
    <row r="478" spans="1:28" ht="19.5" customHeight="1" x14ac:dyDescent="0.15">
      <c r="A478" s="219" t="s">
        <v>155</v>
      </c>
      <c r="B478" s="73"/>
      <c r="C478" s="73" t="s">
        <v>10</v>
      </c>
      <c r="D478" s="77" t="s">
        <v>156</v>
      </c>
      <c r="E478" s="77" t="s">
        <v>183</v>
      </c>
      <c r="F478" s="79">
        <f t="shared" si="206"/>
        <v>22911.659999999996</v>
      </c>
      <c r="G478" s="79">
        <f t="shared" ref="G478:AA478" si="215">SUM(G522,G566,G610,G654,G698,G742,G786,G830,G874)</f>
        <v>11.649999999999999</v>
      </c>
      <c r="H478" s="79">
        <f t="shared" si="215"/>
        <v>451.13000000000005</v>
      </c>
      <c r="I478" s="79">
        <f t="shared" si="215"/>
        <v>355.31</v>
      </c>
      <c r="J478" s="79">
        <f t="shared" si="215"/>
        <v>290.19999999999993</v>
      </c>
      <c r="K478" s="79">
        <f t="shared" si="215"/>
        <v>511.18</v>
      </c>
      <c r="L478" s="79">
        <f t="shared" si="215"/>
        <v>955.71</v>
      </c>
      <c r="M478" s="79">
        <f t="shared" si="215"/>
        <v>1055.7000000000003</v>
      </c>
      <c r="N478" s="79">
        <f t="shared" si="215"/>
        <v>1657.44</v>
      </c>
      <c r="O478" s="79">
        <f t="shared" si="215"/>
        <v>2141.0500000000002</v>
      </c>
      <c r="P478" s="79">
        <f t="shared" si="215"/>
        <v>2623.2099999999991</v>
      </c>
      <c r="Q478" s="79">
        <f t="shared" si="215"/>
        <v>3051.32</v>
      </c>
      <c r="R478" s="79">
        <f t="shared" si="215"/>
        <v>3249.22</v>
      </c>
      <c r="S478" s="79">
        <f t="shared" si="215"/>
        <v>3292.7</v>
      </c>
      <c r="T478" s="79">
        <f t="shared" si="215"/>
        <v>1858.9799999999996</v>
      </c>
      <c r="U478" s="79">
        <f t="shared" si="215"/>
        <v>830.37000000000012</v>
      </c>
      <c r="V478" s="79">
        <f t="shared" si="215"/>
        <v>267.57000000000005</v>
      </c>
      <c r="W478" s="79">
        <f t="shared" si="215"/>
        <v>153.55000000000001</v>
      </c>
      <c r="X478" s="79">
        <f t="shared" si="215"/>
        <v>96.77000000000001</v>
      </c>
      <c r="Y478" s="79">
        <f t="shared" si="215"/>
        <v>31.040000000000003</v>
      </c>
      <c r="Z478" s="79">
        <f t="shared" si="215"/>
        <v>12.14</v>
      </c>
      <c r="AA478" s="111">
        <f t="shared" si="215"/>
        <v>15.42</v>
      </c>
      <c r="AB478" s="107"/>
    </row>
    <row r="479" spans="1:28" ht="19.5" customHeight="1" x14ac:dyDescent="0.15">
      <c r="A479" s="219"/>
      <c r="B479" s="73"/>
      <c r="C479" s="73"/>
      <c r="D479" s="73"/>
      <c r="E479" s="77" t="s">
        <v>150</v>
      </c>
      <c r="F479" s="79">
        <f t="shared" si="206"/>
        <v>7605.137999999999</v>
      </c>
      <c r="G479" s="79">
        <f t="shared" ref="G479:AA479" si="216">SUM(G523,G567,G611,G655,G699,G743,G787,G831,G875)</f>
        <v>0</v>
      </c>
      <c r="H479" s="79">
        <f t="shared" si="216"/>
        <v>0</v>
      </c>
      <c r="I479" s="79">
        <f t="shared" si="216"/>
        <v>6.359</v>
      </c>
      <c r="J479" s="79">
        <f t="shared" si="216"/>
        <v>34.746000000000002</v>
      </c>
      <c r="K479" s="79">
        <f t="shared" si="216"/>
        <v>86.933999999999997</v>
      </c>
      <c r="L479" s="79">
        <f t="shared" si="216"/>
        <v>200.68699999999995</v>
      </c>
      <c r="M479" s="79">
        <f t="shared" si="216"/>
        <v>264.31400000000002</v>
      </c>
      <c r="N479" s="79">
        <f t="shared" si="216"/>
        <v>480.50900000000007</v>
      </c>
      <c r="O479" s="79">
        <f t="shared" si="216"/>
        <v>684.09100000000001</v>
      </c>
      <c r="P479" s="79">
        <f t="shared" si="216"/>
        <v>890.57999999999981</v>
      </c>
      <c r="Q479" s="79">
        <f t="shared" si="216"/>
        <v>1121.751</v>
      </c>
      <c r="R479" s="79">
        <f t="shared" si="216"/>
        <v>1233.4179999999999</v>
      </c>
      <c r="S479" s="79">
        <f t="shared" si="216"/>
        <v>1284.0219999999999</v>
      </c>
      <c r="T479" s="79">
        <f t="shared" si="216"/>
        <v>742.61699999999996</v>
      </c>
      <c r="U479" s="79">
        <f t="shared" si="216"/>
        <v>340.00100000000003</v>
      </c>
      <c r="V479" s="79">
        <f t="shared" si="216"/>
        <v>109.27799999999999</v>
      </c>
      <c r="W479" s="79">
        <f t="shared" si="216"/>
        <v>62.739999999999995</v>
      </c>
      <c r="X479" s="79">
        <f t="shared" si="216"/>
        <v>39.342000000000006</v>
      </c>
      <c r="Y479" s="79">
        <f t="shared" si="216"/>
        <v>12.574</v>
      </c>
      <c r="Z479" s="79">
        <f t="shared" si="216"/>
        <v>4.8250000000000002</v>
      </c>
      <c r="AA479" s="111">
        <f t="shared" si="216"/>
        <v>6.35</v>
      </c>
      <c r="AB479" s="107"/>
    </row>
    <row r="480" spans="1:28" ht="19.5" customHeight="1" x14ac:dyDescent="0.15">
      <c r="A480" s="219"/>
      <c r="B480" s="73"/>
      <c r="C480" s="73"/>
      <c r="D480" s="77" t="s">
        <v>157</v>
      </c>
      <c r="E480" s="77" t="s">
        <v>183</v>
      </c>
      <c r="F480" s="79">
        <f t="shared" si="206"/>
        <v>2742.4599999999996</v>
      </c>
      <c r="G480" s="79">
        <f t="shared" ref="G480:AA480" si="217">SUM(G524,G568,G612,G656,G700,G744,G788,G832,G876)</f>
        <v>0</v>
      </c>
      <c r="H480" s="79">
        <f t="shared" si="217"/>
        <v>0</v>
      </c>
      <c r="I480" s="79">
        <f t="shared" si="217"/>
        <v>1</v>
      </c>
      <c r="J480" s="79">
        <f t="shared" si="217"/>
        <v>0</v>
      </c>
      <c r="K480" s="79">
        <f t="shared" si="217"/>
        <v>1.1200000000000001</v>
      </c>
      <c r="L480" s="79">
        <f t="shared" si="217"/>
        <v>6.11</v>
      </c>
      <c r="M480" s="79">
        <f t="shared" si="217"/>
        <v>2.3200000000000003</v>
      </c>
      <c r="N480" s="79">
        <f t="shared" si="217"/>
        <v>40.949999999999996</v>
      </c>
      <c r="O480" s="79">
        <f t="shared" si="217"/>
        <v>151.58999999999997</v>
      </c>
      <c r="P480" s="79">
        <f t="shared" si="217"/>
        <v>266.05</v>
      </c>
      <c r="Q480" s="79">
        <f t="shared" si="217"/>
        <v>538.89</v>
      </c>
      <c r="R480" s="79">
        <f t="shared" si="217"/>
        <v>891.12</v>
      </c>
      <c r="S480" s="79">
        <f t="shared" si="217"/>
        <v>327.75</v>
      </c>
      <c r="T480" s="79">
        <f t="shared" si="217"/>
        <v>280.56</v>
      </c>
      <c r="U480" s="79">
        <f t="shared" si="217"/>
        <v>162.12</v>
      </c>
      <c r="V480" s="79">
        <f t="shared" si="217"/>
        <v>39.470000000000006</v>
      </c>
      <c r="W480" s="79">
        <f t="shared" si="217"/>
        <v>8.6</v>
      </c>
      <c r="X480" s="79">
        <f t="shared" si="217"/>
        <v>4.67</v>
      </c>
      <c r="Y480" s="79">
        <f t="shared" si="217"/>
        <v>5.5799999999999992</v>
      </c>
      <c r="Z480" s="79">
        <f t="shared" si="217"/>
        <v>9.27</v>
      </c>
      <c r="AA480" s="111">
        <f t="shared" si="217"/>
        <v>5.29</v>
      </c>
      <c r="AB480" s="107"/>
    </row>
    <row r="481" spans="1:28" ht="19.5" customHeight="1" x14ac:dyDescent="0.15">
      <c r="A481" s="219"/>
      <c r="B481" s="73"/>
      <c r="C481" s="73"/>
      <c r="D481" s="73"/>
      <c r="E481" s="77" t="s">
        <v>150</v>
      </c>
      <c r="F481" s="79">
        <f t="shared" si="206"/>
        <v>620.04</v>
      </c>
      <c r="G481" s="79">
        <f t="shared" ref="G481:AA481" si="218">SUM(G525,G569,G613,G657,G701,G745,G789,G833,G877)</f>
        <v>0</v>
      </c>
      <c r="H481" s="79">
        <f t="shared" si="218"/>
        <v>0</v>
      </c>
      <c r="I481" s="79">
        <f t="shared" si="218"/>
        <v>0.05</v>
      </c>
      <c r="J481" s="79">
        <f t="shared" si="218"/>
        <v>0</v>
      </c>
      <c r="K481" s="79">
        <f t="shared" si="218"/>
        <v>0.11199999999999999</v>
      </c>
      <c r="L481" s="79">
        <f t="shared" si="218"/>
        <v>0.7340000000000001</v>
      </c>
      <c r="M481" s="79">
        <f t="shared" si="218"/>
        <v>0.32400000000000001</v>
      </c>
      <c r="N481" s="79">
        <f t="shared" si="218"/>
        <v>6.5540000000000003</v>
      </c>
      <c r="O481" s="79">
        <f t="shared" si="218"/>
        <v>27.242000000000001</v>
      </c>
      <c r="P481" s="79">
        <f t="shared" si="218"/>
        <v>53.174999999999997</v>
      </c>
      <c r="Q481" s="79">
        <f t="shared" si="218"/>
        <v>117.71499999999999</v>
      </c>
      <c r="R481" s="79">
        <f t="shared" si="218"/>
        <v>204.77300000000002</v>
      </c>
      <c r="S481" s="79">
        <f t="shared" si="218"/>
        <v>78.486000000000004</v>
      </c>
      <c r="T481" s="79">
        <f t="shared" si="218"/>
        <v>70.195000000000007</v>
      </c>
      <c r="U481" s="79">
        <f t="shared" si="218"/>
        <v>42.092000000000006</v>
      </c>
      <c r="V481" s="79">
        <f t="shared" si="218"/>
        <v>10.171000000000001</v>
      </c>
      <c r="W481" s="79">
        <f t="shared" si="218"/>
        <v>2.238</v>
      </c>
      <c r="X481" s="79">
        <f t="shared" si="218"/>
        <v>1.2090000000000001</v>
      </c>
      <c r="Y481" s="79">
        <f t="shared" si="218"/>
        <v>1.3960000000000001</v>
      </c>
      <c r="Z481" s="79">
        <f t="shared" si="218"/>
        <v>2.4109999999999996</v>
      </c>
      <c r="AA481" s="111">
        <f t="shared" si="218"/>
        <v>1.1629999999999998</v>
      </c>
      <c r="AB481" s="107"/>
    </row>
    <row r="482" spans="1:28" ht="19.5" customHeight="1" x14ac:dyDescent="0.15">
      <c r="A482" s="219"/>
      <c r="B482" s="73" t="s">
        <v>158</v>
      </c>
      <c r="C482" s="73" t="s">
        <v>159</v>
      </c>
      <c r="D482" s="77" t="s">
        <v>160</v>
      </c>
      <c r="E482" s="77" t="s">
        <v>183</v>
      </c>
      <c r="F482" s="79">
        <f>SUM(G482:AA482)</f>
        <v>2426.64</v>
      </c>
      <c r="G482" s="79">
        <f t="shared" ref="G482:AA482" si="219">SUM(G526,G570,G614,G658,G702,G746,G790,G834,G878)</f>
        <v>0</v>
      </c>
      <c r="H482" s="79">
        <f t="shared" si="219"/>
        <v>42.910000000000004</v>
      </c>
      <c r="I482" s="79">
        <f t="shared" si="219"/>
        <v>6.06</v>
      </c>
      <c r="J482" s="79">
        <f t="shared" si="219"/>
        <v>25.15</v>
      </c>
      <c r="K482" s="79">
        <f t="shared" si="219"/>
        <v>44.09</v>
      </c>
      <c r="L482" s="79">
        <f t="shared" si="219"/>
        <v>43.919999999999995</v>
      </c>
      <c r="M482" s="79">
        <f t="shared" si="219"/>
        <v>48.88</v>
      </c>
      <c r="N482" s="79">
        <f t="shared" si="219"/>
        <v>86.08</v>
      </c>
      <c r="O482" s="79">
        <f t="shared" si="219"/>
        <v>76.33</v>
      </c>
      <c r="P482" s="79">
        <f t="shared" si="219"/>
        <v>26.549999999999997</v>
      </c>
      <c r="Q482" s="79">
        <f t="shared" si="219"/>
        <v>223.54</v>
      </c>
      <c r="R482" s="79">
        <f t="shared" si="219"/>
        <v>288.54000000000002</v>
      </c>
      <c r="S482" s="79">
        <f t="shared" si="219"/>
        <v>314.10000000000002</v>
      </c>
      <c r="T482" s="79">
        <f t="shared" si="219"/>
        <v>570.22</v>
      </c>
      <c r="U482" s="79">
        <f t="shared" si="219"/>
        <v>286.22000000000003</v>
      </c>
      <c r="V482" s="79">
        <f t="shared" si="219"/>
        <v>142.69999999999999</v>
      </c>
      <c r="W482" s="79">
        <f t="shared" si="219"/>
        <v>70.5</v>
      </c>
      <c r="X482" s="79">
        <f t="shared" si="219"/>
        <v>81.22</v>
      </c>
      <c r="Y482" s="79">
        <f t="shared" si="219"/>
        <v>29.94</v>
      </c>
      <c r="Z482" s="79">
        <f t="shared" si="219"/>
        <v>9.81</v>
      </c>
      <c r="AA482" s="111">
        <f t="shared" si="219"/>
        <v>9.8800000000000008</v>
      </c>
      <c r="AB482" s="107"/>
    </row>
    <row r="483" spans="1:28" ht="19.5" customHeight="1" x14ac:dyDescent="0.15">
      <c r="A483" s="219"/>
      <c r="B483" s="73"/>
      <c r="C483" s="73"/>
      <c r="D483" s="73"/>
      <c r="E483" s="77" t="s">
        <v>150</v>
      </c>
      <c r="F483" s="79">
        <f t="shared" si="206"/>
        <v>547.11599999999999</v>
      </c>
      <c r="G483" s="79">
        <f t="shared" ref="G483:AA483" si="220">SUM(G527,G571,G615,G659,G703,G747,G791,G835,G879)</f>
        <v>0</v>
      </c>
      <c r="H483" s="79">
        <f t="shared" si="220"/>
        <v>0</v>
      </c>
      <c r="I483" s="79">
        <f t="shared" si="220"/>
        <v>3.1E-2</v>
      </c>
      <c r="J483" s="79">
        <f t="shared" si="220"/>
        <v>1.7649999999999999</v>
      </c>
      <c r="K483" s="79">
        <f t="shared" si="220"/>
        <v>4.4089999999999998</v>
      </c>
      <c r="L483" s="79">
        <f t="shared" si="220"/>
        <v>5.2709999999999999</v>
      </c>
      <c r="M483" s="79">
        <f t="shared" si="220"/>
        <v>6.8390000000000004</v>
      </c>
      <c r="N483" s="79">
        <f t="shared" si="220"/>
        <v>13.613</v>
      </c>
      <c r="O483" s="79">
        <f t="shared" si="220"/>
        <v>13.734</v>
      </c>
      <c r="P483" s="79">
        <f t="shared" si="220"/>
        <v>5.3109999999999999</v>
      </c>
      <c r="Q483" s="79">
        <f t="shared" si="220"/>
        <v>49.172000000000004</v>
      </c>
      <c r="R483" s="79">
        <f t="shared" si="220"/>
        <v>66.308000000000007</v>
      </c>
      <c r="S483" s="79">
        <f t="shared" si="220"/>
        <v>75.343000000000004</v>
      </c>
      <c r="T483" s="79">
        <f t="shared" si="220"/>
        <v>142.50300000000001</v>
      </c>
      <c r="U483" s="79">
        <f t="shared" si="220"/>
        <v>73.37</v>
      </c>
      <c r="V483" s="79">
        <f t="shared" si="220"/>
        <v>37.095999999999997</v>
      </c>
      <c r="W483" s="79">
        <f t="shared" si="220"/>
        <v>18.331999999999997</v>
      </c>
      <c r="X483" s="79">
        <f t="shared" si="220"/>
        <v>21.116</v>
      </c>
      <c r="Y483" s="79">
        <f t="shared" si="220"/>
        <v>7.7839999999999998</v>
      </c>
      <c r="Z483" s="79">
        <f t="shared" si="220"/>
        <v>2.5499999999999998</v>
      </c>
      <c r="AA483" s="111">
        <f t="shared" si="220"/>
        <v>2.569</v>
      </c>
      <c r="AB483" s="107"/>
    </row>
    <row r="484" spans="1:28" ht="19.5" customHeight="1" x14ac:dyDescent="0.15">
      <c r="A484" s="219"/>
      <c r="B484" s="73"/>
      <c r="C484" s="73"/>
      <c r="D484" s="77" t="s">
        <v>161</v>
      </c>
      <c r="E484" s="77" t="s">
        <v>183</v>
      </c>
      <c r="F484" s="79">
        <f t="shared" si="206"/>
        <v>323.61</v>
      </c>
      <c r="G484" s="79">
        <f t="shared" ref="G484:AA484" si="221">SUM(G528,G572,G616,G660,G704,G748,G792,G836,G880)</f>
        <v>0.14000000000000001</v>
      </c>
      <c r="H484" s="79">
        <f t="shared" si="221"/>
        <v>33.76</v>
      </c>
      <c r="I484" s="79">
        <f t="shared" si="221"/>
        <v>60.660000000000004</v>
      </c>
      <c r="J484" s="79">
        <f t="shared" si="221"/>
        <v>51.52</v>
      </c>
      <c r="K484" s="79">
        <f t="shared" si="221"/>
        <v>63.370000000000005</v>
      </c>
      <c r="L484" s="79">
        <f t="shared" si="221"/>
        <v>85.44</v>
      </c>
      <c r="M484" s="79">
        <f t="shared" si="221"/>
        <v>24.569999999999997</v>
      </c>
      <c r="N484" s="79">
        <f t="shared" si="221"/>
        <v>1.2000000000000002</v>
      </c>
      <c r="O484" s="79">
        <f t="shared" si="221"/>
        <v>0</v>
      </c>
      <c r="P484" s="79">
        <f t="shared" si="221"/>
        <v>0.31</v>
      </c>
      <c r="Q484" s="79">
        <f t="shared" si="221"/>
        <v>0.1</v>
      </c>
      <c r="R484" s="79">
        <f t="shared" si="221"/>
        <v>0</v>
      </c>
      <c r="S484" s="79">
        <f t="shared" si="221"/>
        <v>0.3</v>
      </c>
      <c r="T484" s="79">
        <f t="shared" si="221"/>
        <v>0.35</v>
      </c>
      <c r="U484" s="79">
        <f t="shared" si="221"/>
        <v>0</v>
      </c>
      <c r="V484" s="79">
        <f t="shared" si="221"/>
        <v>0</v>
      </c>
      <c r="W484" s="79">
        <f t="shared" si="221"/>
        <v>0.3</v>
      </c>
      <c r="X484" s="79">
        <f t="shared" si="221"/>
        <v>0.96</v>
      </c>
      <c r="Y484" s="79">
        <f t="shared" si="221"/>
        <v>0.63</v>
      </c>
      <c r="Z484" s="79">
        <f t="shared" si="221"/>
        <v>0</v>
      </c>
      <c r="AA484" s="111">
        <f t="shared" si="221"/>
        <v>0</v>
      </c>
      <c r="AB484" s="107"/>
    </row>
    <row r="485" spans="1:28" ht="19.5" customHeight="1" x14ac:dyDescent="0.15">
      <c r="A485" s="219"/>
      <c r="B485" s="73"/>
      <c r="C485" s="73"/>
      <c r="D485" s="73"/>
      <c r="E485" s="77" t="s">
        <v>150</v>
      </c>
      <c r="F485" s="79">
        <f t="shared" si="206"/>
        <v>7.8590000000000009</v>
      </c>
      <c r="G485" s="79">
        <f t="shared" ref="G485:AA485" si="222">SUM(G529,G573,G617,G661,G705,G749,G793,G837,G881)</f>
        <v>0</v>
      </c>
      <c r="H485" s="79">
        <f t="shared" si="222"/>
        <v>0</v>
      </c>
      <c r="I485" s="79">
        <f t="shared" si="222"/>
        <v>0</v>
      </c>
      <c r="J485" s="79">
        <f t="shared" si="222"/>
        <v>0.62100000000000011</v>
      </c>
      <c r="K485" s="79">
        <f t="shared" si="222"/>
        <v>1.6459999999999999</v>
      </c>
      <c r="L485" s="79">
        <f t="shared" si="222"/>
        <v>3.3380000000000001</v>
      </c>
      <c r="M485" s="79">
        <f t="shared" si="222"/>
        <v>1.4279999999999999</v>
      </c>
      <c r="N485" s="79">
        <f t="shared" si="222"/>
        <v>9.2999999999999999E-2</v>
      </c>
      <c r="O485" s="79">
        <f t="shared" si="222"/>
        <v>0</v>
      </c>
      <c r="P485" s="79">
        <f t="shared" si="222"/>
        <v>4.1000000000000002E-2</v>
      </c>
      <c r="Q485" s="79">
        <f t="shared" si="222"/>
        <v>1.6E-2</v>
      </c>
      <c r="R485" s="79">
        <f t="shared" si="222"/>
        <v>0</v>
      </c>
      <c r="S485" s="79">
        <f t="shared" si="222"/>
        <v>5.8000000000000003E-2</v>
      </c>
      <c r="T485" s="79">
        <f t="shared" si="222"/>
        <v>9.0999999999999998E-2</v>
      </c>
      <c r="U485" s="79">
        <f t="shared" si="222"/>
        <v>0</v>
      </c>
      <c r="V485" s="79">
        <f t="shared" si="222"/>
        <v>0</v>
      </c>
      <c r="W485" s="79">
        <f t="shared" si="222"/>
        <v>8.6999999999999994E-2</v>
      </c>
      <c r="X485" s="79">
        <f t="shared" si="222"/>
        <v>0.27800000000000002</v>
      </c>
      <c r="Y485" s="79">
        <f t="shared" si="222"/>
        <v>0.16200000000000001</v>
      </c>
      <c r="Z485" s="79">
        <f t="shared" si="222"/>
        <v>0</v>
      </c>
      <c r="AA485" s="111">
        <f t="shared" si="222"/>
        <v>0</v>
      </c>
      <c r="AB485" s="107"/>
    </row>
    <row r="486" spans="1:28" ht="19.5" customHeight="1" x14ac:dyDescent="0.15">
      <c r="A486" s="219"/>
      <c r="B486" s="73"/>
      <c r="C486" s="73" t="s">
        <v>162</v>
      </c>
      <c r="D486" s="77" t="s">
        <v>163</v>
      </c>
      <c r="E486" s="77" t="s">
        <v>183</v>
      </c>
      <c r="F486" s="79">
        <f t="shared" si="206"/>
        <v>1261.3999999999999</v>
      </c>
      <c r="G486" s="79">
        <f t="shared" ref="G486:AA486" si="223">SUM(G530,G574,G618,G662,G706,G750,G794,G838,G882)</f>
        <v>0</v>
      </c>
      <c r="H486" s="79">
        <f t="shared" si="223"/>
        <v>40.209999999999994</v>
      </c>
      <c r="I486" s="79">
        <f t="shared" si="223"/>
        <v>43.98</v>
      </c>
      <c r="J486" s="79">
        <f t="shared" si="223"/>
        <v>5.2000000000000011</v>
      </c>
      <c r="K486" s="79">
        <f t="shared" si="223"/>
        <v>8.99</v>
      </c>
      <c r="L486" s="79">
        <f t="shared" si="223"/>
        <v>0.45999999999999996</v>
      </c>
      <c r="M486" s="79">
        <f t="shared" si="223"/>
        <v>2.9299999999999997</v>
      </c>
      <c r="N486" s="79">
        <f t="shared" si="223"/>
        <v>5.4899999999999993</v>
      </c>
      <c r="O486" s="79">
        <f t="shared" si="223"/>
        <v>9.06</v>
      </c>
      <c r="P486" s="79">
        <f t="shared" si="223"/>
        <v>14.49</v>
      </c>
      <c r="Q486" s="79">
        <f t="shared" si="223"/>
        <v>16.269999999999996</v>
      </c>
      <c r="R486" s="79">
        <f t="shared" si="223"/>
        <v>125.09999999999998</v>
      </c>
      <c r="S486" s="79">
        <f t="shared" si="223"/>
        <v>482.28000000000003</v>
      </c>
      <c r="T486" s="79">
        <f t="shared" si="223"/>
        <v>360.29999999999995</v>
      </c>
      <c r="U486" s="79">
        <f t="shared" si="223"/>
        <v>106.60999999999999</v>
      </c>
      <c r="V486" s="79">
        <f t="shared" si="223"/>
        <v>14.450000000000001</v>
      </c>
      <c r="W486" s="79">
        <f t="shared" si="223"/>
        <v>12.100000000000001</v>
      </c>
      <c r="X486" s="79">
        <f t="shared" si="223"/>
        <v>13.21</v>
      </c>
      <c r="Y486" s="79">
        <f t="shared" si="223"/>
        <v>0.27</v>
      </c>
      <c r="Z486" s="79">
        <f t="shared" si="223"/>
        <v>0</v>
      </c>
      <c r="AA486" s="111">
        <f t="shared" si="223"/>
        <v>0</v>
      </c>
      <c r="AB486" s="107"/>
    </row>
    <row r="487" spans="1:28" ht="19.5" customHeight="1" x14ac:dyDescent="0.15">
      <c r="A487" s="219"/>
      <c r="B487" s="73" t="s">
        <v>20</v>
      </c>
      <c r="C487" s="73"/>
      <c r="D487" s="73"/>
      <c r="E487" s="77" t="s">
        <v>150</v>
      </c>
      <c r="F487" s="79">
        <f t="shared" si="206"/>
        <v>331.18</v>
      </c>
      <c r="G487" s="79">
        <f t="shared" ref="G487:AA487" si="224">SUM(G531,G575,G619,G663,G707,G751,G795,G839,G883)</f>
        <v>0</v>
      </c>
      <c r="H487" s="79">
        <f t="shared" si="224"/>
        <v>0</v>
      </c>
      <c r="I487" s="79">
        <f t="shared" si="224"/>
        <v>1.056</v>
      </c>
      <c r="J487" s="79">
        <f t="shared" si="224"/>
        <v>0.52500000000000002</v>
      </c>
      <c r="K487" s="79">
        <f t="shared" si="224"/>
        <v>1.17</v>
      </c>
      <c r="L487" s="79">
        <f t="shared" si="224"/>
        <v>7.2000000000000008E-2</v>
      </c>
      <c r="M487" s="79">
        <f t="shared" si="224"/>
        <v>0.55700000000000005</v>
      </c>
      <c r="N487" s="79">
        <f t="shared" si="224"/>
        <v>1.008</v>
      </c>
      <c r="O487" s="79">
        <f t="shared" si="224"/>
        <v>2.0859999999999999</v>
      </c>
      <c r="P487" s="79">
        <f t="shared" si="224"/>
        <v>3.6349999999999998</v>
      </c>
      <c r="Q487" s="79">
        <f t="shared" si="224"/>
        <v>4.229000000000001</v>
      </c>
      <c r="R487" s="79">
        <f t="shared" si="224"/>
        <v>33.757000000000005</v>
      </c>
      <c r="S487" s="79">
        <f t="shared" si="224"/>
        <v>134.87200000000001</v>
      </c>
      <c r="T487" s="79">
        <f t="shared" si="224"/>
        <v>104.20399999999999</v>
      </c>
      <c r="U487" s="79">
        <f t="shared" si="224"/>
        <v>31.997999999999994</v>
      </c>
      <c r="V487" s="79">
        <f t="shared" si="224"/>
        <v>4.3369999999999997</v>
      </c>
      <c r="W487" s="79">
        <f t="shared" si="224"/>
        <v>3.63</v>
      </c>
      <c r="X487" s="79">
        <f t="shared" si="224"/>
        <v>3.9629999999999996</v>
      </c>
      <c r="Y487" s="79">
        <f t="shared" si="224"/>
        <v>8.1000000000000003E-2</v>
      </c>
      <c r="Z487" s="79">
        <f t="shared" si="224"/>
        <v>0</v>
      </c>
      <c r="AA487" s="111">
        <f t="shared" si="224"/>
        <v>0</v>
      </c>
      <c r="AB487" s="107"/>
    </row>
    <row r="488" spans="1:28" ht="19.5" customHeight="1" x14ac:dyDescent="0.15">
      <c r="A488" s="219"/>
      <c r="B488" s="73"/>
      <c r="C488" s="73"/>
      <c r="D488" s="77" t="s">
        <v>164</v>
      </c>
      <c r="E488" s="77" t="s">
        <v>183</v>
      </c>
      <c r="F488" s="79">
        <f t="shared" si="206"/>
        <v>24.13</v>
      </c>
      <c r="G488" s="79">
        <f t="shared" ref="G488:AA488" si="225">SUM(G532,G576,G620,G664,G708,G752,G796,G840,G884)</f>
        <v>0</v>
      </c>
      <c r="H488" s="79">
        <f t="shared" si="225"/>
        <v>1.58</v>
      </c>
      <c r="I488" s="79">
        <f t="shared" si="225"/>
        <v>0.75</v>
      </c>
      <c r="J488" s="79">
        <f t="shared" si="225"/>
        <v>0.72000000000000008</v>
      </c>
      <c r="K488" s="79">
        <f t="shared" si="225"/>
        <v>0.31000000000000005</v>
      </c>
      <c r="L488" s="79">
        <f t="shared" si="225"/>
        <v>0</v>
      </c>
      <c r="M488" s="79">
        <f t="shared" si="225"/>
        <v>0.22999999999999998</v>
      </c>
      <c r="N488" s="79">
        <f t="shared" si="225"/>
        <v>0.95000000000000007</v>
      </c>
      <c r="O488" s="79">
        <f t="shared" si="225"/>
        <v>16.309999999999999</v>
      </c>
      <c r="P488" s="79">
        <f t="shared" si="225"/>
        <v>1.66</v>
      </c>
      <c r="Q488" s="79">
        <f t="shared" si="225"/>
        <v>0.36</v>
      </c>
      <c r="R488" s="79">
        <f t="shared" si="225"/>
        <v>0.4</v>
      </c>
      <c r="S488" s="79">
        <f t="shared" si="225"/>
        <v>0.44</v>
      </c>
      <c r="T488" s="79">
        <f t="shared" si="225"/>
        <v>0.42</v>
      </c>
      <c r="U488" s="79">
        <f t="shared" si="225"/>
        <v>0</v>
      </c>
      <c r="V488" s="79">
        <f t="shared" si="225"/>
        <v>0</v>
      </c>
      <c r="W488" s="79">
        <f t="shared" si="225"/>
        <v>0</v>
      </c>
      <c r="X488" s="79">
        <f t="shared" si="225"/>
        <v>0</v>
      </c>
      <c r="Y488" s="79">
        <f t="shared" si="225"/>
        <v>0</v>
      </c>
      <c r="Z488" s="79">
        <f t="shared" si="225"/>
        <v>0</v>
      </c>
      <c r="AA488" s="111">
        <f t="shared" si="225"/>
        <v>0</v>
      </c>
      <c r="AB488" s="107"/>
    </row>
    <row r="489" spans="1:28" ht="19.5" customHeight="1" x14ac:dyDescent="0.15">
      <c r="A489" s="219" t="s">
        <v>226</v>
      </c>
      <c r="B489" s="73"/>
      <c r="C489" s="73"/>
      <c r="D489" s="73"/>
      <c r="E489" s="77" t="s">
        <v>150</v>
      </c>
      <c r="F489" s="79">
        <f t="shared" si="206"/>
        <v>2.3640000000000003</v>
      </c>
      <c r="G489" s="79">
        <f t="shared" ref="G489:AA489" si="226">SUM(G533,G577,G621,G665,G709,G753,G797,G841,G885)</f>
        <v>0</v>
      </c>
      <c r="H489" s="79">
        <f t="shared" si="226"/>
        <v>0</v>
      </c>
      <c r="I489" s="79">
        <f t="shared" si="226"/>
        <v>0</v>
      </c>
      <c r="J489" s="79">
        <f t="shared" si="226"/>
        <v>7.0000000000000001E-3</v>
      </c>
      <c r="K489" s="79">
        <f t="shared" si="226"/>
        <v>7.0000000000000001E-3</v>
      </c>
      <c r="L489" s="79">
        <f t="shared" si="226"/>
        <v>0</v>
      </c>
      <c r="M489" s="79">
        <f t="shared" si="226"/>
        <v>1.3999999999999999E-2</v>
      </c>
      <c r="N489" s="79">
        <f t="shared" si="226"/>
        <v>7.3999999999999996E-2</v>
      </c>
      <c r="O489" s="79">
        <f t="shared" si="226"/>
        <v>1.6990000000000001</v>
      </c>
      <c r="P489" s="79">
        <f t="shared" si="226"/>
        <v>0.22</v>
      </c>
      <c r="Q489" s="79">
        <f t="shared" si="226"/>
        <v>5.8000000000000003E-2</v>
      </c>
      <c r="R489" s="79">
        <f t="shared" si="226"/>
        <v>7.6999999999999999E-2</v>
      </c>
      <c r="S489" s="79">
        <f t="shared" si="226"/>
        <v>9.9000000000000005E-2</v>
      </c>
      <c r="T489" s="79">
        <f t="shared" si="226"/>
        <v>0.109</v>
      </c>
      <c r="U489" s="79">
        <f t="shared" si="226"/>
        <v>0</v>
      </c>
      <c r="V489" s="79">
        <f t="shared" si="226"/>
        <v>0</v>
      </c>
      <c r="W489" s="79">
        <f t="shared" si="226"/>
        <v>0</v>
      </c>
      <c r="X489" s="79">
        <f t="shared" si="226"/>
        <v>0</v>
      </c>
      <c r="Y489" s="79">
        <f t="shared" si="226"/>
        <v>0</v>
      </c>
      <c r="Z489" s="79">
        <f t="shared" si="226"/>
        <v>0</v>
      </c>
      <c r="AA489" s="111">
        <f t="shared" si="226"/>
        <v>0</v>
      </c>
      <c r="AB489" s="107"/>
    </row>
    <row r="490" spans="1:28" ht="19.5" customHeight="1" x14ac:dyDescent="0.15">
      <c r="A490" s="219"/>
      <c r="B490" s="76"/>
      <c r="C490" s="74" t="s">
        <v>165</v>
      </c>
      <c r="D490" s="75"/>
      <c r="E490" s="77" t="s">
        <v>183</v>
      </c>
      <c r="F490" s="79">
        <f t="shared" si="206"/>
        <v>311.33999999999997</v>
      </c>
      <c r="G490" s="79">
        <f t="shared" ref="G490:AA490" si="227">SUM(G534,G578,G622,G666,G710,G754,G798,G842,G886)</f>
        <v>0</v>
      </c>
      <c r="H490" s="79">
        <f t="shared" si="227"/>
        <v>12.3</v>
      </c>
      <c r="I490" s="79">
        <f t="shared" si="227"/>
        <v>20.95</v>
      </c>
      <c r="J490" s="79">
        <f t="shared" si="227"/>
        <v>10.3</v>
      </c>
      <c r="K490" s="79">
        <f t="shared" si="227"/>
        <v>26.99</v>
      </c>
      <c r="L490" s="79">
        <f t="shared" si="227"/>
        <v>36.86</v>
      </c>
      <c r="M490" s="79">
        <f t="shared" si="227"/>
        <v>19.079999999999998</v>
      </c>
      <c r="N490" s="79">
        <f t="shared" si="227"/>
        <v>19.499999999999993</v>
      </c>
      <c r="O490" s="79">
        <f t="shared" si="227"/>
        <v>5.72</v>
      </c>
      <c r="P490" s="79">
        <f t="shared" si="227"/>
        <v>7.7299999999999995</v>
      </c>
      <c r="Q490" s="79">
        <f t="shared" si="227"/>
        <v>23.72</v>
      </c>
      <c r="R490" s="79">
        <f t="shared" si="227"/>
        <v>36.279999999999994</v>
      </c>
      <c r="S490" s="79">
        <f t="shared" si="227"/>
        <v>22.499999999999996</v>
      </c>
      <c r="T490" s="79">
        <f t="shared" si="227"/>
        <v>26.47</v>
      </c>
      <c r="U490" s="79">
        <f t="shared" si="227"/>
        <v>34.389999999999993</v>
      </c>
      <c r="V490" s="79">
        <f t="shared" si="227"/>
        <v>5.2200000000000006</v>
      </c>
      <c r="W490" s="79">
        <f t="shared" si="227"/>
        <v>0</v>
      </c>
      <c r="X490" s="79">
        <f t="shared" si="227"/>
        <v>3.33</v>
      </c>
      <c r="Y490" s="79">
        <f t="shared" si="227"/>
        <v>0</v>
      </c>
      <c r="Z490" s="79">
        <f t="shared" si="227"/>
        <v>0</v>
      </c>
      <c r="AA490" s="111">
        <f t="shared" si="227"/>
        <v>0</v>
      </c>
      <c r="AB490" s="107"/>
    </row>
    <row r="491" spans="1:28" ht="19.5" customHeight="1" x14ac:dyDescent="0.15">
      <c r="A491" s="219"/>
      <c r="B491" s="76"/>
      <c r="C491" s="76"/>
      <c r="E491" s="77" t="s">
        <v>150</v>
      </c>
      <c r="F491" s="79">
        <f t="shared" si="206"/>
        <v>37.353000000000002</v>
      </c>
      <c r="G491" s="79">
        <f t="shared" ref="G491:AA491" si="228">SUM(G535,G579,G623,G667,G711,G755,G799,G843,G887)</f>
        <v>0</v>
      </c>
      <c r="H491" s="79">
        <f t="shared" si="228"/>
        <v>3.0000000000000002E-2</v>
      </c>
      <c r="I491" s="79">
        <f t="shared" si="228"/>
        <v>0.53700000000000014</v>
      </c>
      <c r="J491" s="79">
        <f t="shared" si="228"/>
        <v>0.53100000000000003</v>
      </c>
      <c r="K491" s="79">
        <f t="shared" si="228"/>
        <v>2.0729999999999995</v>
      </c>
      <c r="L491" s="79">
        <f t="shared" si="228"/>
        <v>3.5699999999999994</v>
      </c>
      <c r="M491" s="79">
        <f t="shared" si="228"/>
        <v>2.0309999999999997</v>
      </c>
      <c r="N491" s="79">
        <f t="shared" si="228"/>
        <v>2.5110000000000006</v>
      </c>
      <c r="O491" s="79">
        <f t="shared" si="228"/>
        <v>1.2200000000000002</v>
      </c>
      <c r="P491" s="79">
        <f t="shared" si="228"/>
        <v>1.4330000000000001</v>
      </c>
      <c r="Q491" s="79">
        <f t="shared" si="228"/>
        <v>4.25</v>
      </c>
      <c r="R491" s="79">
        <f t="shared" si="228"/>
        <v>6.1349999999999998</v>
      </c>
      <c r="S491" s="79">
        <f t="shared" si="228"/>
        <v>4.9380000000000006</v>
      </c>
      <c r="T491" s="79">
        <f t="shared" si="228"/>
        <v>3.1909999999999998</v>
      </c>
      <c r="U491" s="79">
        <f t="shared" si="228"/>
        <v>3.63</v>
      </c>
      <c r="V491" s="79">
        <f t="shared" si="228"/>
        <v>0.79899999999999993</v>
      </c>
      <c r="W491" s="79">
        <f t="shared" si="228"/>
        <v>0</v>
      </c>
      <c r="X491" s="79">
        <f t="shared" si="228"/>
        <v>0.47399999999999998</v>
      </c>
      <c r="Y491" s="79">
        <f t="shared" si="228"/>
        <v>0</v>
      </c>
      <c r="Z491" s="79">
        <f t="shared" si="228"/>
        <v>0</v>
      </c>
      <c r="AA491" s="111">
        <f t="shared" si="228"/>
        <v>0</v>
      </c>
      <c r="AB491" s="107"/>
    </row>
    <row r="492" spans="1:28" ht="19.5" customHeight="1" x14ac:dyDescent="0.15">
      <c r="A492" s="219"/>
      <c r="B492" s="221"/>
      <c r="C492" s="74" t="s">
        <v>152</v>
      </c>
      <c r="D492" s="75"/>
      <c r="E492" s="77" t="s">
        <v>183</v>
      </c>
      <c r="F492" s="79">
        <f t="shared" si="206"/>
        <v>18226.899999999994</v>
      </c>
      <c r="G492" s="79">
        <f>G494+G504</f>
        <v>0</v>
      </c>
      <c r="H492" s="79">
        <f t="shared" ref="H492:AA492" si="229">H494+H504</f>
        <v>311.3</v>
      </c>
      <c r="I492" s="79">
        <f t="shared" si="229"/>
        <v>130.66</v>
      </c>
      <c r="J492" s="79">
        <f t="shared" si="229"/>
        <v>276.67</v>
      </c>
      <c r="K492" s="79">
        <f t="shared" si="229"/>
        <v>327.76</v>
      </c>
      <c r="L492" s="79">
        <f t="shared" si="229"/>
        <v>179.06</v>
      </c>
      <c r="M492" s="79">
        <f t="shared" si="229"/>
        <v>328.46000000000004</v>
      </c>
      <c r="N492" s="79">
        <f t="shared" si="229"/>
        <v>355.58</v>
      </c>
      <c r="O492" s="79">
        <f t="shared" si="229"/>
        <v>242.23</v>
      </c>
      <c r="P492" s="79">
        <f t="shared" si="229"/>
        <v>439.07000000000005</v>
      </c>
      <c r="Q492" s="79">
        <f t="shared" si="229"/>
        <v>1177.8499999999999</v>
      </c>
      <c r="R492" s="79">
        <f t="shared" si="229"/>
        <v>2371.6499999999996</v>
      </c>
      <c r="S492" s="79">
        <f t="shared" si="229"/>
        <v>3994.08</v>
      </c>
      <c r="T492" s="79">
        <f t="shared" si="229"/>
        <v>3790.76</v>
      </c>
      <c r="U492" s="79">
        <f t="shared" si="229"/>
        <v>2082.5100000000002</v>
      </c>
      <c r="V492" s="79">
        <f t="shared" si="229"/>
        <v>986.35000000000014</v>
      </c>
      <c r="W492" s="79">
        <f t="shared" si="229"/>
        <v>242.98</v>
      </c>
      <c r="X492" s="79">
        <f t="shared" si="229"/>
        <v>499.2</v>
      </c>
      <c r="Y492" s="79">
        <f t="shared" si="229"/>
        <v>135.12</v>
      </c>
      <c r="Z492" s="79">
        <f t="shared" si="229"/>
        <v>116.42</v>
      </c>
      <c r="AA492" s="111">
        <f t="shared" si="229"/>
        <v>239.19</v>
      </c>
      <c r="AB492" s="107"/>
    </row>
    <row r="493" spans="1:28" ht="19.5" customHeight="1" x14ac:dyDescent="0.15">
      <c r="A493" s="219"/>
      <c r="B493" s="76"/>
      <c r="C493" s="76"/>
      <c r="E493" s="77" t="s">
        <v>150</v>
      </c>
      <c r="F493" s="79">
        <f t="shared" si="206"/>
        <v>2765.6259999999997</v>
      </c>
      <c r="G493" s="79">
        <f>G495+G505</f>
        <v>0</v>
      </c>
      <c r="H493" s="79">
        <f t="shared" ref="H493" si="230">H495+H505</f>
        <v>0.41799999999999998</v>
      </c>
      <c r="I493" s="79">
        <f>I495+I505</f>
        <v>3.3049999999999997</v>
      </c>
      <c r="J493" s="79">
        <f t="shared" ref="J493:AA493" si="231">J495+J505</f>
        <v>14.171999999999999</v>
      </c>
      <c r="K493" s="79">
        <f t="shared" si="231"/>
        <v>23.202000000000002</v>
      </c>
      <c r="L493" s="79">
        <f t="shared" si="231"/>
        <v>16.169999999999998</v>
      </c>
      <c r="M493" s="79">
        <f t="shared" si="231"/>
        <v>33.688000000000002</v>
      </c>
      <c r="N493" s="79">
        <f t="shared" si="231"/>
        <v>40.173999999999999</v>
      </c>
      <c r="O493" s="79">
        <f t="shared" si="231"/>
        <v>31.031000000000002</v>
      </c>
      <c r="P493" s="79">
        <f t="shared" si="231"/>
        <v>59.83</v>
      </c>
      <c r="Q493" s="79">
        <f t="shared" si="231"/>
        <v>170.732</v>
      </c>
      <c r="R493" s="79">
        <f t="shared" si="231"/>
        <v>369.505</v>
      </c>
      <c r="S493" s="79">
        <f t="shared" si="231"/>
        <v>650.72899999999993</v>
      </c>
      <c r="T493" s="79">
        <f t="shared" si="231"/>
        <v>622.298</v>
      </c>
      <c r="U493" s="79">
        <f t="shared" si="231"/>
        <v>364.49399999999991</v>
      </c>
      <c r="V493" s="79">
        <f t="shared" si="231"/>
        <v>164.35500000000002</v>
      </c>
      <c r="W493" s="79">
        <f t="shared" si="231"/>
        <v>47.656999999999996</v>
      </c>
      <c r="X493" s="79">
        <f t="shared" si="231"/>
        <v>77.63600000000001</v>
      </c>
      <c r="Y493" s="79">
        <f t="shared" si="231"/>
        <v>22.283999999999999</v>
      </c>
      <c r="Z493" s="79">
        <f t="shared" si="231"/>
        <v>17.768000000000001</v>
      </c>
      <c r="AA493" s="111">
        <f t="shared" si="231"/>
        <v>36.177999999999997</v>
      </c>
      <c r="AB493" s="107"/>
    </row>
    <row r="494" spans="1:28" ht="19.5" customHeight="1" x14ac:dyDescent="0.15">
      <c r="A494" s="219"/>
      <c r="B494" s="73" t="s">
        <v>94</v>
      </c>
      <c r="C494" s="77"/>
      <c r="D494" s="77" t="s">
        <v>153</v>
      </c>
      <c r="E494" s="77" t="s">
        <v>183</v>
      </c>
      <c r="F494" s="79">
        <f t="shared" si="206"/>
        <v>3008.4900000000002</v>
      </c>
      <c r="G494" s="79">
        <f>SUM(G496,G498,G500,G502)</f>
        <v>0</v>
      </c>
      <c r="H494" s="79">
        <f t="shared" ref="H494" si="232">SUM(H496,H498,H500,H502)</f>
        <v>0.39</v>
      </c>
      <c r="I494" s="79">
        <f>SUM(I496,I498,I500,I502)</f>
        <v>0</v>
      </c>
      <c r="J494" s="79">
        <f t="shared" ref="J494:AA494" si="233">SUM(J496,J498,J500,J502)</f>
        <v>9.6900000000000013</v>
      </c>
      <c r="K494" s="79">
        <f t="shared" si="233"/>
        <v>6.75</v>
      </c>
      <c r="L494" s="79">
        <f t="shared" si="233"/>
        <v>4.45</v>
      </c>
      <c r="M494" s="79">
        <f t="shared" si="233"/>
        <v>19.650000000000002</v>
      </c>
      <c r="N494" s="79">
        <f t="shared" si="233"/>
        <v>18.82</v>
      </c>
      <c r="O494" s="79">
        <f t="shared" si="233"/>
        <v>32.21</v>
      </c>
      <c r="P494" s="79">
        <f t="shared" si="233"/>
        <v>45.429999999999993</v>
      </c>
      <c r="Q494" s="79">
        <f t="shared" si="233"/>
        <v>84.75</v>
      </c>
      <c r="R494" s="79">
        <f t="shared" si="233"/>
        <v>310.02999999999997</v>
      </c>
      <c r="S494" s="79">
        <f t="shared" si="233"/>
        <v>775.94</v>
      </c>
      <c r="T494" s="79">
        <f t="shared" si="233"/>
        <v>713.69</v>
      </c>
      <c r="U494" s="79">
        <f t="shared" si="233"/>
        <v>558.58999999999992</v>
      </c>
      <c r="V494" s="79">
        <f t="shared" si="233"/>
        <v>231.35</v>
      </c>
      <c r="W494" s="79">
        <f t="shared" si="233"/>
        <v>109.41</v>
      </c>
      <c r="X494" s="79">
        <f t="shared" si="233"/>
        <v>42.44</v>
      </c>
      <c r="Y494" s="79">
        <f t="shared" si="233"/>
        <v>29.39</v>
      </c>
      <c r="Z494" s="79">
        <f t="shared" si="233"/>
        <v>6.51</v>
      </c>
      <c r="AA494" s="236">
        <f t="shared" si="233"/>
        <v>9</v>
      </c>
      <c r="AB494" s="107"/>
    </row>
    <row r="495" spans="1:28" ht="19.5" customHeight="1" x14ac:dyDescent="0.15">
      <c r="A495" s="219"/>
      <c r="B495" s="73"/>
      <c r="C495" s="73" t="s">
        <v>10</v>
      </c>
      <c r="D495" s="73"/>
      <c r="E495" s="77" t="s">
        <v>150</v>
      </c>
      <c r="F495" s="79">
        <f t="shared" si="206"/>
        <v>722.12500000000011</v>
      </c>
      <c r="G495" s="79">
        <f>SUM(G497,G499,G501,G503)</f>
        <v>0</v>
      </c>
      <c r="H495" s="79">
        <f t="shared" ref="H495:AA495" si="234">SUM(H497,H499,H501,H503)</f>
        <v>0</v>
      </c>
      <c r="I495" s="79">
        <f t="shared" si="234"/>
        <v>0</v>
      </c>
      <c r="J495" s="79">
        <f t="shared" si="234"/>
        <v>0.67400000000000004</v>
      </c>
      <c r="K495" s="79">
        <f t="shared" si="234"/>
        <v>0.67500000000000004</v>
      </c>
      <c r="L495" s="79">
        <f t="shared" si="234"/>
        <v>0.50700000000000001</v>
      </c>
      <c r="M495" s="79">
        <f t="shared" si="234"/>
        <v>2.7250000000000001</v>
      </c>
      <c r="N495" s="79">
        <f t="shared" si="234"/>
        <v>3.0049999999999999</v>
      </c>
      <c r="O495" s="79">
        <f t="shared" si="234"/>
        <v>5.806</v>
      </c>
      <c r="P495" s="79">
        <f t="shared" si="234"/>
        <v>8.7519999999999989</v>
      </c>
      <c r="Q495" s="79">
        <f t="shared" si="234"/>
        <v>18.436</v>
      </c>
      <c r="R495" s="79">
        <f t="shared" si="234"/>
        <v>71.001000000000005</v>
      </c>
      <c r="S495" s="79">
        <f t="shared" si="234"/>
        <v>185.47300000000001</v>
      </c>
      <c r="T495" s="79">
        <f t="shared" si="234"/>
        <v>175.13600000000002</v>
      </c>
      <c r="U495" s="79">
        <f t="shared" si="234"/>
        <v>141.26999999999998</v>
      </c>
      <c r="V495" s="79">
        <f t="shared" si="234"/>
        <v>58.855999999999995</v>
      </c>
      <c r="W495" s="79">
        <f t="shared" si="234"/>
        <v>28.016999999999996</v>
      </c>
      <c r="X495" s="79">
        <f t="shared" si="234"/>
        <v>10.657</v>
      </c>
      <c r="Y495" s="79">
        <f t="shared" si="234"/>
        <v>7.1840000000000002</v>
      </c>
      <c r="Z495" s="79">
        <f t="shared" si="234"/>
        <v>1.6110000000000002</v>
      </c>
      <c r="AA495" s="111">
        <f t="shared" si="234"/>
        <v>2.34</v>
      </c>
      <c r="AB495" s="107"/>
    </row>
    <row r="496" spans="1:28" ht="19.5" customHeight="1" x14ac:dyDescent="0.15">
      <c r="A496" s="219"/>
      <c r="B496" s="73"/>
      <c r="C496" s="73"/>
      <c r="D496" s="77" t="s">
        <v>157</v>
      </c>
      <c r="E496" s="77" t="s">
        <v>183</v>
      </c>
      <c r="F496" s="79">
        <f t="shared" si="206"/>
        <v>2014.9899999999996</v>
      </c>
      <c r="G496" s="79">
        <f t="shared" ref="G496:AA496" si="235">SUM(G540,G584,G628,G672,G716,G760,G804,G848,G892)</f>
        <v>0</v>
      </c>
      <c r="H496" s="79">
        <f t="shared" si="235"/>
        <v>0</v>
      </c>
      <c r="I496" s="79">
        <f t="shared" si="235"/>
        <v>0</v>
      </c>
      <c r="J496" s="79">
        <f t="shared" si="235"/>
        <v>0.16</v>
      </c>
      <c r="K496" s="79">
        <f t="shared" si="235"/>
        <v>0</v>
      </c>
      <c r="L496" s="79">
        <f t="shared" si="235"/>
        <v>2.41</v>
      </c>
      <c r="M496" s="79">
        <f t="shared" si="235"/>
        <v>3.9400000000000004</v>
      </c>
      <c r="N496" s="79">
        <f t="shared" si="235"/>
        <v>7.2</v>
      </c>
      <c r="O496" s="79">
        <f t="shared" si="235"/>
        <v>11.93</v>
      </c>
      <c r="P496" s="79">
        <f t="shared" si="235"/>
        <v>34.019999999999996</v>
      </c>
      <c r="Q496" s="79">
        <f t="shared" si="235"/>
        <v>45.17</v>
      </c>
      <c r="R496" s="79">
        <f t="shared" si="235"/>
        <v>175.94</v>
      </c>
      <c r="S496" s="79">
        <f t="shared" si="235"/>
        <v>435.58</v>
      </c>
      <c r="T496" s="79">
        <f t="shared" si="235"/>
        <v>485.98</v>
      </c>
      <c r="U496" s="79">
        <f t="shared" si="235"/>
        <v>475.78</v>
      </c>
      <c r="V496" s="79">
        <f t="shared" si="235"/>
        <v>157.06</v>
      </c>
      <c r="W496" s="79">
        <f t="shared" si="235"/>
        <v>94.38</v>
      </c>
      <c r="X496" s="79">
        <f t="shared" si="235"/>
        <v>40.57</v>
      </c>
      <c r="Y496" s="79">
        <f t="shared" si="235"/>
        <v>29.36</v>
      </c>
      <c r="Z496" s="79">
        <f t="shared" si="235"/>
        <v>6.51</v>
      </c>
      <c r="AA496" s="111">
        <f t="shared" si="235"/>
        <v>9</v>
      </c>
      <c r="AB496" s="107"/>
    </row>
    <row r="497" spans="1:28" ht="19.5" customHeight="1" x14ac:dyDescent="0.15">
      <c r="A497" s="219"/>
      <c r="B497" s="73"/>
      <c r="C497" s="73"/>
      <c r="D497" s="73"/>
      <c r="E497" s="77" t="s">
        <v>150</v>
      </c>
      <c r="F497" s="79">
        <f t="shared" si="206"/>
        <v>488.16999999999996</v>
      </c>
      <c r="G497" s="79">
        <f t="shared" ref="G497:AA497" si="236">SUM(G541,G585,G629,G673,G717,G761,G805,G849,G893)</f>
        <v>0</v>
      </c>
      <c r="H497" s="79">
        <f t="shared" si="236"/>
        <v>0</v>
      </c>
      <c r="I497" s="79">
        <f t="shared" si="236"/>
        <v>0</v>
      </c>
      <c r="J497" s="79">
        <f t="shared" si="236"/>
        <v>1.0999999999999999E-2</v>
      </c>
      <c r="K497" s="79">
        <f t="shared" si="236"/>
        <v>0</v>
      </c>
      <c r="L497" s="79">
        <f t="shared" si="236"/>
        <v>0.26200000000000001</v>
      </c>
      <c r="M497" s="79">
        <f t="shared" si="236"/>
        <v>0.51900000000000002</v>
      </c>
      <c r="N497" s="79">
        <f t="shared" si="236"/>
        <v>1.1529999999999998</v>
      </c>
      <c r="O497" s="79">
        <f t="shared" si="236"/>
        <v>2.153</v>
      </c>
      <c r="P497" s="79">
        <f t="shared" si="236"/>
        <v>6.4829999999999997</v>
      </c>
      <c r="Q497" s="79">
        <f t="shared" si="236"/>
        <v>9.7260000000000009</v>
      </c>
      <c r="R497" s="79">
        <f t="shared" si="236"/>
        <v>40.21</v>
      </c>
      <c r="S497" s="79">
        <f t="shared" si="236"/>
        <v>103.717</v>
      </c>
      <c r="T497" s="79">
        <f t="shared" si="236"/>
        <v>118.57400000000001</v>
      </c>
      <c r="U497" s="79">
        <f t="shared" si="236"/>
        <v>120.21699999999998</v>
      </c>
      <c r="V497" s="79">
        <f t="shared" si="236"/>
        <v>39.713999999999999</v>
      </c>
      <c r="W497" s="79">
        <f t="shared" si="236"/>
        <v>24.107999999999997</v>
      </c>
      <c r="X497" s="79">
        <f t="shared" si="236"/>
        <v>10.196</v>
      </c>
      <c r="Y497" s="79">
        <f t="shared" si="236"/>
        <v>7.1760000000000002</v>
      </c>
      <c r="Z497" s="79">
        <f t="shared" si="236"/>
        <v>1.6110000000000002</v>
      </c>
      <c r="AA497" s="111">
        <f t="shared" si="236"/>
        <v>2.34</v>
      </c>
      <c r="AB497" s="107"/>
    </row>
    <row r="498" spans="1:28" ht="19.5" customHeight="1" x14ac:dyDescent="0.15">
      <c r="A498" s="219"/>
      <c r="B498" s="73" t="s">
        <v>65</v>
      </c>
      <c r="C498" s="73" t="s">
        <v>159</v>
      </c>
      <c r="D498" s="77" t="s">
        <v>160</v>
      </c>
      <c r="E498" s="77" t="s">
        <v>183</v>
      </c>
      <c r="F498" s="79">
        <f t="shared" si="206"/>
        <v>993.49999999999989</v>
      </c>
      <c r="G498" s="79">
        <f t="shared" ref="G498:AA498" si="237">SUM(G542,G586,G630,G674,G718,G762,G806,G850,G894)</f>
        <v>0</v>
      </c>
      <c r="H498" s="79">
        <f t="shared" si="237"/>
        <v>0.39</v>
      </c>
      <c r="I498" s="79">
        <f t="shared" si="237"/>
        <v>0</v>
      </c>
      <c r="J498" s="79">
        <f t="shared" si="237"/>
        <v>9.5300000000000011</v>
      </c>
      <c r="K498" s="79">
        <f t="shared" si="237"/>
        <v>6.75</v>
      </c>
      <c r="L498" s="79">
        <f t="shared" si="237"/>
        <v>2.04</v>
      </c>
      <c r="M498" s="79">
        <f t="shared" si="237"/>
        <v>15.71</v>
      </c>
      <c r="N498" s="79">
        <f t="shared" si="237"/>
        <v>11.620000000000001</v>
      </c>
      <c r="O498" s="79">
        <f t="shared" si="237"/>
        <v>20.28</v>
      </c>
      <c r="P498" s="79">
        <f t="shared" si="237"/>
        <v>11.41</v>
      </c>
      <c r="Q498" s="79">
        <f t="shared" si="237"/>
        <v>39.58</v>
      </c>
      <c r="R498" s="79">
        <f t="shared" si="237"/>
        <v>134.08999999999997</v>
      </c>
      <c r="S498" s="79">
        <f t="shared" si="237"/>
        <v>340.36</v>
      </c>
      <c r="T498" s="79">
        <f t="shared" si="237"/>
        <v>227.71</v>
      </c>
      <c r="U498" s="79">
        <f t="shared" si="237"/>
        <v>82.81</v>
      </c>
      <c r="V498" s="79">
        <f t="shared" si="237"/>
        <v>74.289999999999992</v>
      </c>
      <c r="W498" s="79">
        <f t="shared" si="237"/>
        <v>15.030000000000001</v>
      </c>
      <c r="X498" s="79">
        <f t="shared" si="237"/>
        <v>1.87</v>
      </c>
      <c r="Y498" s="79">
        <f t="shared" si="237"/>
        <v>0.03</v>
      </c>
      <c r="Z498" s="79">
        <f t="shared" si="237"/>
        <v>0</v>
      </c>
      <c r="AA498" s="111">
        <f t="shared" si="237"/>
        <v>0</v>
      </c>
      <c r="AB498" s="107"/>
    </row>
    <row r="499" spans="1:28" ht="19.5" customHeight="1" x14ac:dyDescent="0.15">
      <c r="A499" s="219"/>
      <c r="B499" s="73"/>
      <c r="C499" s="73"/>
      <c r="D499" s="73"/>
      <c r="E499" s="77" t="s">
        <v>150</v>
      </c>
      <c r="F499" s="79">
        <f t="shared" si="206"/>
        <v>233.95500000000001</v>
      </c>
      <c r="G499" s="79">
        <f t="shared" ref="G499:AA499" si="238">SUM(G543,G587,G631,G675,G719,G763,G807,G851,G895)</f>
        <v>0</v>
      </c>
      <c r="H499" s="79">
        <f t="shared" si="238"/>
        <v>0</v>
      </c>
      <c r="I499" s="79">
        <f t="shared" si="238"/>
        <v>0</v>
      </c>
      <c r="J499" s="79">
        <f t="shared" si="238"/>
        <v>0.66300000000000003</v>
      </c>
      <c r="K499" s="79">
        <f t="shared" si="238"/>
        <v>0.67500000000000004</v>
      </c>
      <c r="L499" s="79">
        <f t="shared" si="238"/>
        <v>0.245</v>
      </c>
      <c r="M499" s="79">
        <f t="shared" si="238"/>
        <v>2.206</v>
      </c>
      <c r="N499" s="79">
        <f t="shared" si="238"/>
        <v>1.8519999999999999</v>
      </c>
      <c r="O499" s="79">
        <f t="shared" si="238"/>
        <v>3.653</v>
      </c>
      <c r="P499" s="79">
        <f t="shared" si="238"/>
        <v>2.2690000000000001</v>
      </c>
      <c r="Q499" s="79">
        <f t="shared" si="238"/>
        <v>8.7100000000000009</v>
      </c>
      <c r="R499" s="79">
        <f t="shared" si="238"/>
        <v>30.791000000000004</v>
      </c>
      <c r="S499" s="79">
        <f t="shared" si="238"/>
        <v>81.756</v>
      </c>
      <c r="T499" s="79">
        <f t="shared" si="238"/>
        <v>56.561999999999998</v>
      </c>
      <c r="U499" s="79">
        <f t="shared" si="238"/>
        <v>21.052999999999997</v>
      </c>
      <c r="V499" s="79">
        <f t="shared" si="238"/>
        <v>19.141999999999999</v>
      </c>
      <c r="W499" s="79">
        <f t="shared" si="238"/>
        <v>3.9089999999999998</v>
      </c>
      <c r="X499" s="79">
        <f t="shared" si="238"/>
        <v>0.46100000000000002</v>
      </c>
      <c r="Y499" s="79">
        <f t="shared" si="238"/>
        <v>8.0000000000000002E-3</v>
      </c>
      <c r="Z499" s="79">
        <f t="shared" si="238"/>
        <v>0</v>
      </c>
      <c r="AA499" s="111">
        <f t="shared" si="238"/>
        <v>0</v>
      </c>
      <c r="AB499" s="107"/>
    </row>
    <row r="500" spans="1:28" ht="19.5" customHeight="1" x14ac:dyDescent="0.15">
      <c r="A500" s="219" t="s">
        <v>85</v>
      </c>
      <c r="B500" s="73"/>
      <c r="C500" s="73"/>
      <c r="D500" s="77" t="s">
        <v>166</v>
      </c>
      <c r="E500" s="77" t="s">
        <v>183</v>
      </c>
      <c r="F500" s="79">
        <f t="shared" si="206"/>
        <v>0</v>
      </c>
      <c r="G500" s="79">
        <f t="shared" ref="G500:AA500" si="239">SUM(G544,G588,G632,G676,G720,G764,G808,G852,G896)</f>
        <v>0</v>
      </c>
      <c r="H500" s="79">
        <f t="shared" si="239"/>
        <v>0</v>
      </c>
      <c r="I500" s="79">
        <f t="shared" si="239"/>
        <v>0</v>
      </c>
      <c r="J500" s="79">
        <f t="shared" si="239"/>
        <v>0</v>
      </c>
      <c r="K500" s="79">
        <f t="shared" si="239"/>
        <v>0</v>
      </c>
      <c r="L500" s="79">
        <f t="shared" si="239"/>
        <v>0</v>
      </c>
      <c r="M500" s="79">
        <f t="shared" si="239"/>
        <v>0</v>
      </c>
      <c r="N500" s="79">
        <f t="shared" si="239"/>
        <v>0</v>
      </c>
      <c r="O500" s="79">
        <f t="shared" si="239"/>
        <v>0</v>
      </c>
      <c r="P500" s="79">
        <f t="shared" si="239"/>
        <v>0</v>
      </c>
      <c r="Q500" s="79">
        <f t="shared" si="239"/>
        <v>0</v>
      </c>
      <c r="R500" s="79">
        <f t="shared" si="239"/>
        <v>0</v>
      </c>
      <c r="S500" s="79">
        <f t="shared" si="239"/>
        <v>0</v>
      </c>
      <c r="T500" s="79">
        <f t="shared" si="239"/>
        <v>0</v>
      </c>
      <c r="U500" s="79">
        <f t="shared" si="239"/>
        <v>0</v>
      </c>
      <c r="V500" s="79">
        <f t="shared" si="239"/>
        <v>0</v>
      </c>
      <c r="W500" s="79">
        <f t="shared" si="239"/>
        <v>0</v>
      </c>
      <c r="X500" s="79">
        <f t="shared" si="239"/>
        <v>0</v>
      </c>
      <c r="Y500" s="79">
        <f t="shared" si="239"/>
        <v>0</v>
      </c>
      <c r="Z500" s="79">
        <f t="shared" si="239"/>
        <v>0</v>
      </c>
      <c r="AA500" s="111">
        <f t="shared" si="239"/>
        <v>0</v>
      </c>
      <c r="AB500" s="107"/>
    </row>
    <row r="501" spans="1:28" ht="19.5" customHeight="1" x14ac:dyDescent="0.15">
      <c r="A501" s="219"/>
      <c r="B501" s="73"/>
      <c r="C501" s="73" t="s">
        <v>162</v>
      </c>
      <c r="D501" s="73"/>
      <c r="E501" s="77" t="s">
        <v>150</v>
      </c>
      <c r="F501" s="79">
        <f t="shared" si="206"/>
        <v>0</v>
      </c>
      <c r="G501" s="79">
        <f t="shared" ref="G501:AA501" si="240">SUM(G545,G589,G633,G677,G721,G765,G809,G853,G897)</f>
        <v>0</v>
      </c>
      <c r="H501" s="79">
        <f t="shared" si="240"/>
        <v>0</v>
      </c>
      <c r="I501" s="79">
        <f t="shared" si="240"/>
        <v>0</v>
      </c>
      <c r="J501" s="79">
        <f t="shared" si="240"/>
        <v>0</v>
      </c>
      <c r="K501" s="79">
        <f t="shared" si="240"/>
        <v>0</v>
      </c>
      <c r="L501" s="79">
        <f t="shared" si="240"/>
        <v>0</v>
      </c>
      <c r="M501" s="79">
        <f t="shared" si="240"/>
        <v>0</v>
      </c>
      <c r="N501" s="79">
        <f t="shared" si="240"/>
        <v>0</v>
      </c>
      <c r="O501" s="79">
        <f t="shared" si="240"/>
        <v>0</v>
      </c>
      <c r="P501" s="79">
        <f t="shared" si="240"/>
        <v>0</v>
      </c>
      <c r="Q501" s="79">
        <f t="shared" si="240"/>
        <v>0</v>
      </c>
      <c r="R501" s="79">
        <f t="shared" si="240"/>
        <v>0</v>
      </c>
      <c r="S501" s="79">
        <f t="shared" si="240"/>
        <v>0</v>
      </c>
      <c r="T501" s="79">
        <f t="shared" si="240"/>
        <v>0</v>
      </c>
      <c r="U501" s="79">
        <f t="shared" si="240"/>
        <v>0</v>
      </c>
      <c r="V501" s="79">
        <f t="shared" si="240"/>
        <v>0</v>
      </c>
      <c r="W501" s="79">
        <f t="shared" si="240"/>
        <v>0</v>
      </c>
      <c r="X501" s="79">
        <f t="shared" si="240"/>
        <v>0</v>
      </c>
      <c r="Y501" s="79">
        <f t="shared" si="240"/>
        <v>0</v>
      </c>
      <c r="Z501" s="79">
        <f t="shared" si="240"/>
        <v>0</v>
      </c>
      <c r="AA501" s="111">
        <f t="shared" si="240"/>
        <v>0</v>
      </c>
      <c r="AB501" s="107"/>
    </row>
    <row r="502" spans="1:28" ht="19.5" customHeight="1" x14ac:dyDescent="0.15">
      <c r="A502" s="219"/>
      <c r="B502" s="73" t="s">
        <v>20</v>
      </c>
      <c r="C502" s="73"/>
      <c r="D502" s="77" t="s">
        <v>164</v>
      </c>
      <c r="E502" s="77" t="s">
        <v>183</v>
      </c>
      <c r="F502" s="79">
        <f t="shared" si="206"/>
        <v>0</v>
      </c>
      <c r="G502" s="79">
        <f t="shared" ref="G502:AA502" si="241">SUM(G546,G590,G634,G678,G722,G766,G810,G854,G898)</f>
        <v>0</v>
      </c>
      <c r="H502" s="79">
        <f t="shared" si="241"/>
        <v>0</v>
      </c>
      <c r="I502" s="79">
        <f t="shared" si="241"/>
        <v>0</v>
      </c>
      <c r="J502" s="79">
        <f t="shared" si="241"/>
        <v>0</v>
      </c>
      <c r="K502" s="79">
        <f t="shared" si="241"/>
        <v>0</v>
      </c>
      <c r="L502" s="79">
        <f t="shared" si="241"/>
        <v>0</v>
      </c>
      <c r="M502" s="79">
        <f t="shared" si="241"/>
        <v>0</v>
      </c>
      <c r="N502" s="79">
        <f t="shared" si="241"/>
        <v>0</v>
      </c>
      <c r="O502" s="79">
        <f t="shared" si="241"/>
        <v>0</v>
      </c>
      <c r="P502" s="79">
        <f t="shared" si="241"/>
        <v>0</v>
      </c>
      <c r="Q502" s="79">
        <f t="shared" si="241"/>
        <v>0</v>
      </c>
      <c r="R502" s="79">
        <f t="shared" si="241"/>
        <v>0</v>
      </c>
      <c r="S502" s="79">
        <f t="shared" si="241"/>
        <v>0</v>
      </c>
      <c r="T502" s="79">
        <f t="shared" si="241"/>
        <v>0</v>
      </c>
      <c r="U502" s="79">
        <f t="shared" si="241"/>
        <v>0</v>
      </c>
      <c r="V502" s="79">
        <f t="shared" si="241"/>
        <v>0</v>
      </c>
      <c r="W502" s="79">
        <f t="shared" si="241"/>
        <v>0</v>
      </c>
      <c r="X502" s="79">
        <f t="shared" si="241"/>
        <v>0</v>
      </c>
      <c r="Y502" s="79">
        <f t="shared" si="241"/>
        <v>0</v>
      </c>
      <c r="Z502" s="79">
        <f t="shared" si="241"/>
        <v>0</v>
      </c>
      <c r="AA502" s="111">
        <f t="shared" si="241"/>
        <v>0</v>
      </c>
      <c r="AB502" s="107"/>
    </row>
    <row r="503" spans="1:28" ht="19.5" customHeight="1" x14ac:dyDescent="0.15">
      <c r="A503" s="219"/>
      <c r="B503" s="73"/>
      <c r="C503" s="73"/>
      <c r="D503" s="73"/>
      <c r="E503" s="77" t="s">
        <v>150</v>
      </c>
      <c r="F503" s="79">
        <f t="shared" si="206"/>
        <v>0</v>
      </c>
      <c r="G503" s="79">
        <f t="shared" ref="G503:AA503" si="242">SUM(G547,G591,G635,G679,G723,G767,G811,G855,G899)</f>
        <v>0</v>
      </c>
      <c r="H503" s="79">
        <f t="shared" si="242"/>
        <v>0</v>
      </c>
      <c r="I503" s="79">
        <f t="shared" si="242"/>
        <v>0</v>
      </c>
      <c r="J503" s="79">
        <f t="shared" si="242"/>
        <v>0</v>
      </c>
      <c r="K503" s="79">
        <f t="shared" si="242"/>
        <v>0</v>
      </c>
      <c r="L503" s="79">
        <f t="shared" si="242"/>
        <v>0</v>
      </c>
      <c r="M503" s="79">
        <f t="shared" si="242"/>
        <v>0</v>
      </c>
      <c r="N503" s="79">
        <f t="shared" si="242"/>
        <v>0</v>
      </c>
      <c r="O503" s="79">
        <f t="shared" si="242"/>
        <v>0</v>
      </c>
      <c r="P503" s="79">
        <f t="shared" si="242"/>
        <v>0</v>
      </c>
      <c r="Q503" s="79">
        <f t="shared" si="242"/>
        <v>0</v>
      </c>
      <c r="R503" s="79">
        <f t="shared" si="242"/>
        <v>0</v>
      </c>
      <c r="S503" s="79">
        <f t="shared" si="242"/>
        <v>0</v>
      </c>
      <c r="T503" s="79">
        <f t="shared" si="242"/>
        <v>0</v>
      </c>
      <c r="U503" s="79">
        <f t="shared" si="242"/>
        <v>0</v>
      </c>
      <c r="V503" s="79">
        <f t="shared" si="242"/>
        <v>0</v>
      </c>
      <c r="W503" s="79">
        <f t="shared" si="242"/>
        <v>0</v>
      </c>
      <c r="X503" s="79">
        <f t="shared" si="242"/>
        <v>0</v>
      </c>
      <c r="Y503" s="79">
        <f t="shared" si="242"/>
        <v>0</v>
      </c>
      <c r="Z503" s="79">
        <f t="shared" si="242"/>
        <v>0</v>
      </c>
      <c r="AA503" s="111">
        <f t="shared" si="242"/>
        <v>0</v>
      </c>
      <c r="AB503" s="107"/>
    </row>
    <row r="504" spans="1:28" ht="19.5" customHeight="1" x14ac:dyDescent="0.15">
      <c r="A504" s="219"/>
      <c r="B504" s="76"/>
      <c r="C504" s="74" t="s">
        <v>165</v>
      </c>
      <c r="D504" s="75"/>
      <c r="E504" s="77" t="s">
        <v>183</v>
      </c>
      <c r="F504" s="79">
        <f t="shared" si="206"/>
        <v>15218.41</v>
      </c>
      <c r="G504" s="79">
        <f t="shared" ref="G504:AA504" si="243">SUM(G548,G592,G636,G680,G724,G768,G812,G856,G900)</f>
        <v>0</v>
      </c>
      <c r="H504" s="79">
        <f t="shared" si="243"/>
        <v>310.91000000000003</v>
      </c>
      <c r="I504" s="79">
        <f t="shared" si="243"/>
        <v>130.66</v>
      </c>
      <c r="J504" s="79">
        <f t="shared" si="243"/>
        <v>266.98</v>
      </c>
      <c r="K504" s="79">
        <f t="shared" si="243"/>
        <v>321.01</v>
      </c>
      <c r="L504" s="79">
        <f t="shared" si="243"/>
        <v>174.61</v>
      </c>
      <c r="M504" s="79">
        <f t="shared" si="243"/>
        <v>308.81000000000006</v>
      </c>
      <c r="N504" s="79">
        <f t="shared" si="243"/>
        <v>336.76</v>
      </c>
      <c r="O504" s="79">
        <f t="shared" si="243"/>
        <v>210.01999999999998</v>
      </c>
      <c r="P504" s="79">
        <f t="shared" si="243"/>
        <v>393.64000000000004</v>
      </c>
      <c r="Q504" s="79">
        <f t="shared" si="243"/>
        <v>1093.0999999999999</v>
      </c>
      <c r="R504" s="79">
        <f t="shared" si="243"/>
        <v>2061.62</v>
      </c>
      <c r="S504" s="79">
        <f t="shared" si="243"/>
        <v>3218.14</v>
      </c>
      <c r="T504" s="79">
        <f t="shared" si="243"/>
        <v>3077.07</v>
      </c>
      <c r="U504" s="79">
        <f t="shared" si="243"/>
        <v>1523.92</v>
      </c>
      <c r="V504" s="79">
        <f t="shared" si="243"/>
        <v>755.00000000000011</v>
      </c>
      <c r="W504" s="79">
        <f t="shared" si="243"/>
        <v>133.57</v>
      </c>
      <c r="X504" s="79">
        <f t="shared" si="243"/>
        <v>456.76</v>
      </c>
      <c r="Y504" s="79">
        <f t="shared" si="243"/>
        <v>105.73</v>
      </c>
      <c r="Z504" s="79">
        <f t="shared" si="243"/>
        <v>109.91</v>
      </c>
      <c r="AA504" s="111">
        <f t="shared" si="243"/>
        <v>230.19</v>
      </c>
      <c r="AB504" s="107"/>
    </row>
    <row r="505" spans="1:28" ht="19.5" customHeight="1" thickBot="1" x14ac:dyDescent="0.2">
      <c r="A505" s="94"/>
      <c r="B505" s="222"/>
      <c r="C505" s="222"/>
      <c r="D505" s="223"/>
      <c r="E505" s="224" t="s">
        <v>150</v>
      </c>
      <c r="F505" s="79">
        <f t="shared" si="206"/>
        <v>2043.5009999999997</v>
      </c>
      <c r="G505" s="225">
        <f t="shared" ref="G505:AA505" si="244">SUM(G549,G593,G637,G681,G725,G769,G813,G857,G901)</f>
        <v>0</v>
      </c>
      <c r="H505" s="225">
        <f t="shared" si="244"/>
        <v>0.41799999999999998</v>
      </c>
      <c r="I505" s="225">
        <f t="shared" si="244"/>
        <v>3.3049999999999997</v>
      </c>
      <c r="J505" s="225">
        <f t="shared" si="244"/>
        <v>13.497999999999999</v>
      </c>
      <c r="K505" s="225">
        <f t="shared" si="244"/>
        <v>22.527000000000001</v>
      </c>
      <c r="L505" s="225">
        <f t="shared" si="244"/>
        <v>15.662999999999998</v>
      </c>
      <c r="M505" s="225">
        <f t="shared" si="244"/>
        <v>30.963000000000005</v>
      </c>
      <c r="N505" s="225">
        <f t="shared" si="244"/>
        <v>37.168999999999997</v>
      </c>
      <c r="O505" s="225">
        <f t="shared" si="244"/>
        <v>25.225000000000001</v>
      </c>
      <c r="P505" s="225">
        <f t="shared" si="244"/>
        <v>51.078000000000003</v>
      </c>
      <c r="Q505" s="225">
        <f t="shared" si="244"/>
        <v>152.29599999999999</v>
      </c>
      <c r="R505" s="225">
        <f t="shared" si="244"/>
        <v>298.50399999999996</v>
      </c>
      <c r="S505" s="225">
        <f t="shared" si="244"/>
        <v>465.25599999999991</v>
      </c>
      <c r="T505" s="225">
        <f t="shared" si="244"/>
        <v>447.16199999999998</v>
      </c>
      <c r="U505" s="225">
        <f t="shared" si="244"/>
        <v>223.22399999999996</v>
      </c>
      <c r="V505" s="225">
        <f t="shared" si="244"/>
        <v>105.49900000000002</v>
      </c>
      <c r="W505" s="225">
        <f t="shared" si="244"/>
        <v>19.64</v>
      </c>
      <c r="X505" s="225">
        <f t="shared" si="244"/>
        <v>66.979000000000013</v>
      </c>
      <c r="Y505" s="225">
        <f t="shared" si="244"/>
        <v>15.099999999999998</v>
      </c>
      <c r="Z505" s="225">
        <f t="shared" si="244"/>
        <v>16.157</v>
      </c>
      <c r="AA505" s="226">
        <f t="shared" si="244"/>
        <v>33.838000000000001</v>
      </c>
      <c r="AB505" s="107"/>
    </row>
    <row r="506" spans="1:28" ht="19.5" customHeight="1" x14ac:dyDescent="0.15">
      <c r="A506" s="349" t="s">
        <v>119</v>
      </c>
      <c r="B506" s="352" t="s">
        <v>120</v>
      </c>
      <c r="C506" s="353"/>
      <c r="D506" s="354"/>
      <c r="E506" s="73" t="s">
        <v>183</v>
      </c>
      <c r="F506" s="227">
        <f>F507+F508</f>
        <v>2616.4800000000005</v>
      </c>
    </row>
    <row r="507" spans="1:28" ht="19.5" customHeight="1" x14ac:dyDescent="0.15">
      <c r="A507" s="350"/>
      <c r="B507" s="355" t="s">
        <v>205</v>
      </c>
      <c r="C507" s="356"/>
      <c r="D507" s="357"/>
      <c r="E507" s="77" t="s">
        <v>183</v>
      </c>
      <c r="F507" s="227">
        <f>SUM(F551,F595,F639,F683,F727,F771,F815,F859,F903)</f>
        <v>2009.6600000000003</v>
      </c>
    </row>
    <row r="508" spans="1:28" ht="19.5" customHeight="1" x14ac:dyDescent="0.15">
      <c r="A508" s="351"/>
      <c r="B508" s="355" t="s">
        <v>206</v>
      </c>
      <c r="C508" s="356"/>
      <c r="D508" s="357"/>
      <c r="E508" s="77" t="s">
        <v>183</v>
      </c>
      <c r="F508" s="227">
        <f>SUM(F552,F596,F640,F684,F728,F772,F816,F860,F904)</f>
        <v>606.82000000000005</v>
      </c>
    </row>
    <row r="509" spans="1:28" ht="19.5" customHeight="1" thickBot="1" x14ac:dyDescent="0.2">
      <c r="A509" s="358" t="s">
        <v>204</v>
      </c>
      <c r="B509" s="359"/>
      <c r="C509" s="359"/>
      <c r="D509" s="360"/>
      <c r="E509" s="167" t="s">
        <v>183</v>
      </c>
      <c r="F509" s="228">
        <f>SUM(F553,F597,F641,F685,F729,F773,F817,F861,F905)</f>
        <v>0.11</v>
      </c>
    </row>
    <row r="511" spans="1:28" ht="19.5" customHeight="1" x14ac:dyDescent="0.15">
      <c r="A511" s="3" t="s">
        <v>381</v>
      </c>
      <c r="F511" s="207" t="s">
        <v>517</v>
      </c>
    </row>
    <row r="512" spans="1:28" ht="19.5" customHeight="1" thickBot="1" x14ac:dyDescent="0.2">
      <c r="A512" s="346" t="s">
        <v>28</v>
      </c>
      <c r="B512" s="348"/>
      <c r="C512" s="348"/>
      <c r="D512" s="348"/>
      <c r="E512" s="348"/>
      <c r="F512" s="348"/>
      <c r="G512" s="348"/>
      <c r="H512" s="348"/>
      <c r="I512" s="348"/>
      <c r="J512" s="348"/>
      <c r="K512" s="348"/>
      <c r="L512" s="348"/>
      <c r="M512" s="348"/>
      <c r="N512" s="348"/>
      <c r="O512" s="348"/>
      <c r="P512" s="348"/>
      <c r="Q512" s="348"/>
      <c r="R512" s="348"/>
      <c r="S512" s="348"/>
      <c r="T512" s="348"/>
      <c r="U512" s="348"/>
      <c r="V512" s="348"/>
      <c r="W512" s="348"/>
      <c r="X512" s="348"/>
      <c r="Y512" s="348"/>
      <c r="Z512" s="348"/>
      <c r="AA512" s="348"/>
    </row>
    <row r="513" spans="1:28" ht="19.5" customHeight="1" x14ac:dyDescent="0.15">
      <c r="A513" s="208" t="s">
        <v>179</v>
      </c>
      <c r="B513" s="91"/>
      <c r="C513" s="91"/>
      <c r="D513" s="91"/>
      <c r="E513" s="91"/>
      <c r="F513" s="89" t="s">
        <v>180</v>
      </c>
      <c r="G513" s="184"/>
      <c r="H513" s="184"/>
      <c r="I513" s="184"/>
      <c r="J513" s="184"/>
      <c r="K513" s="184"/>
      <c r="L513" s="184"/>
      <c r="M513" s="184"/>
      <c r="N513" s="184"/>
      <c r="O513" s="184"/>
      <c r="P513" s="184"/>
      <c r="Q513" s="209"/>
      <c r="R513" s="135"/>
      <c r="S513" s="184"/>
      <c r="T513" s="184"/>
      <c r="U513" s="184"/>
      <c r="V513" s="184"/>
      <c r="W513" s="184"/>
      <c r="X513" s="184"/>
      <c r="Y513" s="184"/>
      <c r="Z513" s="184"/>
      <c r="AA513" s="234" t="s">
        <v>181</v>
      </c>
      <c r="AB513" s="107"/>
    </row>
    <row r="514" spans="1:28" ht="19.5" customHeight="1" x14ac:dyDescent="0.15">
      <c r="A514" s="211" t="s">
        <v>182</v>
      </c>
      <c r="B514" s="75"/>
      <c r="C514" s="75"/>
      <c r="D514" s="75"/>
      <c r="E514" s="77" t="s">
        <v>183</v>
      </c>
      <c r="F514" s="79">
        <f>F516+F550+F553</f>
        <v>19472.469999999998</v>
      </c>
      <c r="G514" s="212" t="s">
        <v>184</v>
      </c>
      <c r="H514" s="212" t="s">
        <v>185</v>
      </c>
      <c r="I514" s="212" t="s">
        <v>186</v>
      </c>
      <c r="J514" s="212" t="s">
        <v>187</v>
      </c>
      <c r="K514" s="212" t="s">
        <v>227</v>
      </c>
      <c r="L514" s="212" t="s">
        <v>228</v>
      </c>
      <c r="M514" s="212" t="s">
        <v>229</v>
      </c>
      <c r="N514" s="212" t="s">
        <v>230</v>
      </c>
      <c r="O514" s="212" t="s">
        <v>231</v>
      </c>
      <c r="P514" s="212" t="s">
        <v>232</v>
      </c>
      <c r="Q514" s="213" t="s">
        <v>233</v>
      </c>
      <c r="R514" s="214" t="s">
        <v>234</v>
      </c>
      <c r="S514" s="212" t="s">
        <v>235</v>
      </c>
      <c r="T514" s="212" t="s">
        <v>236</v>
      </c>
      <c r="U514" s="212" t="s">
        <v>237</v>
      </c>
      <c r="V514" s="212" t="s">
        <v>238</v>
      </c>
      <c r="W514" s="212" t="s">
        <v>42</v>
      </c>
      <c r="X514" s="212" t="s">
        <v>147</v>
      </c>
      <c r="Y514" s="212" t="s">
        <v>148</v>
      </c>
      <c r="Z514" s="212" t="s">
        <v>149</v>
      </c>
      <c r="AA514" s="235"/>
      <c r="AB514" s="107"/>
    </row>
    <row r="515" spans="1:28" ht="19.5" customHeight="1" x14ac:dyDescent="0.15">
      <c r="A515" s="144"/>
      <c r="E515" s="77" t="s">
        <v>150</v>
      </c>
      <c r="F515" s="79">
        <f>F517</f>
        <v>4596.2000000000007</v>
      </c>
      <c r="G515" s="216"/>
      <c r="H515" s="216"/>
      <c r="I515" s="216"/>
      <c r="J515" s="216"/>
      <c r="K515" s="216"/>
      <c r="L515" s="216"/>
      <c r="M515" s="216"/>
      <c r="N515" s="216"/>
      <c r="O515" s="216"/>
      <c r="P515" s="216"/>
      <c r="Q515" s="217"/>
      <c r="R515" s="197"/>
      <c r="S515" s="216"/>
      <c r="T515" s="216"/>
      <c r="U515" s="216"/>
      <c r="V515" s="216"/>
      <c r="W515" s="216"/>
      <c r="X515" s="216"/>
      <c r="Y515" s="216"/>
      <c r="Z515" s="216"/>
      <c r="AA515" s="235" t="s">
        <v>151</v>
      </c>
      <c r="AB515" s="107"/>
    </row>
    <row r="516" spans="1:28" ht="19.5" customHeight="1" x14ac:dyDescent="0.15">
      <c r="A516" s="218"/>
      <c r="B516" s="74" t="s">
        <v>152</v>
      </c>
      <c r="C516" s="75"/>
      <c r="D516" s="75"/>
      <c r="E516" s="77" t="s">
        <v>183</v>
      </c>
      <c r="F516" s="79">
        <f>SUM(G516:AA516)</f>
        <v>18271.489999999998</v>
      </c>
      <c r="G516" s="79">
        <f>G518+G536</f>
        <v>4.68</v>
      </c>
      <c r="H516" s="79">
        <f t="shared" ref="H516:AA516" si="245">H518+H536</f>
        <v>538.70000000000005</v>
      </c>
      <c r="I516" s="79">
        <f t="shared" si="245"/>
        <v>214.82</v>
      </c>
      <c r="J516" s="79">
        <f t="shared" si="245"/>
        <v>172.28</v>
      </c>
      <c r="K516" s="79">
        <f t="shared" si="245"/>
        <v>336.77000000000004</v>
      </c>
      <c r="L516" s="79">
        <f t="shared" si="245"/>
        <v>442.07</v>
      </c>
      <c r="M516" s="79">
        <f t="shared" si="245"/>
        <v>671.88000000000011</v>
      </c>
      <c r="N516" s="79">
        <f t="shared" si="245"/>
        <v>923.66000000000008</v>
      </c>
      <c r="O516" s="79">
        <f t="shared" si="245"/>
        <v>1207.0199999999998</v>
      </c>
      <c r="P516" s="79">
        <f t="shared" si="245"/>
        <v>1586.3499999999997</v>
      </c>
      <c r="Q516" s="79">
        <f t="shared" si="245"/>
        <v>2131.5500000000002</v>
      </c>
      <c r="R516" s="79">
        <f t="shared" si="245"/>
        <v>1922.6399999999999</v>
      </c>
      <c r="S516" s="79">
        <f t="shared" si="245"/>
        <v>2653.1</v>
      </c>
      <c r="T516" s="79">
        <f t="shared" si="245"/>
        <v>2484.16</v>
      </c>
      <c r="U516" s="79">
        <f t="shared" si="245"/>
        <v>1345</v>
      </c>
      <c r="V516" s="79">
        <f t="shared" si="245"/>
        <v>752.21</v>
      </c>
      <c r="W516" s="79">
        <f t="shared" si="245"/>
        <v>191.76</v>
      </c>
      <c r="X516" s="79">
        <f t="shared" si="245"/>
        <v>226.55</v>
      </c>
      <c r="Y516" s="79">
        <f t="shared" si="245"/>
        <v>119.39999999999999</v>
      </c>
      <c r="Z516" s="79">
        <f t="shared" si="245"/>
        <v>109.91</v>
      </c>
      <c r="AA516" s="111">
        <f t="shared" si="245"/>
        <v>236.98</v>
      </c>
      <c r="AB516" s="107"/>
    </row>
    <row r="517" spans="1:28" ht="19.5" customHeight="1" x14ac:dyDescent="0.15">
      <c r="A517" s="219"/>
      <c r="B517" s="220"/>
      <c r="E517" s="77" t="s">
        <v>150</v>
      </c>
      <c r="F517" s="79">
        <f>SUM(G517:AA517)</f>
        <v>4596.2000000000007</v>
      </c>
      <c r="G517" s="79">
        <f>G519+G537</f>
        <v>0</v>
      </c>
      <c r="H517" s="79">
        <f t="shared" ref="H517:AA517" si="246">H519+H537</f>
        <v>0.20600000000000002</v>
      </c>
      <c r="I517" s="79">
        <f t="shared" si="246"/>
        <v>2.948</v>
      </c>
      <c r="J517" s="79">
        <f t="shared" si="246"/>
        <v>15.000999999999999</v>
      </c>
      <c r="K517" s="79">
        <f t="shared" si="246"/>
        <v>42.124000000000002</v>
      </c>
      <c r="L517" s="79">
        <f t="shared" si="246"/>
        <v>75.881</v>
      </c>
      <c r="M517" s="79">
        <f t="shared" si="246"/>
        <v>153.18800000000002</v>
      </c>
      <c r="N517" s="79">
        <f t="shared" si="246"/>
        <v>243.40599999999998</v>
      </c>
      <c r="O517" s="79">
        <f t="shared" si="246"/>
        <v>360.76199999999994</v>
      </c>
      <c r="P517" s="79">
        <f t="shared" si="246"/>
        <v>482.95499999999998</v>
      </c>
      <c r="Q517" s="79">
        <f t="shared" si="246"/>
        <v>640.005</v>
      </c>
      <c r="R517" s="79">
        <f t="shared" si="246"/>
        <v>577.45699999999999</v>
      </c>
      <c r="S517" s="79">
        <f t="shared" si="246"/>
        <v>756.67</v>
      </c>
      <c r="T517" s="79">
        <f t="shared" si="246"/>
        <v>634.04300000000001</v>
      </c>
      <c r="U517" s="79">
        <f t="shared" si="246"/>
        <v>308.71600000000001</v>
      </c>
      <c r="V517" s="79">
        <f t="shared" si="246"/>
        <v>133.00300000000001</v>
      </c>
      <c r="W517" s="79">
        <f t="shared" si="246"/>
        <v>49.076999999999998</v>
      </c>
      <c r="X517" s="79">
        <f t="shared" si="246"/>
        <v>48.353000000000002</v>
      </c>
      <c r="Y517" s="79">
        <f t="shared" si="246"/>
        <v>19.613</v>
      </c>
      <c r="Z517" s="79">
        <f t="shared" si="246"/>
        <v>16.157</v>
      </c>
      <c r="AA517" s="111">
        <f t="shared" si="246"/>
        <v>36.634999999999998</v>
      </c>
      <c r="AB517" s="107"/>
    </row>
    <row r="518" spans="1:28" ht="19.5" customHeight="1" x14ac:dyDescent="0.15">
      <c r="A518" s="219"/>
      <c r="B518" s="221"/>
      <c r="C518" s="74" t="s">
        <v>152</v>
      </c>
      <c r="D518" s="75"/>
      <c r="E518" s="77" t="s">
        <v>183</v>
      </c>
      <c r="F518" s="79">
        <f t="shared" ref="F518:F521" si="247">SUM(G518:AA518)</f>
        <v>12141.87</v>
      </c>
      <c r="G518" s="79">
        <f>G520+G534</f>
        <v>4.68</v>
      </c>
      <c r="H518" s="79">
        <f t="shared" ref="H518:J518" si="248">H520+H534</f>
        <v>315.84000000000003</v>
      </c>
      <c r="I518" s="79">
        <f t="shared" si="248"/>
        <v>197.54999999999998</v>
      </c>
      <c r="J518" s="79">
        <f t="shared" si="248"/>
        <v>145.34</v>
      </c>
      <c r="K518" s="79">
        <f>K520+K534</f>
        <v>255.59000000000003</v>
      </c>
      <c r="L518" s="79">
        <f t="shared" ref="L518:AA518" si="249">L520+L534</f>
        <v>390.71999999999997</v>
      </c>
      <c r="M518" s="79">
        <f t="shared" si="249"/>
        <v>606.71000000000015</v>
      </c>
      <c r="N518" s="79">
        <f t="shared" si="249"/>
        <v>822.78000000000009</v>
      </c>
      <c r="O518" s="79">
        <f t="shared" si="249"/>
        <v>1146.4599999999998</v>
      </c>
      <c r="P518" s="79">
        <f t="shared" si="249"/>
        <v>1459.0299999999997</v>
      </c>
      <c r="Q518" s="79">
        <f t="shared" si="249"/>
        <v>1771.32</v>
      </c>
      <c r="R518" s="79">
        <f t="shared" si="249"/>
        <v>1481.98</v>
      </c>
      <c r="S518" s="79">
        <f t="shared" si="249"/>
        <v>1649.46</v>
      </c>
      <c r="T518" s="79">
        <f t="shared" si="249"/>
        <v>1187.04</v>
      </c>
      <c r="U518" s="79">
        <f t="shared" si="249"/>
        <v>469.9</v>
      </c>
      <c r="V518" s="79">
        <f t="shared" si="249"/>
        <v>89.070000000000022</v>
      </c>
      <c r="W518" s="79">
        <f t="shared" si="249"/>
        <v>73.53</v>
      </c>
      <c r="X518" s="79">
        <f t="shared" si="249"/>
        <v>56.86</v>
      </c>
      <c r="Y518" s="79">
        <f t="shared" si="249"/>
        <v>11.22</v>
      </c>
      <c r="Z518" s="79">
        <f t="shared" si="249"/>
        <v>0</v>
      </c>
      <c r="AA518" s="111">
        <f t="shared" si="249"/>
        <v>6.79</v>
      </c>
      <c r="AB518" s="107"/>
    </row>
    <row r="519" spans="1:28" ht="19.5" customHeight="1" x14ac:dyDescent="0.15">
      <c r="A519" s="219"/>
      <c r="B519" s="76"/>
      <c r="C519" s="76"/>
      <c r="E519" s="77" t="s">
        <v>150</v>
      </c>
      <c r="F519" s="79">
        <f t="shared" si="247"/>
        <v>3724.0989999999997</v>
      </c>
      <c r="G519" s="79">
        <f>G521+G535</f>
        <v>0</v>
      </c>
      <c r="H519" s="79">
        <f t="shared" ref="H519:AA519" si="250">H521+H535</f>
        <v>1.6E-2</v>
      </c>
      <c r="I519" s="79">
        <f t="shared" si="250"/>
        <v>2.5089999999999999</v>
      </c>
      <c r="J519" s="79">
        <f t="shared" si="250"/>
        <v>13.638</v>
      </c>
      <c r="K519" s="79">
        <f t="shared" si="250"/>
        <v>36.435000000000002</v>
      </c>
      <c r="L519" s="79">
        <f t="shared" si="250"/>
        <v>71.256</v>
      </c>
      <c r="M519" s="79">
        <f t="shared" si="250"/>
        <v>146.67000000000002</v>
      </c>
      <c r="N519" s="79">
        <f t="shared" si="250"/>
        <v>232.24799999999999</v>
      </c>
      <c r="O519" s="79">
        <f t="shared" si="250"/>
        <v>353.35499999999996</v>
      </c>
      <c r="P519" s="79">
        <f t="shared" si="250"/>
        <v>466.25799999999998</v>
      </c>
      <c r="Q519" s="79">
        <f t="shared" si="250"/>
        <v>589.28099999999995</v>
      </c>
      <c r="R519" s="79">
        <f t="shared" si="250"/>
        <v>511.17500000000001</v>
      </c>
      <c r="S519" s="79">
        <f t="shared" si="250"/>
        <v>601.745</v>
      </c>
      <c r="T519" s="79">
        <f t="shared" si="250"/>
        <v>434.40499999999997</v>
      </c>
      <c r="U519" s="79">
        <f t="shared" si="250"/>
        <v>171.44100000000003</v>
      </c>
      <c r="V519" s="79">
        <f t="shared" si="250"/>
        <v>34.365000000000002</v>
      </c>
      <c r="W519" s="79">
        <f t="shared" si="250"/>
        <v>29.423999999999999</v>
      </c>
      <c r="X519" s="79">
        <f t="shared" si="250"/>
        <v>23.056000000000001</v>
      </c>
      <c r="Y519" s="79">
        <f t="shared" si="250"/>
        <v>4.0250000000000004</v>
      </c>
      <c r="Z519" s="79">
        <f t="shared" si="250"/>
        <v>0</v>
      </c>
      <c r="AA519" s="111">
        <f t="shared" si="250"/>
        <v>2.7970000000000002</v>
      </c>
      <c r="AB519" s="107"/>
    </row>
    <row r="520" spans="1:28" ht="19.5" customHeight="1" x14ac:dyDescent="0.15">
      <c r="A520" s="219"/>
      <c r="B520" s="73"/>
      <c r="C520" s="77"/>
      <c r="D520" s="77" t="s">
        <v>153</v>
      </c>
      <c r="E520" s="77" t="s">
        <v>183</v>
      </c>
      <c r="F520" s="79">
        <f>SUM(G520:AA520)</f>
        <v>11967.2</v>
      </c>
      <c r="G520" s="79">
        <f>SUM(G522,G524,G526,G528,G530,G532)</f>
        <v>4.68</v>
      </c>
      <c r="H520" s="79">
        <f t="shared" ref="H520" si="251">SUM(H522,H524,H526,H528,H530,H532)</f>
        <v>308.10000000000002</v>
      </c>
      <c r="I520" s="79">
        <f>SUM(I522,I524,I526,I528,I530,I532)</f>
        <v>186.38</v>
      </c>
      <c r="J520" s="79">
        <f t="shared" ref="J520" si="252">SUM(J522,J524,J526,J528,J530,J532)</f>
        <v>138.68</v>
      </c>
      <c r="K520" s="79">
        <f>SUM(K522,K524,K526,K528,K530,K532)</f>
        <v>242.06000000000003</v>
      </c>
      <c r="L520" s="79">
        <f t="shared" ref="L520:V520" si="253">SUM(L522,L524,L526,L528,L530,L532)</f>
        <v>375.07</v>
      </c>
      <c r="M520" s="79">
        <f t="shared" si="253"/>
        <v>600.34000000000015</v>
      </c>
      <c r="N520" s="79">
        <f t="shared" si="253"/>
        <v>806.86000000000013</v>
      </c>
      <c r="O520" s="79">
        <f t="shared" si="253"/>
        <v>1144.3599999999999</v>
      </c>
      <c r="P520" s="79">
        <f t="shared" si="253"/>
        <v>1458.5499999999997</v>
      </c>
      <c r="Q520" s="79">
        <f t="shared" si="253"/>
        <v>1760.98</v>
      </c>
      <c r="R520" s="79">
        <f t="shared" si="253"/>
        <v>1456.27</v>
      </c>
      <c r="S520" s="79">
        <f t="shared" si="253"/>
        <v>1644.32</v>
      </c>
      <c r="T520" s="79">
        <f t="shared" si="253"/>
        <v>1164.76</v>
      </c>
      <c r="U520" s="79">
        <f t="shared" si="253"/>
        <v>438.32</v>
      </c>
      <c r="V520" s="79">
        <f t="shared" si="253"/>
        <v>89.070000000000022</v>
      </c>
      <c r="W520" s="79">
        <f>SUM(W522,W524,W526,W528,W530,W532)</f>
        <v>73.53</v>
      </c>
      <c r="X520" s="79">
        <f t="shared" ref="X520:AA520" si="254">SUM(X522,X524,X526,X528,X530,X532)</f>
        <v>56.86</v>
      </c>
      <c r="Y520" s="79">
        <f t="shared" si="254"/>
        <v>11.22</v>
      </c>
      <c r="Z520" s="79">
        <f t="shared" si="254"/>
        <v>0</v>
      </c>
      <c r="AA520" s="111">
        <f t="shared" si="254"/>
        <v>6.79</v>
      </c>
      <c r="AB520" s="107"/>
    </row>
    <row r="521" spans="1:28" ht="19.5" customHeight="1" x14ac:dyDescent="0.15">
      <c r="A521" s="219"/>
      <c r="B521" s="73" t="s">
        <v>154</v>
      </c>
      <c r="C521" s="73"/>
      <c r="D521" s="73"/>
      <c r="E521" s="77" t="s">
        <v>150</v>
      </c>
      <c r="F521" s="79">
        <f t="shared" si="247"/>
        <v>3706.326</v>
      </c>
      <c r="G521" s="79">
        <f>SUM(G523,G525,G527,G529,G531,G533)</f>
        <v>0</v>
      </c>
      <c r="H521" s="79">
        <f t="shared" ref="H521:AA521" si="255">SUM(H523,H525,H527,H529,H531,H533)</f>
        <v>0</v>
      </c>
      <c r="I521" s="79">
        <f t="shared" si="255"/>
        <v>2.2199999999999998</v>
      </c>
      <c r="J521" s="79">
        <f t="shared" si="255"/>
        <v>13.292999999999999</v>
      </c>
      <c r="K521" s="79">
        <f t="shared" si="255"/>
        <v>35.302</v>
      </c>
      <c r="L521" s="79">
        <f t="shared" si="255"/>
        <v>69.603999999999999</v>
      </c>
      <c r="M521" s="79">
        <f t="shared" si="255"/>
        <v>145.977</v>
      </c>
      <c r="N521" s="79">
        <f t="shared" si="255"/>
        <v>230.185</v>
      </c>
      <c r="O521" s="79">
        <f t="shared" si="255"/>
        <v>353.04399999999998</v>
      </c>
      <c r="P521" s="79">
        <f t="shared" si="255"/>
        <v>466.154</v>
      </c>
      <c r="Q521" s="79">
        <f t="shared" si="255"/>
        <v>588.14099999999996</v>
      </c>
      <c r="R521" s="79">
        <f t="shared" si="255"/>
        <v>507.56700000000001</v>
      </c>
      <c r="S521" s="79">
        <f t="shared" si="255"/>
        <v>600.995</v>
      </c>
      <c r="T521" s="79">
        <f t="shared" si="255"/>
        <v>431.98199999999997</v>
      </c>
      <c r="U521" s="79">
        <f t="shared" si="255"/>
        <v>168.19500000000002</v>
      </c>
      <c r="V521" s="79">
        <f t="shared" si="255"/>
        <v>34.365000000000002</v>
      </c>
      <c r="W521" s="79">
        <f t="shared" si="255"/>
        <v>29.423999999999999</v>
      </c>
      <c r="X521" s="79">
        <f t="shared" si="255"/>
        <v>23.056000000000001</v>
      </c>
      <c r="Y521" s="79">
        <f t="shared" si="255"/>
        <v>4.0250000000000004</v>
      </c>
      <c r="Z521" s="79">
        <f t="shared" si="255"/>
        <v>0</v>
      </c>
      <c r="AA521" s="111">
        <f t="shared" si="255"/>
        <v>2.7970000000000002</v>
      </c>
      <c r="AB521" s="107"/>
    </row>
    <row r="522" spans="1:28" ht="19.5" customHeight="1" x14ac:dyDescent="0.15">
      <c r="A522" s="219" t="s">
        <v>155</v>
      </c>
      <c r="B522" s="73"/>
      <c r="C522" s="73" t="s">
        <v>10</v>
      </c>
      <c r="D522" s="77" t="s">
        <v>156</v>
      </c>
      <c r="E522" s="77" t="s">
        <v>183</v>
      </c>
      <c r="F522" s="79">
        <f t="shared" ref="F522:F549" si="256">SUM(G522:AA522)</f>
        <v>9981.07</v>
      </c>
      <c r="G522" s="79">
        <v>4.68</v>
      </c>
      <c r="H522" s="79">
        <v>263</v>
      </c>
      <c r="I522" s="79">
        <v>154.99</v>
      </c>
      <c r="J522" s="79">
        <v>104.91</v>
      </c>
      <c r="K522" s="79">
        <v>195.59</v>
      </c>
      <c r="L522" s="79">
        <v>318.32</v>
      </c>
      <c r="M522" s="79">
        <v>576.92000000000007</v>
      </c>
      <c r="N522" s="79">
        <v>776.72</v>
      </c>
      <c r="O522" s="79">
        <v>1050.31</v>
      </c>
      <c r="P522" s="79">
        <v>1251.6499999999999</v>
      </c>
      <c r="Q522" s="79">
        <v>1390.36</v>
      </c>
      <c r="R522" s="79">
        <v>1134.82</v>
      </c>
      <c r="S522" s="79">
        <v>1307.78</v>
      </c>
      <c r="T522" s="79">
        <v>887.68999999999994</v>
      </c>
      <c r="U522" s="79">
        <v>349.69</v>
      </c>
      <c r="V522" s="79">
        <v>75.160000000000011</v>
      </c>
      <c r="W522" s="79">
        <v>67.89</v>
      </c>
      <c r="X522" s="79">
        <v>56.31</v>
      </c>
      <c r="Y522" s="79">
        <v>7.49</v>
      </c>
      <c r="Z522" s="79">
        <v>0</v>
      </c>
      <c r="AA522" s="111">
        <v>6.79</v>
      </c>
      <c r="AB522" s="107"/>
    </row>
    <row r="523" spans="1:28" ht="19.5" customHeight="1" x14ac:dyDescent="0.15">
      <c r="A523" s="219"/>
      <c r="B523" s="73"/>
      <c r="C523" s="73"/>
      <c r="D523" s="73"/>
      <c r="E523" s="77" t="s">
        <v>150</v>
      </c>
      <c r="F523" s="79">
        <f t="shared" si="256"/>
        <v>3277.6650000000009</v>
      </c>
      <c r="G523" s="79">
        <v>0</v>
      </c>
      <c r="H523" s="79">
        <v>0</v>
      </c>
      <c r="I523" s="79">
        <v>1.7729999999999999</v>
      </c>
      <c r="J523" s="79">
        <v>12.513999999999999</v>
      </c>
      <c r="K523" s="79">
        <v>33.271000000000001</v>
      </c>
      <c r="L523" s="79">
        <v>66.875</v>
      </c>
      <c r="M523" s="79">
        <v>144.44200000000001</v>
      </c>
      <c r="N523" s="79">
        <v>225.298</v>
      </c>
      <c r="O523" s="79">
        <v>335.93699999999995</v>
      </c>
      <c r="P523" s="79">
        <v>424.38499999999999</v>
      </c>
      <c r="Q523" s="79">
        <v>507.08799999999997</v>
      </c>
      <c r="R523" s="79">
        <v>430.82</v>
      </c>
      <c r="S523" s="79">
        <v>510.07</v>
      </c>
      <c r="T523" s="79">
        <v>354.68599999999998</v>
      </c>
      <c r="U523" s="79">
        <v>143.20400000000001</v>
      </c>
      <c r="V523" s="79">
        <v>30.702000000000002</v>
      </c>
      <c r="W523" s="79">
        <v>27.821999999999999</v>
      </c>
      <c r="X523" s="79">
        <v>22.913</v>
      </c>
      <c r="Y523" s="79">
        <v>3.0680000000000001</v>
      </c>
      <c r="Z523" s="79">
        <v>0</v>
      </c>
      <c r="AA523" s="111">
        <v>2.7970000000000002</v>
      </c>
      <c r="AB523" s="107"/>
    </row>
    <row r="524" spans="1:28" ht="19.5" customHeight="1" x14ac:dyDescent="0.15">
      <c r="A524" s="219"/>
      <c r="B524" s="73"/>
      <c r="C524" s="73"/>
      <c r="D524" s="77" t="s">
        <v>157</v>
      </c>
      <c r="E524" s="77" t="s">
        <v>183</v>
      </c>
      <c r="F524" s="79">
        <f t="shared" si="256"/>
        <v>1138.7399999999998</v>
      </c>
      <c r="G524" s="79">
        <v>0</v>
      </c>
      <c r="H524" s="79">
        <v>0</v>
      </c>
      <c r="I524" s="79">
        <v>0</v>
      </c>
      <c r="J524" s="79">
        <v>0</v>
      </c>
      <c r="K524" s="79">
        <v>0</v>
      </c>
      <c r="L524" s="79">
        <v>5.8</v>
      </c>
      <c r="M524" s="79">
        <v>0.99</v>
      </c>
      <c r="N524" s="79">
        <v>25.09</v>
      </c>
      <c r="O524" s="79">
        <v>87.83</v>
      </c>
      <c r="P524" s="79">
        <v>198.33</v>
      </c>
      <c r="Q524" s="79">
        <v>363.23</v>
      </c>
      <c r="R524" s="79">
        <v>250.4</v>
      </c>
      <c r="S524" s="79">
        <v>78.86</v>
      </c>
      <c r="T524" s="79">
        <v>69.36</v>
      </c>
      <c r="U524" s="79">
        <v>39.510000000000005</v>
      </c>
      <c r="V524" s="79">
        <v>12.79</v>
      </c>
      <c r="W524" s="79">
        <v>2.27</v>
      </c>
      <c r="X524" s="79">
        <v>0.55000000000000004</v>
      </c>
      <c r="Y524" s="79">
        <v>3.73</v>
      </c>
      <c r="Z524" s="79">
        <v>0</v>
      </c>
      <c r="AA524" s="111">
        <v>0</v>
      </c>
      <c r="AB524" s="107"/>
    </row>
    <row r="525" spans="1:28" ht="19.5" customHeight="1" x14ac:dyDescent="0.15">
      <c r="A525" s="219"/>
      <c r="B525" s="73"/>
      <c r="C525" s="73"/>
      <c r="D525" s="73"/>
      <c r="E525" s="77" t="s">
        <v>150</v>
      </c>
      <c r="F525" s="79">
        <f t="shared" si="256"/>
        <v>248.51900000000001</v>
      </c>
      <c r="G525" s="79">
        <v>0</v>
      </c>
      <c r="H525" s="79">
        <v>0</v>
      </c>
      <c r="I525" s="79">
        <v>0</v>
      </c>
      <c r="J525" s="79">
        <v>0</v>
      </c>
      <c r="K525" s="79">
        <v>0</v>
      </c>
      <c r="L525" s="79">
        <v>0.69700000000000006</v>
      </c>
      <c r="M525" s="79">
        <v>0.13900000000000001</v>
      </c>
      <c r="N525" s="79">
        <v>4.016</v>
      </c>
      <c r="O525" s="79">
        <v>15.808999999999999</v>
      </c>
      <c r="P525" s="79">
        <v>39.622999999999998</v>
      </c>
      <c r="Q525" s="79">
        <v>79.129000000000005</v>
      </c>
      <c r="R525" s="79">
        <v>57.588999999999999</v>
      </c>
      <c r="S525" s="79">
        <v>18.887</v>
      </c>
      <c r="T525" s="79">
        <v>17.366</v>
      </c>
      <c r="U525" s="79">
        <v>10.246</v>
      </c>
      <c r="V525" s="79">
        <v>3.327</v>
      </c>
      <c r="W525" s="79">
        <v>0.59099999999999997</v>
      </c>
      <c r="X525" s="79">
        <v>0.14299999999999999</v>
      </c>
      <c r="Y525" s="79">
        <v>0.95699999999999996</v>
      </c>
      <c r="Z525" s="79">
        <v>0</v>
      </c>
      <c r="AA525" s="111">
        <v>0</v>
      </c>
      <c r="AB525" s="107"/>
    </row>
    <row r="526" spans="1:28" ht="19.5" customHeight="1" x14ac:dyDescent="0.15">
      <c r="A526" s="219"/>
      <c r="B526" s="73" t="s">
        <v>158</v>
      </c>
      <c r="C526" s="73" t="s">
        <v>159</v>
      </c>
      <c r="D526" s="77" t="s">
        <v>160</v>
      </c>
      <c r="E526" s="77" t="s">
        <v>183</v>
      </c>
      <c r="F526" s="79">
        <f t="shared" si="256"/>
        <v>0.3</v>
      </c>
      <c r="G526" s="79">
        <v>0</v>
      </c>
      <c r="H526" s="79">
        <v>0</v>
      </c>
      <c r="I526" s="79">
        <v>0</v>
      </c>
      <c r="J526" s="79">
        <v>0</v>
      </c>
      <c r="K526" s="79">
        <v>0.3</v>
      </c>
      <c r="L526" s="79">
        <v>0</v>
      </c>
      <c r="M526" s="79">
        <v>0</v>
      </c>
      <c r="N526" s="79">
        <v>0</v>
      </c>
      <c r="O526" s="79">
        <v>0</v>
      </c>
      <c r="P526" s="79">
        <v>0</v>
      </c>
      <c r="Q526" s="79">
        <v>0</v>
      </c>
      <c r="R526" s="79">
        <v>0</v>
      </c>
      <c r="S526" s="79">
        <v>0</v>
      </c>
      <c r="T526" s="79">
        <v>0</v>
      </c>
      <c r="U526" s="79">
        <v>0</v>
      </c>
      <c r="V526" s="79">
        <v>0</v>
      </c>
      <c r="W526" s="79">
        <v>0</v>
      </c>
      <c r="X526" s="79">
        <v>0</v>
      </c>
      <c r="Y526" s="79">
        <v>0</v>
      </c>
      <c r="Z526" s="79">
        <v>0</v>
      </c>
      <c r="AA526" s="111">
        <v>0</v>
      </c>
      <c r="AB526" s="107"/>
    </row>
    <row r="527" spans="1:28" ht="19.5" customHeight="1" x14ac:dyDescent="0.15">
      <c r="A527" s="219"/>
      <c r="B527" s="73"/>
      <c r="C527" s="73"/>
      <c r="D527" s="73"/>
      <c r="E527" s="77" t="s">
        <v>150</v>
      </c>
      <c r="F527" s="79">
        <f t="shared" si="256"/>
        <v>0.03</v>
      </c>
      <c r="G527" s="79">
        <v>0</v>
      </c>
      <c r="H527" s="79">
        <v>0</v>
      </c>
      <c r="I527" s="79">
        <v>0</v>
      </c>
      <c r="J527" s="79">
        <v>0</v>
      </c>
      <c r="K527" s="79">
        <v>0.03</v>
      </c>
      <c r="L527" s="79">
        <v>0</v>
      </c>
      <c r="M527" s="79">
        <v>0</v>
      </c>
      <c r="N527" s="79">
        <v>0</v>
      </c>
      <c r="O527" s="79">
        <v>0</v>
      </c>
      <c r="P527" s="79">
        <v>0</v>
      </c>
      <c r="Q527" s="79">
        <v>0</v>
      </c>
      <c r="R527" s="79">
        <v>0</v>
      </c>
      <c r="S527" s="79">
        <v>0</v>
      </c>
      <c r="T527" s="79">
        <v>0</v>
      </c>
      <c r="U527" s="79">
        <v>0</v>
      </c>
      <c r="V527" s="79">
        <v>0</v>
      </c>
      <c r="W527" s="79">
        <v>0</v>
      </c>
      <c r="X527" s="79">
        <v>0</v>
      </c>
      <c r="Y527" s="79">
        <v>0</v>
      </c>
      <c r="Z527" s="79">
        <v>0</v>
      </c>
      <c r="AA527" s="111">
        <v>0</v>
      </c>
      <c r="AB527" s="107"/>
    </row>
    <row r="528" spans="1:28" ht="19.5" customHeight="1" x14ac:dyDescent="0.15">
      <c r="A528" s="219"/>
      <c r="B528" s="73"/>
      <c r="C528" s="73"/>
      <c r="D528" s="77" t="s">
        <v>161</v>
      </c>
      <c r="E528" s="77" t="s">
        <v>183</v>
      </c>
      <c r="F528" s="79">
        <f t="shared" si="256"/>
        <v>163.44999999999999</v>
      </c>
      <c r="G528" s="79">
        <v>0</v>
      </c>
      <c r="H528" s="79">
        <v>11.74</v>
      </c>
      <c r="I528" s="79">
        <v>10.79</v>
      </c>
      <c r="J528" s="79">
        <v>29.33</v>
      </c>
      <c r="K528" s="79">
        <v>38.46</v>
      </c>
      <c r="L528" s="79">
        <v>50.589999999999996</v>
      </c>
      <c r="M528" s="79">
        <v>21.73</v>
      </c>
      <c r="N528" s="79">
        <v>0.46</v>
      </c>
      <c r="O528" s="79">
        <v>0</v>
      </c>
      <c r="P528" s="79">
        <v>0</v>
      </c>
      <c r="Q528" s="79">
        <v>0</v>
      </c>
      <c r="R528" s="79">
        <v>0</v>
      </c>
      <c r="S528" s="79">
        <v>0</v>
      </c>
      <c r="T528" s="79">
        <v>0.35</v>
      </c>
      <c r="U528" s="79">
        <v>0</v>
      </c>
      <c r="V528" s="79">
        <v>0</v>
      </c>
      <c r="W528" s="79">
        <v>0</v>
      </c>
      <c r="X528" s="79">
        <v>0</v>
      </c>
      <c r="Y528" s="79">
        <v>0</v>
      </c>
      <c r="Z528" s="79">
        <v>0</v>
      </c>
      <c r="AA528" s="111">
        <v>0</v>
      </c>
      <c r="AB528" s="107"/>
    </row>
    <row r="529" spans="1:28" ht="19.5" customHeight="1" x14ac:dyDescent="0.15">
      <c r="A529" s="219"/>
      <c r="B529" s="73"/>
      <c r="C529" s="73"/>
      <c r="D529" s="73"/>
      <c r="E529" s="77" t="s">
        <v>150</v>
      </c>
      <c r="F529" s="79">
        <f t="shared" si="256"/>
        <v>4.7130000000000001</v>
      </c>
      <c r="G529" s="79">
        <v>0</v>
      </c>
      <c r="H529" s="79">
        <v>0</v>
      </c>
      <c r="I529" s="79">
        <v>0</v>
      </c>
      <c r="J529" s="79">
        <v>0.35</v>
      </c>
      <c r="K529" s="79">
        <v>0.998</v>
      </c>
      <c r="L529" s="79">
        <v>1.976</v>
      </c>
      <c r="M529" s="79">
        <v>1.262</v>
      </c>
      <c r="N529" s="79">
        <v>3.6000000000000004E-2</v>
      </c>
      <c r="O529" s="79">
        <v>0</v>
      </c>
      <c r="P529" s="79">
        <v>0</v>
      </c>
      <c r="Q529" s="79">
        <v>0</v>
      </c>
      <c r="R529" s="79">
        <v>0</v>
      </c>
      <c r="S529" s="79">
        <v>0</v>
      </c>
      <c r="T529" s="79">
        <v>9.0999999999999998E-2</v>
      </c>
      <c r="U529" s="79">
        <v>0</v>
      </c>
      <c r="V529" s="79">
        <v>0</v>
      </c>
      <c r="W529" s="79">
        <v>0</v>
      </c>
      <c r="X529" s="79">
        <v>0</v>
      </c>
      <c r="Y529" s="79">
        <v>0</v>
      </c>
      <c r="Z529" s="79">
        <v>0</v>
      </c>
      <c r="AA529" s="111">
        <v>0</v>
      </c>
      <c r="AB529" s="107"/>
    </row>
    <row r="530" spans="1:28" ht="19.5" customHeight="1" x14ac:dyDescent="0.15">
      <c r="A530" s="219"/>
      <c r="B530" s="73"/>
      <c r="C530" s="73" t="s">
        <v>162</v>
      </c>
      <c r="D530" s="77" t="s">
        <v>163</v>
      </c>
      <c r="E530" s="77" t="s">
        <v>183</v>
      </c>
      <c r="F530" s="79">
        <f t="shared" si="256"/>
        <v>681.25</v>
      </c>
      <c r="G530" s="79">
        <v>0</v>
      </c>
      <c r="H530" s="79">
        <v>32.31</v>
      </c>
      <c r="I530" s="79">
        <v>20.529999999999998</v>
      </c>
      <c r="J530" s="79">
        <v>4.2200000000000006</v>
      </c>
      <c r="K530" s="79">
        <v>7.71</v>
      </c>
      <c r="L530" s="79">
        <v>0.36</v>
      </c>
      <c r="M530" s="79">
        <v>0.7</v>
      </c>
      <c r="N530" s="79">
        <v>4.59</v>
      </c>
      <c r="O530" s="79">
        <v>5.17</v>
      </c>
      <c r="P530" s="79">
        <v>8.57</v>
      </c>
      <c r="Q530" s="79">
        <v>7.39</v>
      </c>
      <c r="R530" s="79">
        <v>71.05</v>
      </c>
      <c r="S530" s="79">
        <v>257.68</v>
      </c>
      <c r="T530" s="79">
        <v>207.36</v>
      </c>
      <c r="U530" s="79">
        <v>49.12</v>
      </c>
      <c r="V530" s="79">
        <v>1.1200000000000001</v>
      </c>
      <c r="W530" s="79">
        <v>3.37</v>
      </c>
      <c r="X530" s="79">
        <v>0</v>
      </c>
      <c r="Y530" s="79">
        <v>0</v>
      </c>
      <c r="Z530" s="79">
        <v>0</v>
      </c>
      <c r="AA530" s="111">
        <v>0</v>
      </c>
      <c r="AB530" s="107"/>
    </row>
    <row r="531" spans="1:28" ht="19.5" customHeight="1" x14ac:dyDescent="0.15">
      <c r="A531" s="219"/>
      <c r="B531" s="73" t="s">
        <v>20</v>
      </c>
      <c r="C531" s="73"/>
      <c r="D531" s="73"/>
      <c r="E531" s="77" t="s">
        <v>150</v>
      </c>
      <c r="F531" s="79">
        <f t="shared" si="256"/>
        <v>175.28700000000001</v>
      </c>
      <c r="G531" s="79">
        <v>0</v>
      </c>
      <c r="H531" s="79">
        <v>0</v>
      </c>
      <c r="I531" s="79">
        <v>0.44700000000000001</v>
      </c>
      <c r="J531" s="79">
        <v>0.42699999999999999</v>
      </c>
      <c r="K531" s="79">
        <v>1.0029999999999999</v>
      </c>
      <c r="L531" s="79">
        <v>5.6000000000000001E-2</v>
      </c>
      <c r="M531" s="79">
        <v>0.13400000000000001</v>
      </c>
      <c r="N531" s="79">
        <v>0.83499999999999996</v>
      </c>
      <c r="O531" s="79">
        <v>1.1879999999999999</v>
      </c>
      <c r="P531" s="79">
        <v>2.1459999999999999</v>
      </c>
      <c r="Q531" s="79">
        <v>1.9240000000000002</v>
      </c>
      <c r="R531" s="79">
        <v>19.158000000000001</v>
      </c>
      <c r="S531" s="79">
        <v>72.037999999999997</v>
      </c>
      <c r="T531" s="79">
        <v>59.839000000000006</v>
      </c>
      <c r="U531" s="79">
        <v>14.744999999999999</v>
      </c>
      <c r="V531" s="79">
        <v>0.33600000000000002</v>
      </c>
      <c r="W531" s="79">
        <v>1.0109999999999999</v>
      </c>
      <c r="X531" s="79">
        <v>0</v>
      </c>
      <c r="Y531" s="79">
        <v>0</v>
      </c>
      <c r="Z531" s="79">
        <v>0</v>
      </c>
      <c r="AA531" s="111">
        <v>0</v>
      </c>
      <c r="AB531" s="107"/>
    </row>
    <row r="532" spans="1:28" ht="19.5" customHeight="1" x14ac:dyDescent="0.15">
      <c r="A532" s="219"/>
      <c r="B532" s="73"/>
      <c r="C532" s="73"/>
      <c r="D532" s="77" t="s">
        <v>164</v>
      </c>
      <c r="E532" s="77" t="s">
        <v>183</v>
      </c>
      <c r="F532" s="79">
        <f t="shared" si="256"/>
        <v>2.39</v>
      </c>
      <c r="G532" s="79">
        <v>0</v>
      </c>
      <c r="H532" s="79">
        <v>1.05</v>
      </c>
      <c r="I532" s="79">
        <v>7.0000000000000007E-2</v>
      </c>
      <c r="J532" s="79">
        <v>0.22000000000000003</v>
      </c>
      <c r="K532" s="79">
        <v>0</v>
      </c>
      <c r="L532" s="79">
        <v>0</v>
      </c>
      <c r="M532" s="79">
        <v>0</v>
      </c>
      <c r="N532" s="79">
        <v>0</v>
      </c>
      <c r="O532" s="79">
        <v>1.05</v>
      </c>
      <c r="P532" s="79">
        <v>0</v>
      </c>
      <c r="Q532" s="79">
        <v>0</v>
      </c>
      <c r="R532" s="79">
        <v>0</v>
      </c>
      <c r="S532" s="79">
        <v>0</v>
      </c>
      <c r="T532" s="79">
        <v>0</v>
      </c>
      <c r="U532" s="79">
        <v>0</v>
      </c>
      <c r="V532" s="79">
        <v>0</v>
      </c>
      <c r="W532" s="79">
        <v>0</v>
      </c>
      <c r="X532" s="79">
        <v>0</v>
      </c>
      <c r="Y532" s="79">
        <v>0</v>
      </c>
      <c r="Z532" s="79">
        <v>0</v>
      </c>
      <c r="AA532" s="111">
        <v>0</v>
      </c>
      <c r="AB532" s="107"/>
    </row>
    <row r="533" spans="1:28" ht="19.5" customHeight="1" x14ac:dyDescent="0.15">
      <c r="A533" s="219" t="s">
        <v>226</v>
      </c>
      <c r="B533" s="73"/>
      <c r="C533" s="73"/>
      <c r="D533" s="73"/>
      <c r="E533" s="77" t="s">
        <v>150</v>
      </c>
      <c r="F533" s="79">
        <f t="shared" si="256"/>
        <v>0.112</v>
      </c>
      <c r="G533" s="79">
        <v>0</v>
      </c>
      <c r="H533" s="79">
        <v>0</v>
      </c>
      <c r="I533" s="79">
        <v>0</v>
      </c>
      <c r="J533" s="79">
        <v>2E-3</v>
      </c>
      <c r="K533" s="79">
        <v>0</v>
      </c>
      <c r="L533" s="79">
        <v>0</v>
      </c>
      <c r="M533" s="79">
        <v>0</v>
      </c>
      <c r="N533" s="79">
        <v>0</v>
      </c>
      <c r="O533" s="79">
        <v>0.11</v>
      </c>
      <c r="P533" s="79">
        <v>0</v>
      </c>
      <c r="Q533" s="79">
        <v>0</v>
      </c>
      <c r="R533" s="79">
        <v>0</v>
      </c>
      <c r="S533" s="79">
        <v>0</v>
      </c>
      <c r="T533" s="79">
        <v>0</v>
      </c>
      <c r="U533" s="79">
        <v>0</v>
      </c>
      <c r="V533" s="79">
        <v>0</v>
      </c>
      <c r="W533" s="79">
        <v>0</v>
      </c>
      <c r="X533" s="79">
        <v>0</v>
      </c>
      <c r="Y533" s="79">
        <v>0</v>
      </c>
      <c r="Z533" s="79">
        <v>0</v>
      </c>
      <c r="AA533" s="111">
        <v>0</v>
      </c>
      <c r="AB533" s="107"/>
    </row>
    <row r="534" spans="1:28" ht="19.5" customHeight="1" x14ac:dyDescent="0.15">
      <c r="A534" s="219"/>
      <c r="B534" s="76"/>
      <c r="C534" s="74" t="s">
        <v>165</v>
      </c>
      <c r="D534" s="75"/>
      <c r="E534" s="77" t="s">
        <v>183</v>
      </c>
      <c r="F534" s="79">
        <f t="shared" si="256"/>
        <v>174.66999999999996</v>
      </c>
      <c r="G534" s="79">
        <v>0</v>
      </c>
      <c r="H534" s="79">
        <v>7.74</v>
      </c>
      <c r="I534" s="79">
        <v>11.17</v>
      </c>
      <c r="J534" s="79">
        <v>6.66</v>
      </c>
      <c r="K534" s="79">
        <v>13.53</v>
      </c>
      <c r="L534" s="79">
        <v>15.649999999999999</v>
      </c>
      <c r="M534" s="79">
        <v>6.37</v>
      </c>
      <c r="N534" s="79">
        <v>15.919999999999998</v>
      </c>
      <c r="O534" s="79">
        <v>2.0999999999999996</v>
      </c>
      <c r="P534" s="79">
        <v>0.48</v>
      </c>
      <c r="Q534" s="79">
        <v>10.34</v>
      </c>
      <c r="R534" s="79">
        <v>25.71</v>
      </c>
      <c r="S534" s="79">
        <v>5.14</v>
      </c>
      <c r="T534" s="79">
        <v>22.28</v>
      </c>
      <c r="U534" s="79">
        <v>31.58</v>
      </c>
      <c r="V534" s="79">
        <v>0</v>
      </c>
      <c r="W534" s="79">
        <v>0</v>
      </c>
      <c r="X534" s="79">
        <v>0</v>
      </c>
      <c r="Y534" s="79">
        <v>0</v>
      </c>
      <c r="Z534" s="79">
        <v>0</v>
      </c>
      <c r="AA534" s="111">
        <v>0</v>
      </c>
      <c r="AB534" s="107"/>
    </row>
    <row r="535" spans="1:28" ht="19.5" customHeight="1" x14ac:dyDescent="0.15">
      <c r="A535" s="219"/>
      <c r="B535" s="76"/>
      <c r="C535" s="76"/>
      <c r="E535" s="77" t="s">
        <v>150</v>
      </c>
      <c r="F535" s="79">
        <f t="shared" si="256"/>
        <v>17.773</v>
      </c>
      <c r="G535" s="79">
        <v>0</v>
      </c>
      <c r="H535" s="79">
        <v>1.6E-2</v>
      </c>
      <c r="I535" s="79">
        <v>0.28900000000000003</v>
      </c>
      <c r="J535" s="79">
        <v>0.34500000000000003</v>
      </c>
      <c r="K535" s="79">
        <v>1.133</v>
      </c>
      <c r="L535" s="79">
        <v>1.6519999999999999</v>
      </c>
      <c r="M535" s="79">
        <v>0.69299999999999995</v>
      </c>
      <c r="N535" s="79">
        <v>2.0630000000000002</v>
      </c>
      <c r="O535" s="79">
        <v>0.311</v>
      </c>
      <c r="P535" s="79">
        <v>0.104</v>
      </c>
      <c r="Q535" s="79">
        <v>1.1399999999999999</v>
      </c>
      <c r="R535" s="79">
        <v>3.6079999999999997</v>
      </c>
      <c r="S535" s="79">
        <v>0.75</v>
      </c>
      <c r="T535" s="79">
        <v>2.423</v>
      </c>
      <c r="U535" s="79">
        <v>3.246</v>
      </c>
      <c r="V535" s="79">
        <v>0</v>
      </c>
      <c r="W535" s="79">
        <v>0</v>
      </c>
      <c r="X535" s="79">
        <v>0</v>
      </c>
      <c r="Y535" s="79">
        <v>0</v>
      </c>
      <c r="Z535" s="79">
        <v>0</v>
      </c>
      <c r="AA535" s="111">
        <v>0</v>
      </c>
      <c r="AB535" s="107"/>
    </row>
    <row r="536" spans="1:28" ht="19.5" customHeight="1" x14ac:dyDescent="0.15">
      <c r="A536" s="219"/>
      <c r="B536" s="221"/>
      <c r="C536" s="74" t="s">
        <v>152</v>
      </c>
      <c r="D536" s="75"/>
      <c r="E536" s="77" t="s">
        <v>183</v>
      </c>
      <c r="F536" s="79">
        <f t="shared" si="256"/>
        <v>6129.62</v>
      </c>
      <c r="G536" s="79">
        <f>G538+G548</f>
        <v>0</v>
      </c>
      <c r="H536" s="79">
        <f t="shared" ref="H536:AA536" si="257">H538+H548</f>
        <v>222.86</v>
      </c>
      <c r="I536" s="79">
        <f t="shared" si="257"/>
        <v>17.27</v>
      </c>
      <c r="J536" s="79">
        <f t="shared" si="257"/>
        <v>26.94</v>
      </c>
      <c r="K536" s="79">
        <f t="shared" si="257"/>
        <v>81.180000000000007</v>
      </c>
      <c r="L536" s="79">
        <f t="shared" si="257"/>
        <v>51.35</v>
      </c>
      <c r="M536" s="79">
        <f t="shared" si="257"/>
        <v>65.17</v>
      </c>
      <c r="N536" s="79">
        <f t="shared" si="257"/>
        <v>100.88</v>
      </c>
      <c r="O536" s="79">
        <f t="shared" si="257"/>
        <v>60.56</v>
      </c>
      <c r="P536" s="79">
        <f t="shared" si="257"/>
        <v>127.32</v>
      </c>
      <c r="Q536" s="79">
        <f t="shared" si="257"/>
        <v>360.23</v>
      </c>
      <c r="R536" s="79">
        <f t="shared" si="257"/>
        <v>440.65999999999997</v>
      </c>
      <c r="S536" s="79">
        <f t="shared" si="257"/>
        <v>1003.64</v>
      </c>
      <c r="T536" s="79">
        <f t="shared" si="257"/>
        <v>1297.1200000000001</v>
      </c>
      <c r="U536" s="79">
        <f t="shared" si="257"/>
        <v>875.1</v>
      </c>
      <c r="V536" s="79">
        <f t="shared" si="257"/>
        <v>663.14</v>
      </c>
      <c r="W536" s="79">
        <f t="shared" si="257"/>
        <v>118.23</v>
      </c>
      <c r="X536" s="79">
        <f t="shared" si="257"/>
        <v>169.69</v>
      </c>
      <c r="Y536" s="79">
        <f t="shared" si="257"/>
        <v>108.17999999999999</v>
      </c>
      <c r="Z536" s="79">
        <f t="shared" si="257"/>
        <v>109.91</v>
      </c>
      <c r="AA536" s="111">
        <f t="shared" si="257"/>
        <v>230.19</v>
      </c>
      <c r="AB536" s="107"/>
    </row>
    <row r="537" spans="1:28" ht="19.5" customHeight="1" x14ac:dyDescent="0.15">
      <c r="A537" s="219"/>
      <c r="B537" s="76"/>
      <c r="C537" s="76"/>
      <c r="E537" s="77" t="s">
        <v>150</v>
      </c>
      <c r="F537" s="79">
        <f t="shared" si="256"/>
        <v>872.101</v>
      </c>
      <c r="G537" s="79">
        <f>G539+G549</f>
        <v>0</v>
      </c>
      <c r="H537" s="79">
        <f t="shared" ref="H537:AA537" si="258">H539+H549</f>
        <v>0.19</v>
      </c>
      <c r="I537" s="79">
        <f t="shared" si="258"/>
        <v>0.439</v>
      </c>
      <c r="J537" s="79">
        <f t="shared" si="258"/>
        <v>1.363</v>
      </c>
      <c r="K537" s="79">
        <f t="shared" si="258"/>
        <v>5.6890000000000001</v>
      </c>
      <c r="L537" s="79">
        <f t="shared" si="258"/>
        <v>4.625</v>
      </c>
      <c r="M537" s="79">
        <f t="shared" si="258"/>
        <v>6.5180000000000007</v>
      </c>
      <c r="N537" s="79">
        <f t="shared" si="258"/>
        <v>11.157999999999999</v>
      </c>
      <c r="O537" s="79">
        <f t="shared" si="258"/>
        <v>7.407</v>
      </c>
      <c r="P537" s="79">
        <f t="shared" si="258"/>
        <v>16.696999999999999</v>
      </c>
      <c r="Q537" s="79">
        <f t="shared" si="258"/>
        <v>50.723999999999997</v>
      </c>
      <c r="R537" s="79">
        <f t="shared" si="258"/>
        <v>66.282000000000011</v>
      </c>
      <c r="S537" s="79">
        <f t="shared" si="258"/>
        <v>154.92499999999998</v>
      </c>
      <c r="T537" s="79">
        <f t="shared" si="258"/>
        <v>199.63800000000001</v>
      </c>
      <c r="U537" s="79">
        <f t="shared" si="258"/>
        <v>137.27499999999998</v>
      </c>
      <c r="V537" s="79">
        <f t="shared" si="258"/>
        <v>98.638000000000005</v>
      </c>
      <c r="W537" s="79">
        <f t="shared" si="258"/>
        <v>19.653000000000002</v>
      </c>
      <c r="X537" s="79">
        <f t="shared" si="258"/>
        <v>25.297000000000001</v>
      </c>
      <c r="Y537" s="79">
        <f t="shared" si="258"/>
        <v>15.587999999999999</v>
      </c>
      <c r="Z537" s="79">
        <f t="shared" si="258"/>
        <v>16.157</v>
      </c>
      <c r="AA537" s="111">
        <f t="shared" si="258"/>
        <v>33.838000000000001</v>
      </c>
      <c r="AB537" s="107"/>
    </row>
    <row r="538" spans="1:28" ht="19.5" customHeight="1" x14ac:dyDescent="0.15">
      <c r="A538" s="219"/>
      <c r="B538" s="73" t="s">
        <v>94</v>
      </c>
      <c r="C538" s="77"/>
      <c r="D538" s="77" t="s">
        <v>153</v>
      </c>
      <c r="E538" s="77" t="s">
        <v>183</v>
      </c>
      <c r="F538" s="79">
        <f t="shared" si="256"/>
        <v>458.46</v>
      </c>
      <c r="G538" s="79">
        <f>SUM(G540,G542,G544,G546)</f>
        <v>0</v>
      </c>
      <c r="H538" s="79">
        <f t="shared" ref="H538:AA538" si="259">SUM(H540,H542,H544,H546)</f>
        <v>0</v>
      </c>
      <c r="I538" s="79">
        <f t="shared" si="259"/>
        <v>0</v>
      </c>
      <c r="J538" s="79">
        <f t="shared" si="259"/>
        <v>0</v>
      </c>
      <c r="K538" s="79">
        <f t="shared" si="259"/>
        <v>0</v>
      </c>
      <c r="L538" s="79">
        <f t="shared" si="259"/>
        <v>0</v>
      </c>
      <c r="M538" s="79">
        <f t="shared" si="259"/>
        <v>0</v>
      </c>
      <c r="N538" s="79">
        <f t="shared" si="259"/>
        <v>0</v>
      </c>
      <c r="O538" s="79">
        <f t="shared" si="259"/>
        <v>2.31</v>
      </c>
      <c r="P538" s="79">
        <f t="shared" si="259"/>
        <v>1.88</v>
      </c>
      <c r="Q538" s="79">
        <f t="shared" si="259"/>
        <v>14.16</v>
      </c>
      <c r="R538" s="79">
        <f t="shared" si="259"/>
        <v>32.090000000000003</v>
      </c>
      <c r="S538" s="79">
        <f t="shared" si="259"/>
        <v>111.71000000000001</v>
      </c>
      <c r="T538" s="79">
        <f t="shared" si="259"/>
        <v>121.27</v>
      </c>
      <c r="U538" s="79">
        <f t="shared" si="259"/>
        <v>87.46</v>
      </c>
      <c r="V538" s="79">
        <f t="shared" si="259"/>
        <v>58.89</v>
      </c>
      <c r="W538" s="79">
        <f t="shared" si="259"/>
        <v>21.26</v>
      </c>
      <c r="X538" s="79">
        <f t="shared" si="259"/>
        <v>4.6900000000000004</v>
      </c>
      <c r="Y538" s="79">
        <f t="shared" si="259"/>
        <v>2.74</v>
      </c>
      <c r="Z538" s="79">
        <f t="shared" si="259"/>
        <v>0</v>
      </c>
      <c r="AA538" s="111">
        <f t="shared" si="259"/>
        <v>0</v>
      </c>
      <c r="AB538" s="107"/>
    </row>
    <row r="539" spans="1:28" ht="19.5" customHeight="1" x14ac:dyDescent="0.15">
      <c r="A539" s="219"/>
      <c r="B539" s="73"/>
      <c r="C539" s="73" t="s">
        <v>10</v>
      </c>
      <c r="D539" s="73"/>
      <c r="E539" s="77" t="s">
        <v>150</v>
      </c>
      <c r="F539" s="79">
        <f t="shared" si="256"/>
        <v>111.25</v>
      </c>
      <c r="G539" s="79">
        <f>SUM(G541,G543,G545,G547)</f>
        <v>0</v>
      </c>
      <c r="H539" s="79">
        <f t="shared" ref="H539:AA539" si="260">SUM(H541,H543,H545,H547)</f>
        <v>0</v>
      </c>
      <c r="I539" s="79">
        <f t="shared" si="260"/>
        <v>0</v>
      </c>
      <c r="J539" s="79">
        <f t="shared" si="260"/>
        <v>0</v>
      </c>
      <c r="K539" s="79">
        <f t="shared" si="260"/>
        <v>0</v>
      </c>
      <c r="L539" s="79">
        <f t="shared" si="260"/>
        <v>0</v>
      </c>
      <c r="M539" s="79">
        <f t="shared" si="260"/>
        <v>0</v>
      </c>
      <c r="N539" s="79">
        <f t="shared" si="260"/>
        <v>0</v>
      </c>
      <c r="O539" s="79">
        <f t="shared" si="260"/>
        <v>0.41499999999999998</v>
      </c>
      <c r="P539" s="79">
        <f t="shared" si="260"/>
        <v>0.378</v>
      </c>
      <c r="Q539" s="79">
        <f t="shared" si="260"/>
        <v>3.117</v>
      </c>
      <c r="R539" s="79">
        <f t="shared" si="260"/>
        <v>7.266</v>
      </c>
      <c r="S539" s="79">
        <f t="shared" si="260"/>
        <v>26.309000000000001</v>
      </c>
      <c r="T539" s="79">
        <f t="shared" si="260"/>
        <v>29.812000000000001</v>
      </c>
      <c r="U539" s="79">
        <f t="shared" si="260"/>
        <v>21.841999999999999</v>
      </c>
      <c r="V539" s="79">
        <f t="shared" si="260"/>
        <v>14.981</v>
      </c>
      <c r="W539" s="79">
        <f t="shared" si="260"/>
        <v>5.3930000000000007</v>
      </c>
      <c r="X539" s="79">
        <f t="shared" si="260"/>
        <v>1.206</v>
      </c>
      <c r="Y539" s="79">
        <f t="shared" si="260"/>
        <v>0.53100000000000003</v>
      </c>
      <c r="Z539" s="79">
        <f t="shared" si="260"/>
        <v>0</v>
      </c>
      <c r="AA539" s="111">
        <f t="shared" si="260"/>
        <v>0</v>
      </c>
      <c r="AB539" s="107"/>
    </row>
    <row r="540" spans="1:28" ht="19.5" customHeight="1" x14ac:dyDescent="0.15">
      <c r="A540" s="219"/>
      <c r="B540" s="73"/>
      <c r="C540" s="73"/>
      <c r="D540" s="77" t="s">
        <v>157</v>
      </c>
      <c r="E540" s="77" t="s">
        <v>183</v>
      </c>
      <c r="F540" s="79">
        <f t="shared" si="256"/>
        <v>458.46</v>
      </c>
      <c r="G540" s="79">
        <v>0</v>
      </c>
      <c r="H540" s="79">
        <v>0</v>
      </c>
      <c r="I540" s="79">
        <v>0</v>
      </c>
      <c r="J540" s="79">
        <v>0</v>
      </c>
      <c r="K540" s="79">
        <v>0</v>
      </c>
      <c r="L540" s="79">
        <v>0</v>
      </c>
      <c r="M540" s="79">
        <v>0</v>
      </c>
      <c r="N540" s="79">
        <v>0</v>
      </c>
      <c r="O540" s="79">
        <v>2.31</v>
      </c>
      <c r="P540" s="79">
        <v>1.88</v>
      </c>
      <c r="Q540" s="79">
        <v>14.16</v>
      </c>
      <c r="R540" s="79">
        <v>32.090000000000003</v>
      </c>
      <c r="S540" s="79">
        <v>111.71000000000001</v>
      </c>
      <c r="T540" s="79">
        <v>121.27</v>
      </c>
      <c r="U540" s="79">
        <v>87.46</v>
      </c>
      <c r="V540" s="79">
        <v>58.89</v>
      </c>
      <c r="W540" s="79">
        <v>21.26</v>
      </c>
      <c r="X540" s="79">
        <v>4.6900000000000004</v>
      </c>
      <c r="Y540" s="79">
        <v>2.74</v>
      </c>
      <c r="Z540" s="79">
        <v>0</v>
      </c>
      <c r="AA540" s="111">
        <v>0</v>
      </c>
      <c r="AB540" s="107"/>
    </row>
    <row r="541" spans="1:28" ht="19.5" customHeight="1" x14ac:dyDescent="0.15">
      <c r="A541" s="219"/>
      <c r="B541" s="73"/>
      <c r="C541" s="73"/>
      <c r="D541" s="73"/>
      <c r="E541" s="77" t="s">
        <v>150</v>
      </c>
      <c r="F541" s="79">
        <f t="shared" si="256"/>
        <v>111.25</v>
      </c>
      <c r="G541" s="79">
        <v>0</v>
      </c>
      <c r="H541" s="79">
        <v>0</v>
      </c>
      <c r="I541" s="79">
        <v>0</v>
      </c>
      <c r="J541" s="79">
        <v>0</v>
      </c>
      <c r="K541" s="79">
        <v>0</v>
      </c>
      <c r="L541" s="79">
        <v>0</v>
      </c>
      <c r="M541" s="79">
        <v>0</v>
      </c>
      <c r="N541" s="79">
        <v>0</v>
      </c>
      <c r="O541" s="79">
        <v>0.41499999999999998</v>
      </c>
      <c r="P541" s="79">
        <v>0.378</v>
      </c>
      <c r="Q541" s="79">
        <v>3.117</v>
      </c>
      <c r="R541" s="79">
        <v>7.266</v>
      </c>
      <c r="S541" s="79">
        <v>26.309000000000001</v>
      </c>
      <c r="T541" s="79">
        <v>29.812000000000001</v>
      </c>
      <c r="U541" s="79">
        <v>21.841999999999999</v>
      </c>
      <c r="V541" s="79">
        <v>14.981</v>
      </c>
      <c r="W541" s="79">
        <v>5.3930000000000007</v>
      </c>
      <c r="X541" s="79">
        <v>1.206</v>
      </c>
      <c r="Y541" s="79">
        <v>0.53100000000000003</v>
      </c>
      <c r="Z541" s="79">
        <v>0</v>
      </c>
      <c r="AA541" s="111">
        <v>0</v>
      </c>
      <c r="AB541" s="107"/>
    </row>
    <row r="542" spans="1:28" ht="19.5" customHeight="1" x14ac:dyDescent="0.15">
      <c r="A542" s="219"/>
      <c r="B542" s="73" t="s">
        <v>65</v>
      </c>
      <c r="C542" s="73" t="s">
        <v>159</v>
      </c>
      <c r="D542" s="77" t="s">
        <v>160</v>
      </c>
      <c r="E542" s="77" t="s">
        <v>183</v>
      </c>
      <c r="F542" s="79">
        <f t="shared" si="256"/>
        <v>0</v>
      </c>
      <c r="G542" s="79">
        <v>0</v>
      </c>
      <c r="H542" s="79">
        <v>0</v>
      </c>
      <c r="I542" s="79">
        <v>0</v>
      </c>
      <c r="J542" s="79">
        <v>0</v>
      </c>
      <c r="K542" s="79">
        <v>0</v>
      </c>
      <c r="L542" s="79">
        <v>0</v>
      </c>
      <c r="M542" s="79">
        <v>0</v>
      </c>
      <c r="N542" s="79">
        <v>0</v>
      </c>
      <c r="O542" s="79">
        <v>0</v>
      </c>
      <c r="P542" s="79">
        <v>0</v>
      </c>
      <c r="Q542" s="79">
        <v>0</v>
      </c>
      <c r="R542" s="79">
        <v>0</v>
      </c>
      <c r="S542" s="79">
        <v>0</v>
      </c>
      <c r="T542" s="79">
        <v>0</v>
      </c>
      <c r="U542" s="79">
        <v>0</v>
      </c>
      <c r="V542" s="79">
        <v>0</v>
      </c>
      <c r="W542" s="79">
        <v>0</v>
      </c>
      <c r="X542" s="79">
        <v>0</v>
      </c>
      <c r="Y542" s="79">
        <v>0</v>
      </c>
      <c r="Z542" s="79">
        <v>0</v>
      </c>
      <c r="AA542" s="111">
        <v>0</v>
      </c>
      <c r="AB542" s="107"/>
    </row>
    <row r="543" spans="1:28" ht="19.5" customHeight="1" x14ac:dyDescent="0.15">
      <c r="A543" s="219"/>
      <c r="B543" s="73"/>
      <c r="C543" s="73"/>
      <c r="D543" s="73"/>
      <c r="E543" s="77" t="s">
        <v>150</v>
      </c>
      <c r="F543" s="79">
        <f t="shared" si="256"/>
        <v>0</v>
      </c>
      <c r="G543" s="79">
        <v>0</v>
      </c>
      <c r="H543" s="79">
        <v>0</v>
      </c>
      <c r="I543" s="79">
        <v>0</v>
      </c>
      <c r="J543" s="79">
        <v>0</v>
      </c>
      <c r="K543" s="79">
        <v>0</v>
      </c>
      <c r="L543" s="79">
        <v>0</v>
      </c>
      <c r="M543" s="79">
        <v>0</v>
      </c>
      <c r="N543" s="79">
        <v>0</v>
      </c>
      <c r="O543" s="79">
        <v>0</v>
      </c>
      <c r="P543" s="79">
        <v>0</v>
      </c>
      <c r="Q543" s="79">
        <v>0</v>
      </c>
      <c r="R543" s="79">
        <v>0</v>
      </c>
      <c r="S543" s="79">
        <v>0</v>
      </c>
      <c r="T543" s="79">
        <v>0</v>
      </c>
      <c r="U543" s="79">
        <v>0</v>
      </c>
      <c r="V543" s="79">
        <v>0</v>
      </c>
      <c r="W543" s="79">
        <v>0</v>
      </c>
      <c r="X543" s="79">
        <v>0</v>
      </c>
      <c r="Y543" s="79">
        <v>0</v>
      </c>
      <c r="Z543" s="79">
        <v>0</v>
      </c>
      <c r="AA543" s="111">
        <v>0</v>
      </c>
      <c r="AB543" s="107"/>
    </row>
    <row r="544" spans="1:28" ht="19.5" customHeight="1" x14ac:dyDescent="0.15">
      <c r="A544" s="219" t="s">
        <v>85</v>
      </c>
      <c r="B544" s="73"/>
      <c r="C544" s="73"/>
      <c r="D544" s="77" t="s">
        <v>166</v>
      </c>
      <c r="E544" s="77" t="s">
        <v>183</v>
      </c>
      <c r="F544" s="79">
        <f t="shared" si="256"/>
        <v>0</v>
      </c>
      <c r="G544" s="79">
        <v>0</v>
      </c>
      <c r="H544" s="79">
        <v>0</v>
      </c>
      <c r="I544" s="79">
        <v>0</v>
      </c>
      <c r="J544" s="79">
        <v>0</v>
      </c>
      <c r="K544" s="79">
        <v>0</v>
      </c>
      <c r="L544" s="79">
        <v>0</v>
      </c>
      <c r="M544" s="79">
        <v>0</v>
      </c>
      <c r="N544" s="79">
        <v>0</v>
      </c>
      <c r="O544" s="79">
        <v>0</v>
      </c>
      <c r="P544" s="79">
        <v>0</v>
      </c>
      <c r="Q544" s="79">
        <v>0</v>
      </c>
      <c r="R544" s="79">
        <v>0</v>
      </c>
      <c r="S544" s="79">
        <v>0</v>
      </c>
      <c r="T544" s="79">
        <v>0</v>
      </c>
      <c r="U544" s="79">
        <v>0</v>
      </c>
      <c r="V544" s="79">
        <v>0</v>
      </c>
      <c r="W544" s="79">
        <v>0</v>
      </c>
      <c r="X544" s="79">
        <v>0</v>
      </c>
      <c r="Y544" s="79">
        <v>0</v>
      </c>
      <c r="Z544" s="79">
        <v>0</v>
      </c>
      <c r="AA544" s="111">
        <v>0</v>
      </c>
      <c r="AB544" s="107"/>
    </row>
    <row r="545" spans="1:28" ht="19.5" customHeight="1" x14ac:dyDescent="0.15">
      <c r="A545" s="219"/>
      <c r="B545" s="73"/>
      <c r="C545" s="73" t="s">
        <v>162</v>
      </c>
      <c r="D545" s="73"/>
      <c r="E545" s="77" t="s">
        <v>150</v>
      </c>
      <c r="F545" s="79">
        <f t="shared" si="256"/>
        <v>0</v>
      </c>
      <c r="G545" s="79">
        <v>0</v>
      </c>
      <c r="H545" s="79">
        <v>0</v>
      </c>
      <c r="I545" s="79">
        <v>0</v>
      </c>
      <c r="J545" s="79">
        <v>0</v>
      </c>
      <c r="K545" s="79">
        <v>0</v>
      </c>
      <c r="L545" s="79">
        <v>0</v>
      </c>
      <c r="M545" s="79">
        <v>0</v>
      </c>
      <c r="N545" s="79">
        <v>0</v>
      </c>
      <c r="O545" s="79">
        <v>0</v>
      </c>
      <c r="P545" s="79">
        <v>0</v>
      </c>
      <c r="Q545" s="79">
        <v>0</v>
      </c>
      <c r="R545" s="79">
        <v>0</v>
      </c>
      <c r="S545" s="79">
        <v>0</v>
      </c>
      <c r="T545" s="79">
        <v>0</v>
      </c>
      <c r="U545" s="79">
        <v>0</v>
      </c>
      <c r="V545" s="79">
        <v>0</v>
      </c>
      <c r="W545" s="79">
        <v>0</v>
      </c>
      <c r="X545" s="79">
        <v>0</v>
      </c>
      <c r="Y545" s="79">
        <v>0</v>
      </c>
      <c r="Z545" s="79">
        <v>0</v>
      </c>
      <c r="AA545" s="111">
        <v>0</v>
      </c>
      <c r="AB545" s="107"/>
    </row>
    <row r="546" spans="1:28" ht="19.5" customHeight="1" x14ac:dyDescent="0.15">
      <c r="A546" s="219"/>
      <c r="B546" s="73" t="s">
        <v>20</v>
      </c>
      <c r="C546" s="73"/>
      <c r="D546" s="77" t="s">
        <v>164</v>
      </c>
      <c r="E546" s="77" t="s">
        <v>183</v>
      </c>
      <c r="F546" s="79">
        <f t="shared" si="256"/>
        <v>0</v>
      </c>
      <c r="G546" s="79">
        <v>0</v>
      </c>
      <c r="H546" s="79">
        <v>0</v>
      </c>
      <c r="I546" s="79">
        <v>0</v>
      </c>
      <c r="J546" s="79">
        <v>0</v>
      </c>
      <c r="K546" s="79">
        <v>0</v>
      </c>
      <c r="L546" s="79">
        <v>0</v>
      </c>
      <c r="M546" s="79">
        <v>0</v>
      </c>
      <c r="N546" s="79">
        <v>0</v>
      </c>
      <c r="O546" s="79">
        <v>0</v>
      </c>
      <c r="P546" s="79">
        <v>0</v>
      </c>
      <c r="Q546" s="79">
        <v>0</v>
      </c>
      <c r="R546" s="79">
        <v>0</v>
      </c>
      <c r="S546" s="79">
        <v>0</v>
      </c>
      <c r="T546" s="79">
        <v>0</v>
      </c>
      <c r="U546" s="79">
        <v>0</v>
      </c>
      <c r="V546" s="79">
        <v>0</v>
      </c>
      <c r="W546" s="79">
        <v>0</v>
      </c>
      <c r="X546" s="79">
        <v>0</v>
      </c>
      <c r="Y546" s="79">
        <v>0</v>
      </c>
      <c r="Z546" s="79">
        <v>0</v>
      </c>
      <c r="AA546" s="111">
        <v>0</v>
      </c>
      <c r="AB546" s="107"/>
    </row>
    <row r="547" spans="1:28" ht="19.5" customHeight="1" x14ac:dyDescent="0.15">
      <c r="A547" s="219"/>
      <c r="B547" s="73"/>
      <c r="C547" s="73"/>
      <c r="D547" s="73"/>
      <c r="E547" s="77" t="s">
        <v>150</v>
      </c>
      <c r="F547" s="79">
        <f t="shared" si="256"/>
        <v>0</v>
      </c>
      <c r="G547" s="79">
        <v>0</v>
      </c>
      <c r="H547" s="79">
        <v>0</v>
      </c>
      <c r="I547" s="79">
        <v>0</v>
      </c>
      <c r="J547" s="79">
        <v>0</v>
      </c>
      <c r="K547" s="79">
        <v>0</v>
      </c>
      <c r="L547" s="79">
        <v>0</v>
      </c>
      <c r="M547" s="79">
        <v>0</v>
      </c>
      <c r="N547" s="79">
        <v>0</v>
      </c>
      <c r="O547" s="79">
        <v>0</v>
      </c>
      <c r="P547" s="79">
        <v>0</v>
      </c>
      <c r="Q547" s="79">
        <v>0</v>
      </c>
      <c r="R547" s="79">
        <v>0</v>
      </c>
      <c r="S547" s="79">
        <v>0</v>
      </c>
      <c r="T547" s="79">
        <v>0</v>
      </c>
      <c r="U547" s="79">
        <v>0</v>
      </c>
      <c r="V547" s="79">
        <v>0</v>
      </c>
      <c r="W547" s="79">
        <v>0</v>
      </c>
      <c r="X547" s="79">
        <v>0</v>
      </c>
      <c r="Y547" s="79">
        <v>0</v>
      </c>
      <c r="Z547" s="79">
        <v>0</v>
      </c>
      <c r="AA547" s="111">
        <v>0</v>
      </c>
      <c r="AB547" s="107"/>
    </row>
    <row r="548" spans="1:28" ht="19.5" customHeight="1" x14ac:dyDescent="0.15">
      <c r="A548" s="219"/>
      <c r="B548" s="76"/>
      <c r="C548" s="74" t="s">
        <v>165</v>
      </c>
      <c r="D548" s="75"/>
      <c r="E548" s="77" t="s">
        <v>183</v>
      </c>
      <c r="F548" s="79">
        <f t="shared" si="256"/>
        <v>5671.16</v>
      </c>
      <c r="G548" s="79">
        <v>0</v>
      </c>
      <c r="H548" s="79">
        <v>222.86</v>
      </c>
      <c r="I548" s="79">
        <v>17.27</v>
      </c>
      <c r="J548" s="79">
        <v>26.94</v>
      </c>
      <c r="K548" s="79">
        <v>81.180000000000007</v>
      </c>
      <c r="L548" s="79">
        <v>51.35</v>
      </c>
      <c r="M548" s="79">
        <v>65.17</v>
      </c>
      <c r="N548" s="79">
        <v>100.88</v>
      </c>
      <c r="O548" s="79">
        <v>58.25</v>
      </c>
      <c r="P548" s="79">
        <v>125.44</v>
      </c>
      <c r="Q548" s="79">
        <v>346.07</v>
      </c>
      <c r="R548" s="79">
        <v>408.57</v>
      </c>
      <c r="S548" s="79">
        <v>891.93</v>
      </c>
      <c r="T548" s="79">
        <v>1175.8500000000001</v>
      </c>
      <c r="U548" s="79">
        <v>787.64</v>
      </c>
      <c r="V548" s="79">
        <v>604.25</v>
      </c>
      <c r="W548" s="79">
        <v>96.97</v>
      </c>
      <c r="X548" s="79">
        <v>165</v>
      </c>
      <c r="Y548" s="79">
        <v>105.44</v>
      </c>
      <c r="Z548" s="79">
        <v>109.91</v>
      </c>
      <c r="AA548" s="111">
        <v>230.19</v>
      </c>
      <c r="AB548" s="107"/>
    </row>
    <row r="549" spans="1:28" ht="19.5" customHeight="1" thickBot="1" x14ac:dyDescent="0.2">
      <c r="A549" s="94"/>
      <c r="B549" s="222"/>
      <c r="C549" s="222"/>
      <c r="D549" s="223"/>
      <c r="E549" s="224" t="s">
        <v>150</v>
      </c>
      <c r="F549" s="79">
        <f t="shared" si="256"/>
        <v>760.851</v>
      </c>
      <c r="G549" s="102">
        <v>0</v>
      </c>
      <c r="H549" s="225">
        <v>0.19</v>
      </c>
      <c r="I549" s="225">
        <v>0.439</v>
      </c>
      <c r="J549" s="225">
        <v>1.363</v>
      </c>
      <c r="K549" s="225">
        <v>5.6890000000000001</v>
      </c>
      <c r="L549" s="225">
        <v>4.625</v>
      </c>
      <c r="M549" s="225">
        <v>6.5180000000000007</v>
      </c>
      <c r="N549" s="225">
        <v>11.157999999999999</v>
      </c>
      <c r="O549" s="225">
        <v>6.992</v>
      </c>
      <c r="P549" s="225">
        <v>16.318999999999999</v>
      </c>
      <c r="Q549" s="225">
        <v>47.606999999999999</v>
      </c>
      <c r="R549" s="225">
        <v>59.016000000000005</v>
      </c>
      <c r="S549" s="225">
        <v>128.61599999999999</v>
      </c>
      <c r="T549" s="225">
        <v>169.82599999999999</v>
      </c>
      <c r="U549" s="225">
        <v>115.43299999999999</v>
      </c>
      <c r="V549" s="225">
        <v>83.657000000000011</v>
      </c>
      <c r="W549" s="225">
        <v>14.260000000000002</v>
      </c>
      <c r="X549" s="225">
        <v>24.091000000000001</v>
      </c>
      <c r="Y549" s="225">
        <v>15.056999999999999</v>
      </c>
      <c r="Z549" s="225">
        <v>16.157</v>
      </c>
      <c r="AA549" s="226">
        <v>33.838000000000001</v>
      </c>
      <c r="AB549" s="107"/>
    </row>
    <row r="550" spans="1:28" ht="19.5" customHeight="1" x14ac:dyDescent="0.15">
      <c r="A550" s="349" t="s">
        <v>119</v>
      </c>
      <c r="B550" s="352" t="s">
        <v>120</v>
      </c>
      <c r="C550" s="353"/>
      <c r="D550" s="354"/>
      <c r="E550" s="73" t="s">
        <v>183</v>
      </c>
      <c r="F550" s="227">
        <f>F551+F552</f>
        <v>1200.8700000000001</v>
      </c>
    </row>
    <row r="551" spans="1:28" ht="19.5" customHeight="1" x14ac:dyDescent="0.15">
      <c r="A551" s="350"/>
      <c r="B551" s="355" t="s">
        <v>205</v>
      </c>
      <c r="C551" s="356"/>
      <c r="D551" s="357"/>
      <c r="E551" s="77" t="s">
        <v>183</v>
      </c>
      <c r="F551" s="227">
        <v>990.35</v>
      </c>
    </row>
    <row r="552" spans="1:28" ht="19.5" customHeight="1" x14ac:dyDescent="0.15">
      <c r="A552" s="351"/>
      <c r="B552" s="355" t="s">
        <v>206</v>
      </c>
      <c r="C552" s="356"/>
      <c r="D552" s="357"/>
      <c r="E552" s="77" t="s">
        <v>183</v>
      </c>
      <c r="F552" s="227">
        <v>210.52</v>
      </c>
    </row>
    <row r="553" spans="1:28" ht="19.5" customHeight="1" thickBot="1" x14ac:dyDescent="0.2">
      <c r="A553" s="358" t="s">
        <v>204</v>
      </c>
      <c r="B553" s="359"/>
      <c r="C553" s="359"/>
      <c r="D553" s="360"/>
      <c r="E553" s="167" t="s">
        <v>183</v>
      </c>
      <c r="F553" s="233">
        <v>0.11</v>
      </c>
    </row>
    <row r="555" spans="1:28" ht="19.5" customHeight="1" x14ac:dyDescent="0.15">
      <c r="A555" s="3" t="s">
        <v>381</v>
      </c>
      <c r="F555" s="207" t="s">
        <v>516</v>
      </c>
    </row>
    <row r="556" spans="1:28" ht="19.5" customHeight="1" thickBot="1" x14ac:dyDescent="0.2">
      <c r="A556" s="346" t="s">
        <v>28</v>
      </c>
      <c r="B556" s="348"/>
      <c r="C556" s="348"/>
      <c r="D556" s="348"/>
      <c r="E556" s="348"/>
      <c r="F556" s="348"/>
      <c r="G556" s="348"/>
      <c r="H556" s="348"/>
      <c r="I556" s="348"/>
      <c r="J556" s="348"/>
      <c r="K556" s="348"/>
      <c r="L556" s="348"/>
      <c r="M556" s="348"/>
      <c r="N556" s="348"/>
      <c r="O556" s="348"/>
      <c r="P556" s="348"/>
      <c r="Q556" s="348"/>
      <c r="R556" s="348"/>
      <c r="S556" s="348"/>
      <c r="T556" s="348"/>
      <c r="U556" s="348"/>
      <c r="V556" s="348"/>
      <c r="W556" s="348"/>
      <c r="X556" s="348"/>
      <c r="Y556" s="348"/>
      <c r="Z556" s="348"/>
      <c r="AA556" s="348"/>
    </row>
    <row r="557" spans="1:28" ht="19.5" customHeight="1" x14ac:dyDescent="0.15">
      <c r="A557" s="208" t="s">
        <v>179</v>
      </c>
      <c r="B557" s="91"/>
      <c r="C557" s="91"/>
      <c r="D557" s="91"/>
      <c r="E557" s="91"/>
      <c r="F557" s="89" t="s">
        <v>180</v>
      </c>
      <c r="G557" s="184"/>
      <c r="H557" s="184"/>
      <c r="I557" s="184"/>
      <c r="J557" s="184"/>
      <c r="K557" s="184"/>
      <c r="L557" s="184"/>
      <c r="M557" s="184"/>
      <c r="N557" s="184"/>
      <c r="O557" s="184"/>
      <c r="P557" s="184"/>
      <c r="Q557" s="209"/>
      <c r="R557" s="135"/>
      <c r="S557" s="184"/>
      <c r="T557" s="184"/>
      <c r="U557" s="184"/>
      <c r="V557" s="184"/>
      <c r="W557" s="184"/>
      <c r="X557" s="184"/>
      <c r="Y557" s="184"/>
      <c r="Z557" s="184"/>
      <c r="AA557" s="234" t="s">
        <v>181</v>
      </c>
      <c r="AB557" s="107"/>
    </row>
    <row r="558" spans="1:28" ht="19.5" customHeight="1" x14ac:dyDescent="0.15">
      <c r="A558" s="211" t="s">
        <v>182</v>
      </c>
      <c r="B558" s="75"/>
      <c r="C558" s="75"/>
      <c r="D558" s="75"/>
      <c r="E558" s="77" t="s">
        <v>183</v>
      </c>
      <c r="F558" s="79">
        <f>F560+F594+F597</f>
        <v>1768.6800000000003</v>
      </c>
      <c r="G558" s="212" t="s">
        <v>184</v>
      </c>
      <c r="H558" s="212" t="s">
        <v>185</v>
      </c>
      <c r="I558" s="212" t="s">
        <v>186</v>
      </c>
      <c r="J558" s="212" t="s">
        <v>187</v>
      </c>
      <c r="K558" s="212" t="s">
        <v>227</v>
      </c>
      <c r="L558" s="212" t="s">
        <v>228</v>
      </c>
      <c r="M558" s="212" t="s">
        <v>229</v>
      </c>
      <c r="N558" s="212" t="s">
        <v>230</v>
      </c>
      <c r="O558" s="212" t="s">
        <v>231</v>
      </c>
      <c r="P558" s="212" t="s">
        <v>232</v>
      </c>
      <c r="Q558" s="213" t="s">
        <v>233</v>
      </c>
      <c r="R558" s="214" t="s">
        <v>234</v>
      </c>
      <c r="S558" s="212" t="s">
        <v>235</v>
      </c>
      <c r="T558" s="212" t="s">
        <v>236</v>
      </c>
      <c r="U558" s="212" t="s">
        <v>237</v>
      </c>
      <c r="V558" s="212" t="s">
        <v>238</v>
      </c>
      <c r="W558" s="212" t="s">
        <v>42</v>
      </c>
      <c r="X558" s="212" t="s">
        <v>147</v>
      </c>
      <c r="Y558" s="212" t="s">
        <v>148</v>
      </c>
      <c r="Z558" s="212" t="s">
        <v>149</v>
      </c>
      <c r="AA558" s="235"/>
      <c r="AB558" s="107"/>
    </row>
    <row r="559" spans="1:28" ht="19.5" customHeight="1" x14ac:dyDescent="0.15">
      <c r="A559" s="144"/>
      <c r="E559" s="77" t="s">
        <v>150</v>
      </c>
      <c r="F559" s="79">
        <f>F561</f>
        <v>378.25400000000008</v>
      </c>
      <c r="G559" s="216"/>
      <c r="H559" s="216"/>
      <c r="I559" s="216"/>
      <c r="J559" s="216"/>
      <c r="K559" s="216"/>
      <c r="L559" s="216"/>
      <c r="M559" s="216"/>
      <c r="N559" s="216"/>
      <c r="O559" s="216"/>
      <c r="P559" s="216"/>
      <c r="Q559" s="217"/>
      <c r="R559" s="197"/>
      <c r="S559" s="216"/>
      <c r="T559" s="216"/>
      <c r="U559" s="216"/>
      <c r="V559" s="216"/>
      <c r="W559" s="216"/>
      <c r="X559" s="216"/>
      <c r="Y559" s="216"/>
      <c r="Z559" s="216"/>
      <c r="AA559" s="235" t="s">
        <v>151</v>
      </c>
      <c r="AB559" s="107"/>
    </row>
    <row r="560" spans="1:28" ht="19.5" customHeight="1" x14ac:dyDescent="0.15">
      <c r="A560" s="218"/>
      <c r="B560" s="74" t="s">
        <v>152</v>
      </c>
      <c r="C560" s="75"/>
      <c r="D560" s="75"/>
      <c r="E560" s="77" t="s">
        <v>183</v>
      </c>
      <c r="F560" s="79">
        <f>SUM(G560:AA560)</f>
        <v>1695.1200000000003</v>
      </c>
      <c r="G560" s="79">
        <f>G562+G580</f>
        <v>0</v>
      </c>
      <c r="H560" s="79">
        <f t="shared" ref="H560:AA560" si="261">H562+H580</f>
        <v>41.33</v>
      </c>
      <c r="I560" s="79">
        <f t="shared" si="261"/>
        <v>7.35</v>
      </c>
      <c r="J560" s="79">
        <f t="shared" si="261"/>
        <v>48.61</v>
      </c>
      <c r="K560" s="79">
        <f t="shared" si="261"/>
        <v>32.020000000000003</v>
      </c>
      <c r="L560" s="79">
        <f t="shared" si="261"/>
        <v>26.99</v>
      </c>
      <c r="M560" s="79">
        <f t="shared" si="261"/>
        <v>46.740000000000009</v>
      </c>
      <c r="N560" s="79">
        <f t="shared" si="261"/>
        <v>58.72</v>
      </c>
      <c r="O560" s="79">
        <f t="shared" si="261"/>
        <v>41.730000000000004</v>
      </c>
      <c r="P560" s="79">
        <f t="shared" si="261"/>
        <v>38.82</v>
      </c>
      <c r="Q560" s="79">
        <f t="shared" si="261"/>
        <v>118.75000000000003</v>
      </c>
      <c r="R560" s="79">
        <f t="shared" si="261"/>
        <v>204.95999999999998</v>
      </c>
      <c r="S560" s="79">
        <f t="shared" si="261"/>
        <v>316.27999999999997</v>
      </c>
      <c r="T560" s="79">
        <f t="shared" si="261"/>
        <v>371.73</v>
      </c>
      <c r="U560" s="79">
        <f t="shared" si="261"/>
        <v>147.47</v>
      </c>
      <c r="V560" s="79">
        <f t="shared" si="261"/>
        <v>74.679999999999993</v>
      </c>
      <c r="W560" s="79">
        <f t="shared" si="261"/>
        <v>53.47</v>
      </c>
      <c r="X560" s="79">
        <f t="shared" si="261"/>
        <v>48.400000000000006</v>
      </c>
      <c r="Y560" s="79">
        <f t="shared" si="261"/>
        <v>0.77</v>
      </c>
      <c r="Z560" s="79">
        <f t="shared" si="261"/>
        <v>6.16</v>
      </c>
      <c r="AA560" s="111">
        <f t="shared" si="261"/>
        <v>10.14</v>
      </c>
      <c r="AB560" s="107"/>
    </row>
    <row r="561" spans="1:28" ht="19.5" customHeight="1" x14ac:dyDescent="0.15">
      <c r="A561" s="219"/>
      <c r="B561" s="220"/>
      <c r="E561" s="77" t="s">
        <v>150</v>
      </c>
      <c r="F561" s="79">
        <f>SUM(G561:AA561)</f>
        <v>378.25400000000008</v>
      </c>
      <c r="G561" s="79">
        <f>G563+G581</f>
        <v>0</v>
      </c>
      <c r="H561" s="79">
        <f t="shared" ref="H561:AA561" si="262">H563+H581</f>
        <v>5.0000000000000001E-3</v>
      </c>
      <c r="I561" s="79">
        <f t="shared" si="262"/>
        <v>0.193</v>
      </c>
      <c r="J561" s="79">
        <f t="shared" si="262"/>
        <v>2.9639999999999995</v>
      </c>
      <c r="K561" s="79">
        <f t="shared" si="262"/>
        <v>3.2389999999999999</v>
      </c>
      <c r="L561" s="79">
        <f t="shared" si="262"/>
        <v>3.5180000000000002</v>
      </c>
      <c r="M561" s="79">
        <f t="shared" si="262"/>
        <v>6.8250000000000002</v>
      </c>
      <c r="N561" s="79">
        <f t="shared" si="262"/>
        <v>10.965</v>
      </c>
      <c r="O561" s="79">
        <f t="shared" si="262"/>
        <v>10.312000000000001</v>
      </c>
      <c r="P561" s="79">
        <f t="shared" si="262"/>
        <v>11.016</v>
      </c>
      <c r="Q561" s="79">
        <f t="shared" si="262"/>
        <v>36.692999999999998</v>
      </c>
      <c r="R561" s="79">
        <f t="shared" si="262"/>
        <v>49.024000000000001</v>
      </c>
      <c r="S561" s="79">
        <f t="shared" si="262"/>
        <v>68.992999999999995</v>
      </c>
      <c r="T561" s="79">
        <f t="shared" si="262"/>
        <v>85.405000000000001</v>
      </c>
      <c r="U561" s="79">
        <f t="shared" si="262"/>
        <v>36.636000000000003</v>
      </c>
      <c r="V561" s="79">
        <f t="shared" si="262"/>
        <v>20.745000000000001</v>
      </c>
      <c r="W561" s="79">
        <f t="shared" si="262"/>
        <v>14.422999999999998</v>
      </c>
      <c r="X561" s="79">
        <f t="shared" si="262"/>
        <v>12.708</v>
      </c>
      <c r="Y561" s="79">
        <f t="shared" si="262"/>
        <v>0.17699999999999999</v>
      </c>
      <c r="Z561" s="79">
        <f t="shared" si="262"/>
        <v>1.776</v>
      </c>
      <c r="AA561" s="111">
        <f t="shared" si="262"/>
        <v>2.637</v>
      </c>
      <c r="AB561" s="107"/>
    </row>
    <row r="562" spans="1:28" ht="19.5" customHeight="1" x14ac:dyDescent="0.15">
      <c r="A562" s="219"/>
      <c r="B562" s="221"/>
      <c r="C562" s="74" t="s">
        <v>152</v>
      </c>
      <c r="D562" s="75"/>
      <c r="E562" s="77" t="s">
        <v>183</v>
      </c>
      <c r="F562" s="79">
        <f t="shared" ref="F562:F565" si="263">SUM(G562:AA562)</f>
        <v>980.82</v>
      </c>
      <c r="G562" s="79">
        <f>G564+G578</f>
        <v>0</v>
      </c>
      <c r="H562" s="79">
        <f t="shared" ref="H562:J562" si="264">H564+H578</f>
        <v>38.03</v>
      </c>
      <c r="I562" s="79">
        <f t="shared" si="264"/>
        <v>1.5699999999999998</v>
      </c>
      <c r="J562" s="79">
        <f t="shared" si="264"/>
        <v>13.33</v>
      </c>
      <c r="K562" s="79">
        <f>K564+K578</f>
        <v>21.790000000000003</v>
      </c>
      <c r="L562" s="79">
        <f t="shared" ref="L562:AA562" si="265">L564+L578</f>
        <v>23.849999999999998</v>
      </c>
      <c r="M562" s="79">
        <f t="shared" si="265"/>
        <v>36.120000000000005</v>
      </c>
      <c r="N562" s="79">
        <f t="shared" si="265"/>
        <v>48.52</v>
      </c>
      <c r="O562" s="79">
        <f t="shared" si="265"/>
        <v>32.82</v>
      </c>
      <c r="P562" s="79">
        <f t="shared" si="265"/>
        <v>34.39</v>
      </c>
      <c r="Q562" s="79">
        <f t="shared" si="265"/>
        <v>102.07000000000002</v>
      </c>
      <c r="R562" s="79">
        <f t="shared" si="265"/>
        <v>105.82999999999998</v>
      </c>
      <c r="S562" s="79">
        <f t="shared" si="265"/>
        <v>111.62</v>
      </c>
      <c r="T562" s="79">
        <f t="shared" si="265"/>
        <v>216.95000000000002</v>
      </c>
      <c r="U562" s="79">
        <f t="shared" si="265"/>
        <v>24.78</v>
      </c>
      <c r="V562" s="79">
        <f t="shared" si="265"/>
        <v>59.62</v>
      </c>
      <c r="W562" s="79">
        <f t="shared" si="265"/>
        <v>51.5</v>
      </c>
      <c r="X562" s="79">
        <f t="shared" si="265"/>
        <v>43.900000000000006</v>
      </c>
      <c r="Y562" s="79">
        <f t="shared" si="265"/>
        <v>0</v>
      </c>
      <c r="Z562" s="79">
        <f t="shared" si="265"/>
        <v>4.25</v>
      </c>
      <c r="AA562" s="111">
        <f t="shared" si="265"/>
        <v>9.8800000000000008</v>
      </c>
      <c r="AB562" s="107"/>
    </row>
    <row r="563" spans="1:28" ht="19.5" customHeight="1" x14ac:dyDescent="0.15">
      <c r="A563" s="219"/>
      <c r="B563" s="76"/>
      <c r="C563" s="76"/>
      <c r="E563" s="77" t="s">
        <v>150</v>
      </c>
      <c r="F563" s="79">
        <f t="shared" si="263"/>
        <v>256.18700000000001</v>
      </c>
      <c r="G563" s="79">
        <f>G565+G579</f>
        <v>0</v>
      </c>
      <c r="H563" s="79">
        <f t="shared" ref="H563:AA563" si="266">H565+H579</f>
        <v>0</v>
      </c>
      <c r="I563" s="79">
        <f t="shared" si="266"/>
        <v>4.4999999999999998E-2</v>
      </c>
      <c r="J563" s="79">
        <f t="shared" si="266"/>
        <v>1.0189999999999999</v>
      </c>
      <c r="K563" s="79">
        <f t="shared" si="266"/>
        <v>2.4260000000000002</v>
      </c>
      <c r="L563" s="79">
        <f t="shared" si="266"/>
        <v>3.2360000000000002</v>
      </c>
      <c r="M563" s="79">
        <f t="shared" si="266"/>
        <v>5.7309999999999999</v>
      </c>
      <c r="N563" s="79">
        <f t="shared" si="266"/>
        <v>9.8279999999999994</v>
      </c>
      <c r="O563" s="79">
        <f t="shared" si="266"/>
        <v>9.1660000000000004</v>
      </c>
      <c r="P563" s="79">
        <f t="shared" si="266"/>
        <v>10.422000000000001</v>
      </c>
      <c r="Q563" s="79">
        <f t="shared" si="266"/>
        <v>34.083999999999996</v>
      </c>
      <c r="R563" s="79">
        <f t="shared" si="266"/>
        <v>34.111000000000004</v>
      </c>
      <c r="S563" s="79">
        <f t="shared" si="266"/>
        <v>33.128999999999998</v>
      </c>
      <c r="T563" s="79">
        <f t="shared" si="266"/>
        <v>58.593999999999994</v>
      </c>
      <c r="U563" s="79">
        <f t="shared" si="266"/>
        <v>7.9690000000000003</v>
      </c>
      <c r="V563" s="79">
        <f t="shared" si="266"/>
        <v>17.033000000000001</v>
      </c>
      <c r="W563" s="79">
        <f t="shared" si="266"/>
        <v>13.911999999999999</v>
      </c>
      <c r="X563" s="79">
        <f t="shared" si="266"/>
        <v>11.621</v>
      </c>
      <c r="Y563" s="79">
        <f t="shared" si="266"/>
        <v>0</v>
      </c>
      <c r="Z563" s="79">
        <f t="shared" si="266"/>
        <v>1.292</v>
      </c>
      <c r="AA563" s="111">
        <f t="shared" si="266"/>
        <v>2.569</v>
      </c>
      <c r="AB563" s="107"/>
    </row>
    <row r="564" spans="1:28" ht="19.5" customHeight="1" x14ac:dyDescent="0.15">
      <c r="A564" s="219"/>
      <c r="B564" s="73"/>
      <c r="C564" s="77"/>
      <c r="D564" s="77" t="s">
        <v>153</v>
      </c>
      <c r="E564" s="77" t="s">
        <v>183</v>
      </c>
      <c r="F564" s="79">
        <f>SUM(G564:AA564)</f>
        <v>977.80000000000007</v>
      </c>
      <c r="G564" s="79">
        <f>SUM(G566,G568,G570,G572,G574,G576)</f>
        <v>0</v>
      </c>
      <c r="H564" s="79">
        <f t="shared" ref="H564" si="267">SUM(H566,H568,H570,H572,H574,H576)</f>
        <v>38.03</v>
      </c>
      <c r="I564" s="79">
        <f>SUM(I566,I568,I570,I572,I574,I576)</f>
        <v>1.5699999999999998</v>
      </c>
      <c r="J564" s="79">
        <f t="shared" ref="J564" si="268">SUM(J566,J568,J570,J572,J574,J576)</f>
        <v>13.33</v>
      </c>
      <c r="K564" s="79">
        <f>SUM(K566,K568,K570,K572,K574,K576)</f>
        <v>21.490000000000002</v>
      </c>
      <c r="L564" s="79">
        <f t="shared" ref="L564:V564" si="269">SUM(L566,L568,L570,L572,L574,L576)</f>
        <v>22.88</v>
      </c>
      <c r="M564" s="79">
        <f t="shared" si="269"/>
        <v>36.020000000000003</v>
      </c>
      <c r="N564" s="79">
        <f t="shared" si="269"/>
        <v>48.52</v>
      </c>
      <c r="O564" s="79">
        <f t="shared" si="269"/>
        <v>32.82</v>
      </c>
      <c r="P564" s="79">
        <f t="shared" si="269"/>
        <v>34.39</v>
      </c>
      <c r="Q564" s="79">
        <f t="shared" si="269"/>
        <v>101.84000000000002</v>
      </c>
      <c r="R564" s="79">
        <f t="shared" si="269"/>
        <v>105.53999999999998</v>
      </c>
      <c r="S564" s="79">
        <f t="shared" si="269"/>
        <v>110.9</v>
      </c>
      <c r="T564" s="79">
        <f t="shared" si="269"/>
        <v>216.54000000000002</v>
      </c>
      <c r="U564" s="79">
        <f t="shared" si="269"/>
        <v>24.78</v>
      </c>
      <c r="V564" s="79">
        <f t="shared" si="269"/>
        <v>59.62</v>
      </c>
      <c r="W564" s="79">
        <f>SUM(W566,W568,W570,W572,W574,W576)</f>
        <v>51.5</v>
      </c>
      <c r="X564" s="79">
        <f t="shared" ref="X564:AA564" si="270">SUM(X566,X568,X570,X572,X574,X576)</f>
        <v>43.900000000000006</v>
      </c>
      <c r="Y564" s="79">
        <f t="shared" si="270"/>
        <v>0</v>
      </c>
      <c r="Z564" s="79">
        <f t="shared" si="270"/>
        <v>4.25</v>
      </c>
      <c r="AA564" s="111">
        <f t="shared" si="270"/>
        <v>9.8800000000000008</v>
      </c>
      <c r="AB564" s="107"/>
    </row>
    <row r="565" spans="1:28" ht="19.5" customHeight="1" x14ac:dyDescent="0.15">
      <c r="A565" s="219"/>
      <c r="B565" s="73" t="s">
        <v>154</v>
      </c>
      <c r="C565" s="73"/>
      <c r="D565" s="73"/>
      <c r="E565" s="77" t="s">
        <v>150</v>
      </c>
      <c r="F565" s="79">
        <f t="shared" si="263"/>
        <v>255.60700000000003</v>
      </c>
      <c r="G565" s="79">
        <f>SUM(G567,G569,G571,G573,G575,G577)</f>
        <v>0</v>
      </c>
      <c r="H565" s="79">
        <f t="shared" ref="H565:AA565" si="271">SUM(H567,H569,H571,H573,H575,H577)</f>
        <v>0</v>
      </c>
      <c r="I565" s="79">
        <f t="shared" si="271"/>
        <v>4.4999999999999998E-2</v>
      </c>
      <c r="J565" s="79">
        <f t="shared" si="271"/>
        <v>1.0189999999999999</v>
      </c>
      <c r="K565" s="79">
        <f t="shared" si="271"/>
        <v>2.4050000000000002</v>
      </c>
      <c r="L565" s="79">
        <f t="shared" si="271"/>
        <v>3.1420000000000003</v>
      </c>
      <c r="M565" s="79">
        <f t="shared" si="271"/>
        <v>5.7089999999999996</v>
      </c>
      <c r="N565" s="79">
        <f t="shared" si="271"/>
        <v>9.8279999999999994</v>
      </c>
      <c r="O565" s="79">
        <f t="shared" si="271"/>
        <v>9.1660000000000004</v>
      </c>
      <c r="P565" s="79">
        <f t="shared" si="271"/>
        <v>10.422000000000001</v>
      </c>
      <c r="Q565" s="79">
        <f t="shared" si="271"/>
        <v>34.021999999999998</v>
      </c>
      <c r="R565" s="79">
        <f t="shared" si="271"/>
        <v>34.03</v>
      </c>
      <c r="S565" s="79">
        <f t="shared" si="271"/>
        <v>32.927</v>
      </c>
      <c r="T565" s="79">
        <f t="shared" si="271"/>
        <v>58.495999999999995</v>
      </c>
      <c r="U565" s="79">
        <f t="shared" si="271"/>
        <v>7.9690000000000003</v>
      </c>
      <c r="V565" s="79">
        <f t="shared" si="271"/>
        <v>17.033000000000001</v>
      </c>
      <c r="W565" s="79">
        <f t="shared" si="271"/>
        <v>13.911999999999999</v>
      </c>
      <c r="X565" s="79">
        <f t="shared" si="271"/>
        <v>11.621</v>
      </c>
      <c r="Y565" s="79">
        <f t="shared" si="271"/>
        <v>0</v>
      </c>
      <c r="Z565" s="79">
        <f t="shared" si="271"/>
        <v>1.292</v>
      </c>
      <c r="AA565" s="111">
        <f t="shared" si="271"/>
        <v>2.569</v>
      </c>
      <c r="AB565" s="107"/>
    </row>
    <row r="566" spans="1:28" ht="19.5" customHeight="1" x14ac:dyDescent="0.15">
      <c r="A566" s="219" t="s">
        <v>155</v>
      </c>
      <c r="B566" s="73"/>
      <c r="C566" s="73" t="s">
        <v>10</v>
      </c>
      <c r="D566" s="77" t="s">
        <v>156</v>
      </c>
      <c r="E566" s="77" t="s">
        <v>183</v>
      </c>
      <c r="F566" s="79">
        <f t="shared" ref="F566:F593" si="272">SUM(G566:AA566)</f>
        <v>327.39</v>
      </c>
      <c r="G566" s="79">
        <v>0</v>
      </c>
      <c r="H566" s="79">
        <v>5.56</v>
      </c>
      <c r="I566" s="79">
        <v>1.18</v>
      </c>
      <c r="J566" s="79">
        <v>2.5499999999999998</v>
      </c>
      <c r="K566" s="79">
        <v>4.34</v>
      </c>
      <c r="L566" s="79">
        <v>4.38</v>
      </c>
      <c r="M566" s="79">
        <v>6.07</v>
      </c>
      <c r="N566" s="79">
        <v>15.819999999999999</v>
      </c>
      <c r="O566" s="79">
        <v>23.28</v>
      </c>
      <c r="P566" s="79">
        <v>25.31</v>
      </c>
      <c r="Q566" s="79">
        <v>77.650000000000006</v>
      </c>
      <c r="R566" s="79">
        <v>64.849999999999994</v>
      </c>
      <c r="S566" s="79">
        <v>41.95</v>
      </c>
      <c r="T566" s="79">
        <v>28.56</v>
      </c>
      <c r="U566" s="79">
        <v>10.210000000000001</v>
      </c>
      <c r="V566" s="79">
        <v>9.57</v>
      </c>
      <c r="W566" s="79">
        <v>3.48</v>
      </c>
      <c r="X566" s="79">
        <v>1.38</v>
      </c>
      <c r="Y566" s="79">
        <v>0</v>
      </c>
      <c r="Z566" s="79">
        <v>1.25</v>
      </c>
      <c r="AA566" s="111">
        <v>0</v>
      </c>
      <c r="AB566" s="107"/>
    </row>
    <row r="567" spans="1:28" ht="19.5" customHeight="1" x14ac:dyDescent="0.15">
      <c r="A567" s="219"/>
      <c r="B567" s="73"/>
      <c r="C567" s="73"/>
      <c r="D567" s="73"/>
      <c r="E567" s="77" t="s">
        <v>150</v>
      </c>
      <c r="F567" s="79">
        <f t="shared" si="272"/>
        <v>115.82300000000001</v>
      </c>
      <c r="G567" s="79">
        <v>0</v>
      </c>
      <c r="H567" s="79">
        <v>0</v>
      </c>
      <c r="I567" s="79">
        <v>4.4999999999999998E-2</v>
      </c>
      <c r="J567" s="79">
        <v>0.307</v>
      </c>
      <c r="K567" s="79">
        <v>0.73799999999999999</v>
      </c>
      <c r="L567" s="79">
        <v>0.92200000000000004</v>
      </c>
      <c r="M567" s="79">
        <v>1.52</v>
      </c>
      <c r="N567" s="79">
        <v>4.5909999999999993</v>
      </c>
      <c r="O567" s="79">
        <v>7.45</v>
      </c>
      <c r="P567" s="79">
        <v>8.6059999999999999</v>
      </c>
      <c r="Q567" s="79">
        <v>28.683</v>
      </c>
      <c r="R567" s="79">
        <v>24.629000000000001</v>
      </c>
      <c r="S567" s="79">
        <v>16.370999999999999</v>
      </c>
      <c r="T567" s="79">
        <v>11.414</v>
      </c>
      <c r="U567" s="79">
        <v>4.12</v>
      </c>
      <c r="V567" s="79">
        <v>3.9220000000000002</v>
      </c>
      <c r="W567" s="79">
        <v>1.427</v>
      </c>
      <c r="X567" s="79">
        <v>0.56599999999999995</v>
      </c>
      <c r="Y567" s="79">
        <v>0</v>
      </c>
      <c r="Z567" s="79">
        <v>0.51200000000000001</v>
      </c>
      <c r="AA567" s="111">
        <v>0</v>
      </c>
      <c r="AB567" s="107"/>
    </row>
    <row r="568" spans="1:28" ht="19.5" customHeight="1" x14ac:dyDescent="0.15">
      <c r="A568" s="219"/>
      <c r="B568" s="73"/>
      <c r="C568" s="73"/>
      <c r="D568" s="77" t="s">
        <v>157</v>
      </c>
      <c r="E568" s="77" t="s">
        <v>183</v>
      </c>
      <c r="F568" s="79">
        <f t="shared" si="272"/>
        <v>17.149999999999999</v>
      </c>
      <c r="G568" s="79">
        <v>0</v>
      </c>
      <c r="H568" s="79">
        <v>0</v>
      </c>
      <c r="I568" s="79">
        <v>0</v>
      </c>
      <c r="J568" s="79">
        <v>0</v>
      </c>
      <c r="K568" s="79">
        <v>0</v>
      </c>
      <c r="L568" s="79">
        <v>0</v>
      </c>
      <c r="M568" s="79">
        <v>0.33</v>
      </c>
      <c r="N568" s="79">
        <v>0</v>
      </c>
      <c r="O568" s="79">
        <v>0</v>
      </c>
      <c r="P568" s="79">
        <v>0</v>
      </c>
      <c r="Q568" s="79">
        <v>0</v>
      </c>
      <c r="R568" s="79">
        <v>1.72</v>
      </c>
      <c r="S568" s="79">
        <v>0.73</v>
      </c>
      <c r="T568" s="79">
        <v>14.37</v>
      </c>
      <c r="U568" s="79">
        <v>0</v>
      </c>
      <c r="V568" s="79">
        <v>0</v>
      </c>
      <c r="W568" s="79">
        <v>0</v>
      </c>
      <c r="X568" s="79">
        <v>0</v>
      </c>
      <c r="Y568" s="79">
        <v>0</v>
      </c>
      <c r="Z568" s="79">
        <v>0</v>
      </c>
      <c r="AA568" s="111">
        <v>0</v>
      </c>
      <c r="AB568" s="107"/>
    </row>
    <row r="569" spans="1:28" ht="19.5" customHeight="1" x14ac:dyDescent="0.15">
      <c r="A569" s="219"/>
      <c r="B569" s="73"/>
      <c r="C569" s="73"/>
      <c r="D569" s="73"/>
      <c r="E569" s="77" t="s">
        <v>150</v>
      </c>
      <c r="F569" s="79">
        <f t="shared" si="272"/>
        <v>4.2110000000000003</v>
      </c>
      <c r="G569" s="79">
        <v>0</v>
      </c>
      <c r="H569" s="79">
        <v>0</v>
      </c>
      <c r="I569" s="79">
        <v>0</v>
      </c>
      <c r="J569" s="79">
        <v>0</v>
      </c>
      <c r="K569" s="79">
        <v>0</v>
      </c>
      <c r="L569" s="79">
        <v>0</v>
      </c>
      <c r="M569" s="79">
        <v>4.5999999999999999E-2</v>
      </c>
      <c r="N569" s="79">
        <v>0</v>
      </c>
      <c r="O569" s="79">
        <v>0</v>
      </c>
      <c r="P569" s="79">
        <v>0</v>
      </c>
      <c r="Q569" s="79">
        <v>0</v>
      </c>
      <c r="R569" s="79">
        <v>0.39600000000000002</v>
      </c>
      <c r="S569" s="79">
        <v>0.17599999999999999</v>
      </c>
      <c r="T569" s="79">
        <v>3.593</v>
      </c>
      <c r="U569" s="79">
        <v>0</v>
      </c>
      <c r="V569" s="79">
        <v>0</v>
      </c>
      <c r="W569" s="79">
        <v>0</v>
      </c>
      <c r="X569" s="79">
        <v>0</v>
      </c>
      <c r="Y569" s="79">
        <v>0</v>
      </c>
      <c r="Z569" s="79">
        <v>0</v>
      </c>
      <c r="AA569" s="111">
        <v>0</v>
      </c>
      <c r="AB569" s="107"/>
    </row>
    <row r="570" spans="1:28" ht="19.5" customHeight="1" x14ac:dyDescent="0.15">
      <c r="A570" s="219"/>
      <c r="B570" s="73" t="s">
        <v>158</v>
      </c>
      <c r="C570" s="73" t="s">
        <v>159</v>
      </c>
      <c r="D570" s="77" t="s">
        <v>160</v>
      </c>
      <c r="E570" s="77" t="s">
        <v>183</v>
      </c>
      <c r="F570" s="79">
        <f t="shared" si="272"/>
        <v>623.4799999999999</v>
      </c>
      <c r="G570" s="79">
        <v>0</v>
      </c>
      <c r="H570" s="79">
        <v>31.69</v>
      </c>
      <c r="I570" s="79">
        <v>0.16</v>
      </c>
      <c r="J570" s="79">
        <v>10.039999999999999</v>
      </c>
      <c r="K570" s="79">
        <v>16.510000000000002</v>
      </c>
      <c r="L570" s="79">
        <v>18.5</v>
      </c>
      <c r="M570" s="79">
        <v>29.62</v>
      </c>
      <c r="N570" s="79">
        <v>32.700000000000003</v>
      </c>
      <c r="O570" s="79">
        <v>9.5399999999999991</v>
      </c>
      <c r="P570" s="79">
        <v>9.08</v>
      </c>
      <c r="Q570" s="79">
        <v>23.76</v>
      </c>
      <c r="R570" s="79">
        <v>38.01</v>
      </c>
      <c r="S570" s="79">
        <v>67.819999999999993</v>
      </c>
      <c r="T570" s="79">
        <v>172.24</v>
      </c>
      <c r="U570" s="79">
        <v>12.95</v>
      </c>
      <c r="V570" s="79">
        <v>47.44</v>
      </c>
      <c r="W570" s="79">
        <v>48.02</v>
      </c>
      <c r="X570" s="79">
        <v>42.52</v>
      </c>
      <c r="Y570" s="79">
        <v>0</v>
      </c>
      <c r="Z570" s="79">
        <v>3</v>
      </c>
      <c r="AA570" s="111">
        <v>9.8800000000000008</v>
      </c>
      <c r="AB570" s="107"/>
    </row>
    <row r="571" spans="1:28" ht="19.5" customHeight="1" x14ac:dyDescent="0.15">
      <c r="A571" s="219"/>
      <c r="B571" s="73"/>
      <c r="C571" s="73"/>
      <c r="D571" s="73"/>
      <c r="E571" s="77" t="s">
        <v>150</v>
      </c>
      <c r="F571" s="79">
        <f t="shared" si="272"/>
        <v>133.398</v>
      </c>
      <c r="G571" s="79">
        <v>0</v>
      </c>
      <c r="H571" s="79">
        <v>0</v>
      </c>
      <c r="I571" s="79">
        <v>0</v>
      </c>
      <c r="J571" s="79">
        <v>0.70299999999999996</v>
      </c>
      <c r="K571" s="79">
        <v>1.651</v>
      </c>
      <c r="L571" s="79">
        <v>2.2200000000000002</v>
      </c>
      <c r="M571" s="79">
        <v>4.1429999999999998</v>
      </c>
      <c r="N571" s="79">
        <v>5.2370000000000001</v>
      </c>
      <c r="O571" s="79">
        <v>1.716</v>
      </c>
      <c r="P571" s="79">
        <v>1.8160000000000001</v>
      </c>
      <c r="Q571" s="79">
        <v>5.226</v>
      </c>
      <c r="R571" s="79">
        <v>8.7449999999999992</v>
      </c>
      <c r="S571" s="79">
        <v>16.268000000000001</v>
      </c>
      <c r="T571" s="79">
        <v>43.091999999999999</v>
      </c>
      <c r="U571" s="79">
        <v>3.3639999999999999</v>
      </c>
      <c r="V571" s="79">
        <v>12.327999999999999</v>
      </c>
      <c r="W571" s="79">
        <v>12.484999999999999</v>
      </c>
      <c r="X571" s="79">
        <v>11.055</v>
      </c>
      <c r="Y571" s="79">
        <v>0</v>
      </c>
      <c r="Z571" s="79">
        <v>0.78</v>
      </c>
      <c r="AA571" s="111">
        <v>2.569</v>
      </c>
      <c r="AB571" s="107"/>
    </row>
    <row r="572" spans="1:28" ht="19.5" customHeight="1" x14ac:dyDescent="0.15">
      <c r="A572" s="219"/>
      <c r="B572" s="73"/>
      <c r="C572" s="73"/>
      <c r="D572" s="77" t="s">
        <v>161</v>
      </c>
      <c r="E572" s="77" t="s">
        <v>183</v>
      </c>
      <c r="F572" s="79">
        <f t="shared" si="272"/>
        <v>2.29</v>
      </c>
      <c r="G572" s="79">
        <v>0</v>
      </c>
      <c r="H572" s="79">
        <v>0.78</v>
      </c>
      <c r="I572" s="79">
        <v>0.23</v>
      </c>
      <c r="J572" s="79">
        <v>0.64</v>
      </c>
      <c r="K572" s="79">
        <v>0.64</v>
      </c>
      <c r="L572" s="79">
        <v>0</v>
      </c>
      <c r="M572" s="79">
        <v>0</v>
      </c>
      <c r="N572" s="79">
        <v>0</v>
      </c>
      <c r="O572" s="79">
        <v>0</v>
      </c>
      <c r="P572" s="79">
        <v>0</v>
      </c>
      <c r="Q572" s="79">
        <v>0</v>
      </c>
      <c r="R572" s="79">
        <v>0</v>
      </c>
      <c r="S572" s="79">
        <v>0</v>
      </c>
      <c r="T572" s="79">
        <v>0</v>
      </c>
      <c r="U572" s="79">
        <v>0</v>
      </c>
      <c r="V572" s="79">
        <v>0</v>
      </c>
      <c r="W572" s="79">
        <v>0</v>
      </c>
      <c r="X572" s="79">
        <v>0</v>
      </c>
      <c r="Y572" s="79">
        <v>0</v>
      </c>
      <c r="Z572" s="79">
        <v>0</v>
      </c>
      <c r="AA572" s="111">
        <v>0</v>
      </c>
      <c r="AB572" s="107"/>
    </row>
    <row r="573" spans="1:28" ht="19.5" customHeight="1" x14ac:dyDescent="0.15">
      <c r="A573" s="219"/>
      <c r="B573" s="73"/>
      <c r="C573" s="73"/>
      <c r="D573" s="73"/>
      <c r="E573" s="77" t="s">
        <v>150</v>
      </c>
      <c r="F573" s="79">
        <f t="shared" si="272"/>
        <v>2.4E-2</v>
      </c>
      <c r="G573" s="79">
        <v>0</v>
      </c>
      <c r="H573" s="79">
        <v>0</v>
      </c>
      <c r="I573" s="79">
        <v>0</v>
      </c>
      <c r="J573" s="79">
        <v>8.0000000000000002E-3</v>
      </c>
      <c r="K573" s="79">
        <v>1.6E-2</v>
      </c>
      <c r="L573" s="79">
        <v>0</v>
      </c>
      <c r="M573" s="79">
        <v>0</v>
      </c>
      <c r="N573" s="79">
        <v>0</v>
      </c>
      <c r="O573" s="79">
        <v>0</v>
      </c>
      <c r="P573" s="79">
        <v>0</v>
      </c>
      <c r="Q573" s="79">
        <v>0</v>
      </c>
      <c r="R573" s="79">
        <v>0</v>
      </c>
      <c r="S573" s="79">
        <v>0</v>
      </c>
      <c r="T573" s="79">
        <v>0</v>
      </c>
      <c r="U573" s="79">
        <v>0</v>
      </c>
      <c r="V573" s="79">
        <v>0</v>
      </c>
      <c r="W573" s="79">
        <v>0</v>
      </c>
      <c r="X573" s="79">
        <v>0</v>
      </c>
      <c r="Y573" s="79">
        <v>0</v>
      </c>
      <c r="Z573" s="79">
        <v>0</v>
      </c>
      <c r="AA573" s="111">
        <v>0</v>
      </c>
      <c r="AB573" s="107"/>
    </row>
    <row r="574" spans="1:28" ht="19.5" customHeight="1" x14ac:dyDescent="0.15">
      <c r="A574" s="219"/>
      <c r="B574" s="73"/>
      <c r="C574" s="73" t="s">
        <v>162</v>
      </c>
      <c r="D574" s="77" t="s">
        <v>163</v>
      </c>
      <c r="E574" s="77" t="s">
        <v>183</v>
      </c>
      <c r="F574" s="79">
        <f t="shared" si="272"/>
        <v>7.3900000000000006</v>
      </c>
      <c r="G574" s="79">
        <v>0</v>
      </c>
      <c r="H574" s="79">
        <v>0</v>
      </c>
      <c r="I574" s="79">
        <v>0</v>
      </c>
      <c r="J574" s="79">
        <v>0</v>
      </c>
      <c r="K574" s="79">
        <v>0</v>
      </c>
      <c r="L574" s="79">
        <v>0</v>
      </c>
      <c r="M574" s="79">
        <v>0</v>
      </c>
      <c r="N574" s="79">
        <v>0</v>
      </c>
      <c r="O574" s="79">
        <v>0</v>
      </c>
      <c r="P574" s="79">
        <v>0</v>
      </c>
      <c r="Q574" s="79">
        <v>0.43</v>
      </c>
      <c r="R574" s="79">
        <v>0.96</v>
      </c>
      <c r="S574" s="79">
        <v>0.4</v>
      </c>
      <c r="T574" s="79">
        <v>1.37</v>
      </c>
      <c r="U574" s="79">
        <v>1.62</v>
      </c>
      <c r="V574" s="79">
        <v>2.61</v>
      </c>
      <c r="W574" s="79">
        <v>0</v>
      </c>
      <c r="X574" s="79">
        <v>0</v>
      </c>
      <c r="Y574" s="79">
        <v>0</v>
      </c>
      <c r="Z574" s="79">
        <v>0</v>
      </c>
      <c r="AA574" s="111">
        <v>0</v>
      </c>
      <c r="AB574" s="107"/>
    </row>
    <row r="575" spans="1:28" ht="19.5" customHeight="1" x14ac:dyDescent="0.15">
      <c r="A575" s="219"/>
      <c r="B575" s="73" t="s">
        <v>20</v>
      </c>
      <c r="C575" s="73"/>
      <c r="D575" s="73"/>
      <c r="E575" s="77" t="s">
        <v>150</v>
      </c>
      <c r="F575" s="79">
        <f t="shared" si="272"/>
        <v>2.15</v>
      </c>
      <c r="G575" s="79">
        <v>0</v>
      </c>
      <c r="H575" s="79">
        <v>0</v>
      </c>
      <c r="I575" s="79">
        <v>0</v>
      </c>
      <c r="J575" s="79">
        <v>0</v>
      </c>
      <c r="K575" s="79">
        <v>0</v>
      </c>
      <c r="L575" s="79">
        <v>0</v>
      </c>
      <c r="M575" s="79">
        <v>0</v>
      </c>
      <c r="N575" s="79">
        <v>0</v>
      </c>
      <c r="O575" s="79">
        <v>0</v>
      </c>
      <c r="P575" s="79">
        <v>0</v>
      </c>
      <c r="Q575" s="79">
        <v>0.113</v>
      </c>
      <c r="R575" s="79">
        <v>0.26</v>
      </c>
      <c r="S575" s="79">
        <v>0.112</v>
      </c>
      <c r="T575" s="79">
        <v>0.39700000000000002</v>
      </c>
      <c r="U575" s="79">
        <v>0.48499999999999999</v>
      </c>
      <c r="V575" s="79">
        <v>0.78300000000000003</v>
      </c>
      <c r="W575" s="79">
        <v>0</v>
      </c>
      <c r="X575" s="79">
        <v>0</v>
      </c>
      <c r="Y575" s="79">
        <v>0</v>
      </c>
      <c r="Z575" s="79">
        <v>0</v>
      </c>
      <c r="AA575" s="111">
        <v>0</v>
      </c>
      <c r="AB575" s="107"/>
    </row>
    <row r="576" spans="1:28" ht="19.5" customHeight="1" x14ac:dyDescent="0.15">
      <c r="A576" s="219"/>
      <c r="B576" s="73"/>
      <c r="C576" s="73"/>
      <c r="D576" s="77" t="s">
        <v>164</v>
      </c>
      <c r="E576" s="77" t="s">
        <v>183</v>
      </c>
      <c r="F576" s="79">
        <f t="shared" si="272"/>
        <v>0.1</v>
      </c>
      <c r="G576" s="79">
        <v>0</v>
      </c>
      <c r="H576" s="79">
        <v>0</v>
      </c>
      <c r="I576" s="79">
        <v>0</v>
      </c>
      <c r="J576" s="79">
        <v>0.1</v>
      </c>
      <c r="K576" s="79">
        <v>0</v>
      </c>
      <c r="L576" s="79">
        <v>0</v>
      </c>
      <c r="M576" s="79">
        <v>0</v>
      </c>
      <c r="N576" s="79">
        <v>0</v>
      </c>
      <c r="O576" s="79">
        <v>0</v>
      </c>
      <c r="P576" s="79">
        <v>0</v>
      </c>
      <c r="Q576" s="79">
        <v>0</v>
      </c>
      <c r="R576" s="79">
        <v>0</v>
      </c>
      <c r="S576" s="79">
        <v>0</v>
      </c>
      <c r="T576" s="79">
        <v>0</v>
      </c>
      <c r="U576" s="79">
        <v>0</v>
      </c>
      <c r="V576" s="79">
        <v>0</v>
      </c>
      <c r="W576" s="79">
        <v>0</v>
      </c>
      <c r="X576" s="79">
        <v>0</v>
      </c>
      <c r="Y576" s="79">
        <v>0</v>
      </c>
      <c r="Z576" s="79">
        <v>0</v>
      </c>
      <c r="AA576" s="111">
        <v>0</v>
      </c>
      <c r="AB576" s="107"/>
    </row>
    <row r="577" spans="1:28" ht="19.5" customHeight="1" x14ac:dyDescent="0.15">
      <c r="A577" s="219" t="s">
        <v>226</v>
      </c>
      <c r="B577" s="73"/>
      <c r="C577" s="73"/>
      <c r="D577" s="73"/>
      <c r="E577" s="77" t="s">
        <v>150</v>
      </c>
      <c r="F577" s="79">
        <f t="shared" si="272"/>
        <v>1E-3</v>
      </c>
      <c r="G577" s="79">
        <v>0</v>
      </c>
      <c r="H577" s="79">
        <v>0</v>
      </c>
      <c r="I577" s="79">
        <v>0</v>
      </c>
      <c r="J577" s="79">
        <v>1E-3</v>
      </c>
      <c r="K577" s="79">
        <v>0</v>
      </c>
      <c r="L577" s="79">
        <v>0</v>
      </c>
      <c r="M577" s="79">
        <v>0</v>
      </c>
      <c r="N577" s="79">
        <v>0</v>
      </c>
      <c r="O577" s="79">
        <v>0</v>
      </c>
      <c r="P577" s="79">
        <v>0</v>
      </c>
      <c r="Q577" s="79">
        <v>0</v>
      </c>
      <c r="R577" s="79">
        <v>0</v>
      </c>
      <c r="S577" s="79">
        <v>0</v>
      </c>
      <c r="T577" s="79">
        <v>0</v>
      </c>
      <c r="U577" s="79">
        <v>0</v>
      </c>
      <c r="V577" s="79">
        <v>0</v>
      </c>
      <c r="W577" s="79">
        <v>0</v>
      </c>
      <c r="X577" s="79">
        <v>0</v>
      </c>
      <c r="Y577" s="79">
        <v>0</v>
      </c>
      <c r="Z577" s="79">
        <v>0</v>
      </c>
      <c r="AA577" s="111">
        <v>0</v>
      </c>
      <c r="AB577" s="107"/>
    </row>
    <row r="578" spans="1:28" ht="19.5" customHeight="1" x14ac:dyDescent="0.15">
      <c r="A578" s="219"/>
      <c r="B578" s="76"/>
      <c r="C578" s="74" t="s">
        <v>165</v>
      </c>
      <c r="D578" s="75"/>
      <c r="E578" s="77" t="s">
        <v>183</v>
      </c>
      <c r="F578" s="79">
        <f t="shared" si="272"/>
        <v>3.0200000000000005</v>
      </c>
      <c r="G578" s="79">
        <v>0</v>
      </c>
      <c r="H578" s="79">
        <v>0</v>
      </c>
      <c r="I578" s="79">
        <v>0</v>
      </c>
      <c r="J578" s="79">
        <v>0</v>
      </c>
      <c r="K578" s="79">
        <v>0.3</v>
      </c>
      <c r="L578" s="79">
        <v>0.97000000000000008</v>
      </c>
      <c r="M578" s="79">
        <v>0.1</v>
      </c>
      <c r="N578" s="79">
        <v>0</v>
      </c>
      <c r="O578" s="79">
        <v>0</v>
      </c>
      <c r="P578" s="79">
        <v>0</v>
      </c>
      <c r="Q578" s="79">
        <v>0.23</v>
      </c>
      <c r="R578" s="79">
        <v>0.28999999999999998</v>
      </c>
      <c r="S578" s="79">
        <v>0.72</v>
      </c>
      <c r="T578" s="79">
        <v>0.41</v>
      </c>
      <c r="U578" s="79">
        <v>0</v>
      </c>
      <c r="V578" s="79">
        <v>0</v>
      </c>
      <c r="W578" s="79">
        <v>0</v>
      </c>
      <c r="X578" s="79">
        <v>0</v>
      </c>
      <c r="Y578" s="79">
        <v>0</v>
      </c>
      <c r="Z578" s="79">
        <v>0</v>
      </c>
      <c r="AA578" s="111">
        <v>0</v>
      </c>
      <c r="AB578" s="107"/>
    </row>
    <row r="579" spans="1:28" ht="19.5" customHeight="1" x14ac:dyDescent="0.15">
      <c r="A579" s="219"/>
      <c r="B579" s="76"/>
      <c r="C579" s="76"/>
      <c r="E579" s="77" t="s">
        <v>150</v>
      </c>
      <c r="F579" s="79">
        <f t="shared" si="272"/>
        <v>0.58000000000000007</v>
      </c>
      <c r="G579" s="79">
        <v>0</v>
      </c>
      <c r="H579" s="79">
        <v>0</v>
      </c>
      <c r="I579" s="79">
        <v>0</v>
      </c>
      <c r="J579" s="79">
        <v>0</v>
      </c>
      <c r="K579" s="79">
        <v>2.1000000000000001E-2</v>
      </c>
      <c r="L579" s="79">
        <v>9.4E-2</v>
      </c>
      <c r="M579" s="79">
        <v>2.1999999999999999E-2</v>
      </c>
      <c r="N579" s="79">
        <v>0</v>
      </c>
      <c r="O579" s="79">
        <v>0</v>
      </c>
      <c r="P579" s="79">
        <v>0</v>
      </c>
      <c r="Q579" s="79">
        <v>6.2E-2</v>
      </c>
      <c r="R579" s="79">
        <v>8.1000000000000003E-2</v>
      </c>
      <c r="S579" s="79">
        <v>0.20200000000000001</v>
      </c>
      <c r="T579" s="79">
        <v>9.8000000000000004E-2</v>
      </c>
      <c r="U579" s="79">
        <v>0</v>
      </c>
      <c r="V579" s="79">
        <v>0</v>
      </c>
      <c r="W579" s="79">
        <v>0</v>
      </c>
      <c r="X579" s="79">
        <v>0</v>
      </c>
      <c r="Y579" s="79">
        <v>0</v>
      </c>
      <c r="Z579" s="79">
        <v>0</v>
      </c>
      <c r="AA579" s="111">
        <v>0</v>
      </c>
      <c r="AB579" s="107"/>
    </row>
    <row r="580" spans="1:28" ht="19.5" customHeight="1" x14ac:dyDescent="0.15">
      <c r="A580" s="219"/>
      <c r="B580" s="221"/>
      <c r="C580" s="74" t="s">
        <v>152</v>
      </c>
      <c r="D580" s="75"/>
      <c r="E580" s="77" t="s">
        <v>183</v>
      </c>
      <c r="F580" s="79">
        <f t="shared" si="272"/>
        <v>714.29999999999984</v>
      </c>
      <c r="G580" s="79">
        <f>G582+G592</f>
        <v>0</v>
      </c>
      <c r="H580" s="79">
        <f t="shared" ref="H580:AA580" si="273">H582+H592</f>
        <v>3.3000000000000003</v>
      </c>
      <c r="I580" s="79">
        <f t="shared" si="273"/>
        <v>5.78</v>
      </c>
      <c r="J580" s="79">
        <f t="shared" si="273"/>
        <v>35.28</v>
      </c>
      <c r="K580" s="79">
        <f t="shared" si="273"/>
        <v>10.23</v>
      </c>
      <c r="L580" s="79">
        <f t="shared" si="273"/>
        <v>3.14</v>
      </c>
      <c r="M580" s="79">
        <f t="shared" si="273"/>
        <v>10.620000000000001</v>
      </c>
      <c r="N580" s="79">
        <f t="shared" si="273"/>
        <v>10.199999999999999</v>
      </c>
      <c r="O580" s="79">
        <f t="shared" si="273"/>
        <v>8.91</v>
      </c>
      <c r="P580" s="79">
        <f t="shared" si="273"/>
        <v>4.43</v>
      </c>
      <c r="Q580" s="79">
        <f t="shared" si="273"/>
        <v>16.68</v>
      </c>
      <c r="R580" s="79">
        <f t="shared" si="273"/>
        <v>99.13</v>
      </c>
      <c r="S580" s="79">
        <f t="shared" si="273"/>
        <v>204.66</v>
      </c>
      <c r="T580" s="79">
        <f t="shared" si="273"/>
        <v>154.78</v>
      </c>
      <c r="U580" s="79">
        <f t="shared" si="273"/>
        <v>122.69</v>
      </c>
      <c r="V580" s="79">
        <f t="shared" si="273"/>
        <v>15.059999999999999</v>
      </c>
      <c r="W580" s="79">
        <f t="shared" si="273"/>
        <v>1.97</v>
      </c>
      <c r="X580" s="79">
        <f t="shared" si="273"/>
        <v>4.5</v>
      </c>
      <c r="Y580" s="79">
        <f t="shared" si="273"/>
        <v>0.77</v>
      </c>
      <c r="Z580" s="79">
        <f t="shared" si="273"/>
        <v>1.91</v>
      </c>
      <c r="AA580" s="111">
        <f t="shared" si="273"/>
        <v>0.26</v>
      </c>
      <c r="AB580" s="107"/>
    </row>
    <row r="581" spans="1:28" ht="19.5" customHeight="1" x14ac:dyDescent="0.15">
      <c r="A581" s="219"/>
      <c r="B581" s="76"/>
      <c r="C581" s="76"/>
      <c r="E581" s="77" t="s">
        <v>150</v>
      </c>
      <c r="F581" s="79">
        <f t="shared" si="272"/>
        <v>122.06700000000001</v>
      </c>
      <c r="G581" s="79">
        <f>G583+G593</f>
        <v>0</v>
      </c>
      <c r="H581" s="79">
        <f t="shared" ref="H581:AA581" si="274">H583+H593</f>
        <v>5.0000000000000001E-3</v>
      </c>
      <c r="I581" s="79">
        <f t="shared" si="274"/>
        <v>0.14799999999999999</v>
      </c>
      <c r="J581" s="79">
        <f t="shared" si="274"/>
        <v>1.9449999999999998</v>
      </c>
      <c r="K581" s="79">
        <f t="shared" si="274"/>
        <v>0.81299999999999994</v>
      </c>
      <c r="L581" s="79">
        <f t="shared" si="274"/>
        <v>0.28199999999999997</v>
      </c>
      <c r="M581" s="79">
        <f t="shared" si="274"/>
        <v>1.0940000000000001</v>
      </c>
      <c r="N581" s="79">
        <f t="shared" si="274"/>
        <v>1.137</v>
      </c>
      <c r="O581" s="79">
        <f t="shared" si="274"/>
        <v>1.1460000000000001</v>
      </c>
      <c r="P581" s="79">
        <f t="shared" si="274"/>
        <v>0.59400000000000008</v>
      </c>
      <c r="Q581" s="79">
        <f t="shared" si="274"/>
        <v>2.609</v>
      </c>
      <c r="R581" s="79">
        <f t="shared" si="274"/>
        <v>14.912999999999998</v>
      </c>
      <c r="S581" s="79">
        <f t="shared" si="274"/>
        <v>35.864000000000004</v>
      </c>
      <c r="T581" s="79">
        <f t="shared" si="274"/>
        <v>26.811</v>
      </c>
      <c r="U581" s="79">
        <f t="shared" si="274"/>
        <v>28.667000000000002</v>
      </c>
      <c r="V581" s="79">
        <f t="shared" si="274"/>
        <v>3.7119999999999997</v>
      </c>
      <c r="W581" s="79">
        <f t="shared" si="274"/>
        <v>0.51100000000000001</v>
      </c>
      <c r="X581" s="79">
        <f t="shared" si="274"/>
        <v>1.087</v>
      </c>
      <c r="Y581" s="79">
        <f t="shared" si="274"/>
        <v>0.17699999999999999</v>
      </c>
      <c r="Z581" s="79">
        <f t="shared" si="274"/>
        <v>0.48399999999999999</v>
      </c>
      <c r="AA581" s="111">
        <f t="shared" si="274"/>
        <v>6.8000000000000005E-2</v>
      </c>
      <c r="AB581" s="107"/>
    </row>
    <row r="582" spans="1:28" ht="19.5" customHeight="1" x14ac:dyDescent="0.15">
      <c r="A582" s="219"/>
      <c r="B582" s="73" t="s">
        <v>94</v>
      </c>
      <c r="C582" s="77"/>
      <c r="D582" s="77" t="s">
        <v>153</v>
      </c>
      <c r="E582" s="77" t="s">
        <v>183</v>
      </c>
      <c r="F582" s="79">
        <f t="shared" si="272"/>
        <v>250.28</v>
      </c>
      <c r="G582" s="79">
        <f>SUM(G584,G586,G588,G590)</f>
        <v>0</v>
      </c>
      <c r="H582" s="79">
        <f t="shared" ref="H582:AA582" si="275">SUM(H584,H586,H588,H590)</f>
        <v>0.39</v>
      </c>
      <c r="I582" s="79">
        <f t="shared" si="275"/>
        <v>0</v>
      </c>
      <c r="J582" s="79">
        <f t="shared" si="275"/>
        <v>7.4</v>
      </c>
      <c r="K582" s="79">
        <f t="shared" si="275"/>
        <v>3.12</v>
      </c>
      <c r="L582" s="79">
        <f t="shared" si="275"/>
        <v>0</v>
      </c>
      <c r="M582" s="79">
        <f t="shared" si="275"/>
        <v>0.81</v>
      </c>
      <c r="N582" s="79">
        <f t="shared" si="275"/>
        <v>0.25</v>
      </c>
      <c r="O582" s="79">
        <f t="shared" si="275"/>
        <v>1.28</v>
      </c>
      <c r="P582" s="79">
        <f t="shared" si="275"/>
        <v>0.25</v>
      </c>
      <c r="Q582" s="79">
        <f t="shared" si="275"/>
        <v>3.4</v>
      </c>
      <c r="R582" s="79">
        <f t="shared" si="275"/>
        <v>6.1599999999999993</v>
      </c>
      <c r="S582" s="79">
        <f t="shared" si="275"/>
        <v>65.22</v>
      </c>
      <c r="T582" s="79">
        <f t="shared" si="275"/>
        <v>42.120000000000005</v>
      </c>
      <c r="U582" s="79">
        <f t="shared" si="275"/>
        <v>95.86</v>
      </c>
      <c r="V582" s="79">
        <f t="shared" si="275"/>
        <v>14.61</v>
      </c>
      <c r="W582" s="79">
        <f t="shared" si="275"/>
        <v>1.97</v>
      </c>
      <c r="X582" s="79">
        <f t="shared" si="275"/>
        <v>4.5</v>
      </c>
      <c r="Y582" s="79">
        <f t="shared" si="275"/>
        <v>0.77</v>
      </c>
      <c r="Z582" s="79">
        <f t="shared" si="275"/>
        <v>1.91</v>
      </c>
      <c r="AA582" s="111">
        <f t="shared" si="275"/>
        <v>0.26</v>
      </c>
      <c r="AB582" s="107"/>
    </row>
    <row r="583" spans="1:28" ht="19.5" customHeight="1" x14ac:dyDescent="0.15">
      <c r="A583" s="219"/>
      <c r="B583" s="73"/>
      <c r="C583" s="73" t="s">
        <v>10</v>
      </c>
      <c r="D583" s="73"/>
      <c r="E583" s="77" t="s">
        <v>150</v>
      </c>
      <c r="F583" s="79">
        <f t="shared" si="272"/>
        <v>60.086000000000006</v>
      </c>
      <c r="G583" s="79">
        <f>SUM(G585,G587,G589,G591)</f>
        <v>0</v>
      </c>
      <c r="H583" s="79">
        <f t="shared" ref="H583:AA583" si="276">SUM(H585,H587,H589,H591)</f>
        <v>0</v>
      </c>
      <c r="I583" s="79">
        <f t="shared" si="276"/>
        <v>0</v>
      </c>
      <c r="J583" s="79">
        <f t="shared" si="276"/>
        <v>0.51300000000000001</v>
      </c>
      <c r="K583" s="79">
        <f t="shared" si="276"/>
        <v>0.312</v>
      </c>
      <c r="L583" s="79">
        <f t="shared" si="276"/>
        <v>0</v>
      </c>
      <c r="M583" s="79">
        <f t="shared" si="276"/>
        <v>0.113</v>
      </c>
      <c r="N583" s="79">
        <f t="shared" si="276"/>
        <v>0.04</v>
      </c>
      <c r="O583" s="79">
        <f t="shared" si="276"/>
        <v>0.23100000000000001</v>
      </c>
      <c r="P583" s="79">
        <f t="shared" si="276"/>
        <v>0.05</v>
      </c>
      <c r="Q583" s="79">
        <f t="shared" si="276"/>
        <v>0.74699999999999989</v>
      </c>
      <c r="R583" s="79">
        <f t="shared" si="276"/>
        <v>1.421</v>
      </c>
      <c r="S583" s="79">
        <f t="shared" si="276"/>
        <v>15.611000000000001</v>
      </c>
      <c r="T583" s="79">
        <f t="shared" si="276"/>
        <v>10.356000000000002</v>
      </c>
      <c r="U583" s="79">
        <f t="shared" si="276"/>
        <v>24.719000000000001</v>
      </c>
      <c r="V583" s="79">
        <f t="shared" si="276"/>
        <v>3.6459999999999999</v>
      </c>
      <c r="W583" s="79">
        <f t="shared" si="276"/>
        <v>0.51100000000000001</v>
      </c>
      <c r="X583" s="79">
        <f t="shared" si="276"/>
        <v>1.087</v>
      </c>
      <c r="Y583" s="79">
        <f t="shared" si="276"/>
        <v>0.17699999999999999</v>
      </c>
      <c r="Z583" s="79">
        <f t="shared" si="276"/>
        <v>0.48399999999999999</v>
      </c>
      <c r="AA583" s="111">
        <f t="shared" si="276"/>
        <v>6.8000000000000005E-2</v>
      </c>
      <c r="AB583" s="107"/>
    </row>
    <row r="584" spans="1:28" ht="19.5" customHeight="1" x14ac:dyDescent="0.15">
      <c r="A584" s="219"/>
      <c r="B584" s="73"/>
      <c r="C584" s="73"/>
      <c r="D584" s="77" t="s">
        <v>157</v>
      </c>
      <c r="E584" s="77" t="s">
        <v>183</v>
      </c>
      <c r="F584" s="79">
        <f t="shared" si="272"/>
        <v>192.28999999999996</v>
      </c>
      <c r="G584" s="79">
        <v>0</v>
      </c>
      <c r="H584" s="79">
        <v>0</v>
      </c>
      <c r="I584" s="79">
        <v>0</v>
      </c>
      <c r="J584" s="79">
        <v>0.16</v>
      </c>
      <c r="K584" s="79">
        <v>0</v>
      </c>
      <c r="L584" s="79">
        <v>0</v>
      </c>
      <c r="M584" s="79">
        <v>0</v>
      </c>
      <c r="N584" s="79">
        <v>0.25</v>
      </c>
      <c r="O584" s="79">
        <v>0</v>
      </c>
      <c r="P584" s="79">
        <v>0.25</v>
      </c>
      <c r="Q584" s="79">
        <v>0.27</v>
      </c>
      <c r="R584" s="79">
        <v>4.4799999999999995</v>
      </c>
      <c r="S584" s="79">
        <v>35.979999999999997</v>
      </c>
      <c r="T584" s="79">
        <v>40.06</v>
      </c>
      <c r="U584" s="79">
        <v>90.77</v>
      </c>
      <c r="V584" s="79">
        <v>10.719999999999999</v>
      </c>
      <c r="W584" s="79">
        <v>1.91</v>
      </c>
      <c r="X584" s="79">
        <v>4.5</v>
      </c>
      <c r="Y584" s="79">
        <v>0.77</v>
      </c>
      <c r="Z584" s="79">
        <v>1.91</v>
      </c>
      <c r="AA584" s="111">
        <v>0.26</v>
      </c>
      <c r="AB584" s="107"/>
    </row>
    <row r="585" spans="1:28" ht="19.5" customHeight="1" x14ac:dyDescent="0.15">
      <c r="A585" s="219"/>
      <c r="B585" s="73"/>
      <c r="C585" s="73"/>
      <c r="D585" s="73"/>
      <c r="E585" s="77" t="s">
        <v>150</v>
      </c>
      <c r="F585" s="79">
        <f t="shared" si="272"/>
        <v>47.968999999999994</v>
      </c>
      <c r="G585" s="79">
        <v>0</v>
      </c>
      <c r="H585" s="79">
        <v>0</v>
      </c>
      <c r="I585" s="79">
        <v>0</v>
      </c>
      <c r="J585" s="79">
        <v>1.0999999999999999E-2</v>
      </c>
      <c r="K585" s="79">
        <v>0</v>
      </c>
      <c r="L585" s="79">
        <v>0</v>
      </c>
      <c r="M585" s="79">
        <v>0</v>
      </c>
      <c r="N585" s="79">
        <v>0.04</v>
      </c>
      <c r="O585" s="79">
        <v>0</v>
      </c>
      <c r="P585" s="79">
        <v>0.05</v>
      </c>
      <c r="Q585" s="79">
        <v>5.8999999999999997E-2</v>
      </c>
      <c r="R585" s="79">
        <v>1.034</v>
      </c>
      <c r="S585" s="79">
        <v>8.5960000000000001</v>
      </c>
      <c r="T585" s="79">
        <v>9.838000000000001</v>
      </c>
      <c r="U585" s="79">
        <v>23.395</v>
      </c>
      <c r="V585" s="79">
        <v>2.6349999999999998</v>
      </c>
      <c r="W585" s="79">
        <v>0.495</v>
      </c>
      <c r="X585" s="79">
        <v>1.087</v>
      </c>
      <c r="Y585" s="79">
        <v>0.17699999999999999</v>
      </c>
      <c r="Z585" s="79">
        <v>0.48399999999999999</v>
      </c>
      <c r="AA585" s="111">
        <v>6.8000000000000005E-2</v>
      </c>
      <c r="AB585" s="107"/>
    </row>
    <row r="586" spans="1:28" ht="19.5" customHeight="1" x14ac:dyDescent="0.15">
      <c r="A586" s="219"/>
      <c r="B586" s="73" t="s">
        <v>65</v>
      </c>
      <c r="C586" s="73" t="s">
        <v>159</v>
      </c>
      <c r="D586" s="77" t="s">
        <v>160</v>
      </c>
      <c r="E586" s="77" t="s">
        <v>183</v>
      </c>
      <c r="F586" s="79">
        <f t="shared" si="272"/>
        <v>57.990000000000009</v>
      </c>
      <c r="G586" s="79">
        <v>0</v>
      </c>
      <c r="H586" s="79">
        <v>0.39</v>
      </c>
      <c r="I586" s="79">
        <v>0</v>
      </c>
      <c r="J586" s="79">
        <v>7.24</v>
      </c>
      <c r="K586" s="79">
        <v>3.12</v>
      </c>
      <c r="L586" s="79">
        <v>0</v>
      </c>
      <c r="M586" s="79">
        <v>0.81</v>
      </c>
      <c r="N586" s="79">
        <v>0</v>
      </c>
      <c r="O586" s="79">
        <v>1.28</v>
      </c>
      <c r="P586" s="79">
        <v>0</v>
      </c>
      <c r="Q586" s="79">
        <v>3.13</v>
      </c>
      <c r="R586" s="79">
        <v>1.68</v>
      </c>
      <c r="S586" s="79">
        <v>29.240000000000002</v>
      </c>
      <c r="T586" s="79">
        <v>2.06</v>
      </c>
      <c r="U586" s="79">
        <v>5.09</v>
      </c>
      <c r="V586" s="79">
        <v>3.89</v>
      </c>
      <c r="W586" s="79">
        <v>0.06</v>
      </c>
      <c r="X586" s="79">
        <v>0</v>
      </c>
      <c r="Y586" s="79">
        <v>0</v>
      </c>
      <c r="Z586" s="79">
        <v>0</v>
      </c>
      <c r="AA586" s="111">
        <v>0</v>
      </c>
      <c r="AB586" s="107"/>
    </row>
    <row r="587" spans="1:28" ht="19.5" customHeight="1" x14ac:dyDescent="0.15">
      <c r="A587" s="219"/>
      <c r="B587" s="73"/>
      <c r="C587" s="73"/>
      <c r="D587" s="73"/>
      <c r="E587" s="77" t="s">
        <v>150</v>
      </c>
      <c r="F587" s="79">
        <f t="shared" si="272"/>
        <v>12.117000000000001</v>
      </c>
      <c r="G587" s="79">
        <v>0</v>
      </c>
      <c r="H587" s="79">
        <v>0</v>
      </c>
      <c r="I587" s="79">
        <v>0</v>
      </c>
      <c r="J587" s="79">
        <v>0.502</v>
      </c>
      <c r="K587" s="79">
        <v>0.312</v>
      </c>
      <c r="L587" s="79">
        <v>0</v>
      </c>
      <c r="M587" s="79">
        <v>0.113</v>
      </c>
      <c r="N587" s="79">
        <v>0</v>
      </c>
      <c r="O587" s="79">
        <v>0.23100000000000001</v>
      </c>
      <c r="P587" s="79">
        <v>0</v>
      </c>
      <c r="Q587" s="79">
        <v>0.68799999999999994</v>
      </c>
      <c r="R587" s="79">
        <v>0.38700000000000001</v>
      </c>
      <c r="S587" s="79">
        <v>7.0150000000000006</v>
      </c>
      <c r="T587" s="79">
        <v>0.51800000000000002</v>
      </c>
      <c r="U587" s="79">
        <v>1.3240000000000001</v>
      </c>
      <c r="V587" s="79">
        <v>1.0109999999999999</v>
      </c>
      <c r="W587" s="79">
        <v>1.6E-2</v>
      </c>
      <c r="X587" s="79">
        <v>0</v>
      </c>
      <c r="Y587" s="79">
        <v>0</v>
      </c>
      <c r="Z587" s="79">
        <v>0</v>
      </c>
      <c r="AA587" s="111">
        <v>0</v>
      </c>
      <c r="AB587" s="107"/>
    </row>
    <row r="588" spans="1:28" ht="19.5" customHeight="1" x14ac:dyDescent="0.15">
      <c r="A588" s="219" t="s">
        <v>85</v>
      </c>
      <c r="B588" s="73"/>
      <c r="C588" s="73"/>
      <c r="D588" s="77" t="s">
        <v>166</v>
      </c>
      <c r="E588" s="77" t="s">
        <v>183</v>
      </c>
      <c r="F588" s="79">
        <f t="shared" si="272"/>
        <v>0</v>
      </c>
      <c r="G588" s="79">
        <v>0</v>
      </c>
      <c r="H588" s="79">
        <v>0</v>
      </c>
      <c r="I588" s="79">
        <v>0</v>
      </c>
      <c r="J588" s="79">
        <v>0</v>
      </c>
      <c r="K588" s="79">
        <v>0</v>
      </c>
      <c r="L588" s="79">
        <v>0</v>
      </c>
      <c r="M588" s="79">
        <v>0</v>
      </c>
      <c r="N588" s="79">
        <v>0</v>
      </c>
      <c r="O588" s="79">
        <v>0</v>
      </c>
      <c r="P588" s="79">
        <v>0</v>
      </c>
      <c r="Q588" s="79">
        <v>0</v>
      </c>
      <c r="R588" s="79">
        <v>0</v>
      </c>
      <c r="S588" s="79">
        <v>0</v>
      </c>
      <c r="T588" s="79">
        <v>0</v>
      </c>
      <c r="U588" s="79">
        <v>0</v>
      </c>
      <c r="V588" s="79">
        <v>0</v>
      </c>
      <c r="W588" s="79">
        <v>0</v>
      </c>
      <c r="X588" s="79">
        <v>0</v>
      </c>
      <c r="Y588" s="79">
        <v>0</v>
      </c>
      <c r="Z588" s="79">
        <v>0</v>
      </c>
      <c r="AA588" s="111">
        <v>0</v>
      </c>
      <c r="AB588" s="107"/>
    </row>
    <row r="589" spans="1:28" ht="19.5" customHeight="1" x14ac:dyDescent="0.15">
      <c r="A589" s="219"/>
      <c r="B589" s="73"/>
      <c r="C589" s="73" t="s">
        <v>162</v>
      </c>
      <c r="D589" s="73"/>
      <c r="E589" s="77" t="s">
        <v>150</v>
      </c>
      <c r="F589" s="79">
        <f t="shared" si="272"/>
        <v>0</v>
      </c>
      <c r="G589" s="79">
        <v>0</v>
      </c>
      <c r="H589" s="79">
        <v>0</v>
      </c>
      <c r="I589" s="79">
        <v>0</v>
      </c>
      <c r="J589" s="79">
        <v>0</v>
      </c>
      <c r="K589" s="79">
        <v>0</v>
      </c>
      <c r="L589" s="79">
        <v>0</v>
      </c>
      <c r="M589" s="79">
        <v>0</v>
      </c>
      <c r="N589" s="79">
        <v>0</v>
      </c>
      <c r="O589" s="79">
        <v>0</v>
      </c>
      <c r="P589" s="79">
        <v>0</v>
      </c>
      <c r="Q589" s="79">
        <v>0</v>
      </c>
      <c r="R589" s="79">
        <v>0</v>
      </c>
      <c r="S589" s="79">
        <v>0</v>
      </c>
      <c r="T589" s="79">
        <v>0</v>
      </c>
      <c r="U589" s="79">
        <v>0</v>
      </c>
      <c r="V589" s="79">
        <v>0</v>
      </c>
      <c r="W589" s="79">
        <v>0</v>
      </c>
      <c r="X589" s="79">
        <v>0</v>
      </c>
      <c r="Y589" s="79">
        <v>0</v>
      </c>
      <c r="Z589" s="79">
        <v>0</v>
      </c>
      <c r="AA589" s="111">
        <v>0</v>
      </c>
      <c r="AB589" s="107"/>
    </row>
    <row r="590" spans="1:28" ht="19.5" customHeight="1" x14ac:dyDescent="0.15">
      <c r="A590" s="219"/>
      <c r="B590" s="73" t="s">
        <v>20</v>
      </c>
      <c r="C590" s="73"/>
      <c r="D590" s="77" t="s">
        <v>164</v>
      </c>
      <c r="E590" s="77" t="s">
        <v>183</v>
      </c>
      <c r="F590" s="79">
        <f t="shared" si="272"/>
        <v>0</v>
      </c>
      <c r="G590" s="79">
        <v>0</v>
      </c>
      <c r="H590" s="79">
        <v>0</v>
      </c>
      <c r="I590" s="79">
        <v>0</v>
      </c>
      <c r="J590" s="79">
        <v>0</v>
      </c>
      <c r="K590" s="79">
        <v>0</v>
      </c>
      <c r="L590" s="79">
        <v>0</v>
      </c>
      <c r="M590" s="79">
        <v>0</v>
      </c>
      <c r="N590" s="79">
        <v>0</v>
      </c>
      <c r="O590" s="79">
        <v>0</v>
      </c>
      <c r="P590" s="79">
        <v>0</v>
      </c>
      <c r="Q590" s="79">
        <v>0</v>
      </c>
      <c r="R590" s="79">
        <v>0</v>
      </c>
      <c r="S590" s="79">
        <v>0</v>
      </c>
      <c r="T590" s="79">
        <v>0</v>
      </c>
      <c r="U590" s="79">
        <v>0</v>
      </c>
      <c r="V590" s="79">
        <v>0</v>
      </c>
      <c r="W590" s="79">
        <v>0</v>
      </c>
      <c r="X590" s="79">
        <v>0</v>
      </c>
      <c r="Y590" s="79">
        <v>0</v>
      </c>
      <c r="Z590" s="79">
        <v>0</v>
      </c>
      <c r="AA590" s="111">
        <v>0</v>
      </c>
      <c r="AB590" s="107"/>
    </row>
    <row r="591" spans="1:28" ht="19.5" customHeight="1" x14ac:dyDescent="0.15">
      <c r="A591" s="219"/>
      <c r="B591" s="73"/>
      <c r="C591" s="73"/>
      <c r="D591" s="73"/>
      <c r="E591" s="77" t="s">
        <v>150</v>
      </c>
      <c r="F591" s="79">
        <f t="shared" si="272"/>
        <v>0</v>
      </c>
      <c r="G591" s="79">
        <v>0</v>
      </c>
      <c r="H591" s="79">
        <v>0</v>
      </c>
      <c r="I591" s="79">
        <v>0</v>
      </c>
      <c r="J591" s="79">
        <v>0</v>
      </c>
      <c r="K591" s="79">
        <v>0</v>
      </c>
      <c r="L591" s="79">
        <v>0</v>
      </c>
      <c r="M591" s="79">
        <v>0</v>
      </c>
      <c r="N591" s="79">
        <v>0</v>
      </c>
      <c r="O591" s="79">
        <v>0</v>
      </c>
      <c r="P591" s="79">
        <v>0</v>
      </c>
      <c r="Q591" s="79">
        <v>0</v>
      </c>
      <c r="R591" s="79">
        <v>0</v>
      </c>
      <c r="S591" s="79">
        <v>0</v>
      </c>
      <c r="T591" s="79">
        <v>0</v>
      </c>
      <c r="U591" s="79">
        <v>0</v>
      </c>
      <c r="V591" s="79">
        <v>0</v>
      </c>
      <c r="W591" s="79">
        <v>0</v>
      </c>
      <c r="X591" s="79">
        <v>0</v>
      </c>
      <c r="Y591" s="79">
        <v>0</v>
      </c>
      <c r="Z591" s="79">
        <v>0</v>
      </c>
      <c r="AA591" s="111">
        <v>0</v>
      </c>
      <c r="AB591" s="107"/>
    </row>
    <row r="592" spans="1:28" ht="19.5" customHeight="1" x14ac:dyDescent="0.15">
      <c r="A592" s="219"/>
      <c r="B592" s="76"/>
      <c r="C592" s="74" t="s">
        <v>165</v>
      </c>
      <c r="D592" s="75"/>
      <c r="E592" s="77" t="s">
        <v>183</v>
      </c>
      <c r="F592" s="79">
        <f t="shared" si="272"/>
        <v>464.02</v>
      </c>
      <c r="G592" s="79">
        <v>0</v>
      </c>
      <c r="H592" s="79">
        <v>2.91</v>
      </c>
      <c r="I592" s="79">
        <v>5.78</v>
      </c>
      <c r="J592" s="79">
        <v>27.88</v>
      </c>
      <c r="K592" s="79">
        <v>7.11</v>
      </c>
      <c r="L592" s="79">
        <v>3.14</v>
      </c>
      <c r="M592" s="79">
        <v>9.81</v>
      </c>
      <c r="N592" s="79">
        <v>9.9499999999999993</v>
      </c>
      <c r="O592" s="79">
        <v>7.63</v>
      </c>
      <c r="P592" s="79">
        <v>4.18</v>
      </c>
      <c r="Q592" s="79">
        <v>13.280000000000001</v>
      </c>
      <c r="R592" s="79">
        <v>92.97</v>
      </c>
      <c r="S592" s="79">
        <v>139.44</v>
      </c>
      <c r="T592" s="79">
        <v>112.66</v>
      </c>
      <c r="U592" s="79">
        <v>26.83</v>
      </c>
      <c r="V592" s="79">
        <v>0.45</v>
      </c>
      <c r="W592" s="79">
        <v>0</v>
      </c>
      <c r="X592" s="79">
        <v>0</v>
      </c>
      <c r="Y592" s="79">
        <v>0</v>
      </c>
      <c r="Z592" s="79">
        <v>0</v>
      </c>
      <c r="AA592" s="111">
        <v>0</v>
      </c>
      <c r="AB592" s="107"/>
    </row>
    <row r="593" spans="1:28" ht="19.5" customHeight="1" thickBot="1" x14ac:dyDescent="0.2">
      <c r="A593" s="94"/>
      <c r="B593" s="222"/>
      <c r="C593" s="222"/>
      <c r="D593" s="223"/>
      <c r="E593" s="224" t="s">
        <v>150</v>
      </c>
      <c r="F593" s="79">
        <f t="shared" si="272"/>
        <v>61.981000000000002</v>
      </c>
      <c r="G593" s="102">
        <v>0</v>
      </c>
      <c r="H593" s="225">
        <v>5.0000000000000001E-3</v>
      </c>
      <c r="I593" s="225">
        <v>0.14799999999999999</v>
      </c>
      <c r="J593" s="225">
        <v>1.4319999999999999</v>
      </c>
      <c r="K593" s="225">
        <v>0.501</v>
      </c>
      <c r="L593" s="225">
        <v>0.28199999999999997</v>
      </c>
      <c r="M593" s="225">
        <v>0.98099999999999998</v>
      </c>
      <c r="N593" s="225">
        <v>1.097</v>
      </c>
      <c r="O593" s="225">
        <v>0.91500000000000004</v>
      </c>
      <c r="P593" s="225">
        <v>0.54400000000000004</v>
      </c>
      <c r="Q593" s="225">
        <v>1.8620000000000001</v>
      </c>
      <c r="R593" s="225">
        <v>13.491999999999999</v>
      </c>
      <c r="S593" s="225">
        <v>20.253</v>
      </c>
      <c r="T593" s="225">
        <v>16.454999999999998</v>
      </c>
      <c r="U593" s="225">
        <v>3.948</v>
      </c>
      <c r="V593" s="225">
        <v>6.6000000000000003E-2</v>
      </c>
      <c r="W593" s="225">
        <v>0</v>
      </c>
      <c r="X593" s="225">
        <v>0</v>
      </c>
      <c r="Y593" s="225">
        <v>0</v>
      </c>
      <c r="Z593" s="225">
        <v>0</v>
      </c>
      <c r="AA593" s="226">
        <v>0</v>
      </c>
      <c r="AB593" s="107"/>
    </row>
    <row r="594" spans="1:28" ht="19.5" customHeight="1" x14ac:dyDescent="0.15">
      <c r="A594" s="349" t="s">
        <v>119</v>
      </c>
      <c r="B594" s="352" t="s">
        <v>120</v>
      </c>
      <c r="C594" s="353"/>
      <c r="D594" s="354"/>
      <c r="E594" s="73" t="s">
        <v>183</v>
      </c>
      <c r="F594" s="227">
        <f>F595+F596</f>
        <v>73.56</v>
      </c>
    </row>
    <row r="595" spans="1:28" ht="19.5" customHeight="1" x14ac:dyDescent="0.15">
      <c r="A595" s="350"/>
      <c r="B595" s="355" t="s">
        <v>205</v>
      </c>
      <c r="C595" s="356"/>
      <c r="D595" s="357"/>
      <c r="E595" s="77" t="s">
        <v>183</v>
      </c>
      <c r="F595" s="227">
        <v>37.35</v>
      </c>
    </row>
    <row r="596" spans="1:28" ht="19.5" customHeight="1" x14ac:dyDescent="0.15">
      <c r="A596" s="351"/>
      <c r="B596" s="355" t="s">
        <v>206</v>
      </c>
      <c r="C596" s="356"/>
      <c r="D596" s="357"/>
      <c r="E596" s="77" t="s">
        <v>183</v>
      </c>
      <c r="F596" s="227">
        <v>36.21</v>
      </c>
    </row>
    <row r="597" spans="1:28" ht="19.5" customHeight="1" thickBot="1" x14ac:dyDescent="0.2">
      <c r="A597" s="358" t="s">
        <v>204</v>
      </c>
      <c r="B597" s="359"/>
      <c r="C597" s="359"/>
      <c r="D597" s="360"/>
      <c r="E597" s="167" t="s">
        <v>183</v>
      </c>
      <c r="F597" s="233">
        <v>0</v>
      </c>
    </row>
    <row r="599" spans="1:28" ht="19.5" customHeight="1" x14ac:dyDescent="0.15">
      <c r="A599" s="3" t="s">
        <v>381</v>
      </c>
      <c r="F599" s="207" t="s">
        <v>515</v>
      </c>
    </row>
    <row r="600" spans="1:28" ht="19.5" customHeight="1" thickBot="1" x14ac:dyDescent="0.2">
      <c r="A600" s="346" t="s">
        <v>28</v>
      </c>
      <c r="B600" s="348"/>
      <c r="C600" s="348"/>
      <c r="D600" s="348"/>
      <c r="E600" s="348"/>
      <c r="F600" s="348"/>
      <c r="G600" s="348"/>
      <c r="H600" s="348"/>
      <c r="I600" s="348"/>
      <c r="J600" s="348"/>
      <c r="K600" s="348"/>
      <c r="L600" s="348"/>
      <c r="M600" s="348"/>
      <c r="N600" s="348"/>
      <c r="O600" s="348"/>
      <c r="P600" s="348"/>
      <c r="Q600" s="348"/>
      <c r="R600" s="348"/>
      <c r="S600" s="348"/>
      <c r="T600" s="348"/>
      <c r="U600" s="348"/>
      <c r="V600" s="348"/>
      <c r="W600" s="348"/>
      <c r="X600" s="348"/>
      <c r="Y600" s="348"/>
      <c r="Z600" s="348"/>
      <c r="AA600" s="348"/>
    </row>
    <row r="601" spans="1:28" ht="19.5" customHeight="1" x14ac:dyDescent="0.15">
      <c r="A601" s="208" t="s">
        <v>179</v>
      </c>
      <c r="B601" s="91"/>
      <c r="C601" s="91"/>
      <c r="D601" s="91"/>
      <c r="E601" s="91"/>
      <c r="F601" s="89" t="s">
        <v>180</v>
      </c>
      <c r="G601" s="184"/>
      <c r="H601" s="184"/>
      <c r="I601" s="184"/>
      <c r="J601" s="184"/>
      <c r="K601" s="184"/>
      <c r="L601" s="184"/>
      <c r="M601" s="184"/>
      <c r="N601" s="184"/>
      <c r="O601" s="184"/>
      <c r="P601" s="184"/>
      <c r="Q601" s="209"/>
      <c r="R601" s="135"/>
      <c r="S601" s="184"/>
      <c r="T601" s="184"/>
      <c r="U601" s="184"/>
      <c r="V601" s="184"/>
      <c r="W601" s="184"/>
      <c r="X601" s="184"/>
      <c r="Y601" s="184"/>
      <c r="Z601" s="184"/>
      <c r="AA601" s="234" t="s">
        <v>181</v>
      </c>
      <c r="AB601" s="107"/>
    </row>
    <row r="602" spans="1:28" ht="19.5" customHeight="1" x14ac:dyDescent="0.15">
      <c r="A602" s="211" t="s">
        <v>182</v>
      </c>
      <c r="B602" s="75"/>
      <c r="C602" s="75"/>
      <c r="D602" s="75"/>
      <c r="E602" s="77" t="s">
        <v>183</v>
      </c>
      <c r="F602" s="79">
        <f>F604+F638+F641</f>
        <v>3286.6</v>
      </c>
      <c r="G602" s="212" t="s">
        <v>184</v>
      </c>
      <c r="H602" s="212" t="s">
        <v>185</v>
      </c>
      <c r="I602" s="212" t="s">
        <v>186</v>
      </c>
      <c r="J602" s="212" t="s">
        <v>187</v>
      </c>
      <c r="K602" s="212" t="s">
        <v>227</v>
      </c>
      <c r="L602" s="212" t="s">
        <v>228</v>
      </c>
      <c r="M602" s="212" t="s">
        <v>229</v>
      </c>
      <c r="N602" s="212" t="s">
        <v>230</v>
      </c>
      <c r="O602" s="212" t="s">
        <v>231</v>
      </c>
      <c r="P602" s="212" t="s">
        <v>232</v>
      </c>
      <c r="Q602" s="213" t="s">
        <v>233</v>
      </c>
      <c r="R602" s="214" t="s">
        <v>234</v>
      </c>
      <c r="S602" s="212" t="s">
        <v>235</v>
      </c>
      <c r="T602" s="212" t="s">
        <v>236</v>
      </c>
      <c r="U602" s="212" t="s">
        <v>237</v>
      </c>
      <c r="V602" s="212" t="s">
        <v>238</v>
      </c>
      <c r="W602" s="212" t="s">
        <v>42</v>
      </c>
      <c r="X602" s="212" t="s">
        <v>147</v>
      </c>
      <c r="Y602" s="212" t="s">
        <v>148</v>
      </c>
      <c r="Z602" s="212" t="s">
        <v>149</v>
      </c>
      <c r="AA602" s="235"/>
      <c r="AB602" s="107"/>
    </row>
    <row r="603" spans="1:28" ht="19.5" customHeight="1" x14ac:dyDescent="0.15">
      <c r="A603" s="144"/>
      <c r="E603" s="77" t="s">
        <v>150</v>
      </c>
      <c r="F603" s="79">
        <f>F605</f>
        <v>752.91800000000001</v>
      </c>
      <c r="G603" s="216"/>
      <c r="H603" s="216"/>
      <c r="I603" s="216"/>
      <c r="J603" s="216"/>
      <c r="K603" s="216"/>
      <c r="L603" s="216"/>
      <c r="M603" s="216"/>
      <c r="N603" s="216"/>
      <c r="O603" s="216"/>
      <c r="P603" s="216"/>
      <c r="Q603" s="217"/>
      <c r="R603" s="197"/>
      <c r="S603" s="216"/>
      <c r="T603" s="216"/>
      <c r="U603" s="216"/>
      <c r="V603" s="216"/>
      <c r="W603" s="216"/>
      <c r="X603" s="216"/>
      <c r="Y603" s="216"/>
      <c r="Z603" s="216"/>
      <c r="AA603" s="235" t="s">
        <v>151</v>
      </c>
      <c r="AB603" s="107"/>
    </row>
    <row r="604" spans="1:28" ht="19.5" customHeight="1" x14ac:dyDescent="0.15">
      <c r="A604" s="218"/>
      <c r="B604" s="74" t="s">
        <v>152</v>
      </c>
      <c r="C604" s="75"/>
      <c r="D604" s="75"/>
      <c r="E604" s="77" t="s">
        <v>183</v>
      </c>
      <c r="F604" s="79">
        <f>SUM(G604:AA604)</f>
        <v>3114.77</v>
      </c>
      <c r="G604" s="79">
        <f>G606+G624</f>
        <v>0</v>
      </c>
      <c r="H604" s="79">
        <f t="shared" ref="H604:AA604" si="277">H606+H624</f>
        <v>23.4</v>
      </c>
      <c r="I604" s="79">
        <f t="shared" si="277"/>
        <v>23.32</v>
      </c>
      <c r="J604" s="79">
        <f t="shared" si="277"/>
        <v>15.530000000000001</v>
      </c>
      <c r="K604" s="79">
        <f t="shared" si="277"/>
        <v>37.129999999999995</v>
      </c>
      <c r="L604" s="79">
        <f t="shared" si="277"/>
        <v>192.51999999999998</v>
      </c>
      <c r="M604" s="79">
        <f t="shared" si="277"/>
        <v>103.46000000000001</v>
      </c>
      <c r="N604" s="79">
        <f t="shared" si="277"/>
        <v>109.72999999999999</v>
      </c>
      <c r="O604" s="79">
        <f t="shared" si="277"/>
        <v>99.6</v>
      </c>
      <c r="P604" s="79">
        <f t="shared" si="277"/>
        <v>96.59</v>
      </c>
      <c r="Q604" s="79">
        <f t="shared" si="277"/>
        <v>323.88</v>
      </c>
      <c r="R604" s="79">
        <f t="shared" si="277"/>
        <v>627.12999999999988</v>
      </c>
      <c r="S604" s="79">
        <f t="shared" si="277"/>
        <v>456.54000000000008</v>
      </c>
      <c r="T604" s="79">
        <f t="shared" si="277"/>
        <v>393.53999999999996</v>
      </c>
      <c r="U604" s="79">
        <f t="shared" si="277"/>
        <v>430.34999999999991</v>
      </c>
      <c r="V604" s="79">
        <f t="shared" si="277"/>
        <v>75.44</v>
      </c>
      <c r="W604" s="79">
        <f t="shared" si="277"/>
        <v>37.25</v>
      </c>
      <c r="X604" s="79">
        <f t="shared" si="277"/>
        <v>23.009999999999998</v>
      </c>
      <c r="Y604" s="79">
        <f t="shared" si="277"/>
        <v>37.94</v>
      </c>
      <c r="Z604" s="79">
        <f t="shared" si="277"/>
        <v>7.58</v>
      </c>
      <c r="AA604" s="111">
        <f t="shared" si="277"/>
        <v>0.83</v>
      </c>
      <c r="AB604" s="107"/>
    </row>
    <row r="605" spans="1:28" ht="19.5" customHeight="1" x14ac:dyDescent="0.15">
      <c r="A605" s="219"/>
      <c r="B605" s="220"/>
      <c r="E605" s="77" t="s">
        <v>150</v>
      </c>
      <c r="F605" s="79">
        <f>SUM(G605:AA605)</f>
        <v>752.91800000000001</v>
      </c>
      <c r="G605" s="79">
        <f>G607+G625</f>
        <v>0</v>
      </c>
      <c r="H605" s="79">
        <f t="shared" ref="H605:AA605" si="278">H607+H625</f>
        <v>3.4000000000000002E-2</v>
      </c>
      <c r="I605" s="79">
        <f t="shared" si="278"/>
        <v>1.1160000000000001</v>
      </c>
      <c r="J605" s="79">
        <f t="shared" si="278"/>
        <v>0.745</v>
      </c>
      <c r="K605" s="79">
        <f t="shared" si="278"/>
        <v>4.7860000000000005</v>
      </c>
      <c r="L605" s="79">
        <f t="shared" si="278"/>
        <v>38.284999999999989</v>
      </c>
      <c r="M605" s="79">
        <f t="shared" si="278"/>
        <v>22.553000000000004</v>
      </c>
      <c r="N605" s="79">
        <f t="shared" si="278"/>
        <v>20.628</v>
      </c>
      <c r="O605" s="79">
        <f t="shared" si="278"/>
        <v>27.286000000000001</v>
      </c>
      <c r="P605" s="79">
        <f t="shared" si="278"/>
        <v>27.54</v>
      </c>
      <c r="Q605" s="79">
        <f t="shared" si="278"/>
        <v>89.242999999999995</v>
      </c>
      <c r="R605" s="79">
        <f t="shared" si="278"/>
        <v>154.04400000000001</v>
      </c>
      <c r="S605" s="79">
        <f t="shared" si="278"/>
        <v>117.82900000000001</v>
      </c>
      <c r="T605" s="79">
        <f t="shared" si="278"/>
        <v>98.992999999999995</v>
      </c>
      <c r="U605" s="79">
        <f t="shared" si="278"/>
        <v>98.366</v>
      </c>
      <c r="V605" s="79">
        <f t="shared" si="278"/>
        <v>20.945999999999998</v>
      </c>
      <c r="W605" s="79">
        <f t="shared" si="278"/>
        <v>9.8849999999999998</v>
      </c>
      <c r="X605" s="79">
        <f t="shared" si="278"/>
        <v>7.4770000000000003</v>
      </c>
      <c r="Y605" s="79">
        <f t="shared" si="278"/>
        <v>10.474</v>
      </c>
      <c r="Z605" s="79">
        <f t="shared" si="278"/>
        <v>2.3460000000000001</v>
      </c>
      <c r="AA605" s="111">
        <f t="shared" si="278"/>
        <v>0.34200000000000003</v>
      </c>
      <c r="AB605" s="107"/>
    </row>
    <row r="606" spans="1:28" ht="19.5" customHeight="1" x14ac:dyDescent="0.15">
      <c r="A606" s="219"/>
      <c r="B606" s="221"/>
      <c r="C606" s="74" t="s">
        <v>152</v>
      </c>
      <c r="D606" s="75"/>
      <c r="E606" s="77" t="s">
        <v>183</v>
      </c>
      <c r="F606" s="79">
        <f t="shared" ref="F606:F609" si="279">SUM(G606:AA606)</f>
        <v>1718.53</v>
      </c>
      <c r="G606" s="79">
        <f>G608+G622</f>
        <v>0</v>
      </c>
      <c r="H606" s="79">
        <f t="shared" ref="H606:J606" si="280">H608+H622</f>
        <v>20.02</v>
      </c>
      <c r="I606" s="79">
        <f t="shared" si="280"/>
        <v>20.91</v>
      </c>
      <c r="J606" s="79">
        <f t="shared" si="280"/>
        <v>3.0300000000000002</v>
      </c>
      <c r="K606" s="79">
        <f>K608+K622</f>
        <v>29.86</v>
      </c>
      <c r="L606" s="79">
        <f t="shared" ref="L606:AA606" si="281">L608+L622</f>
        <v>177.20999999999998</v>
      </c>
      <c r="M606" s="79">
        <f t="shared" si="281"/>
        <v>82.89</v>
      </c>
      <c r="N606" s="79">
        <f t="shared" si="281"/>
        <v>61.65</v>
      </c>
      <c r="O606" s="79">
        <f t="shared" si="281"/>
        <v>90.92</v>
      </c>
      <c r="P606" s="79">
        <f t="shared" si="281"/>
        <v>79.490000000000009</v>
      </c>
      <c r="Q606" s="79">
        <f t="shared" si="281"/>
        <v>217.83</v>
      </c>
      <c r="R606" s="79">
        <f t="shared" si="281"/>
        <v>352.34999999999997</v>
      </c>
      <c r="S606" s="79">
        <f t="shared" si="281"/>
        <v>195.21</v>
      </c>
      <c r="T606" s="79">
        <f t="shared" si="281"/>
        <v>142.46</v>
      </c>
      <c r="U606" s="79">
        <f t="shared" si="281"/>
        <v>139.29999999999998</v>
      </c>
      <c r="V606" s="79">
        <f t="shared" si="281"/>
        <v>25.68</v>
      </c>
      <c r="W606" s="79">
        <f t="shared" si="281"/>
        <v>15.48</v>
      </c>
      <c r="X606" s="79">
        <f t="shared" si="281"/>
        <v>21.47</v>
      </c>
      <c r="Y606" s="79">
        <f t="shared" si="281"/>
        <v>34.36</v>
      </c>
      <c r="Z606" s="79">
        <f t="shared" si="281"/>
        <v>7.58</v>
      </c>
      <c r="AA606" s="111">
        <f t="shared" si="281"/>
        <v>0.83</v>
      </c>
      <c r="AB606" s="107"/>
    </row>
    <row r="607" spans="1:28" ht="19.5" customHeight="1" x14ac:dyDescent="0.15">
      <c r="A607" s="219"/>
      <c r="B607" s="76"/>
      <c r="C607" s="76"/>
      <c r="E607" s="77" t="s">
        <v>150</v>
      </c>
      <c r="F607" s="79">
        <f t="shared" si="279"/>
        <v>507.21899999999999</v>
      </c>
      <c r="G607" s="79">
        <f>G609+G623</f>
        <v>0</v>
      </c>
      <c r="H607" s="79">
        <f t="shared" ref="H607:AA607" si="282">H609+H623</f>
        <v>0</v>
      </c>
      <c r="I607" s="79">
        <f t="shared" si="282"/>
        <v>1.054</v>
      </c>
      <c r="J607" s="79">
        <f t="shared" si="282"/>
        <v>0.11799999999999999</v>
      </c>
      <c r="K607" s="79">
        <f t="shared" si="282"/>
        <v>4.2780000000000005</v>
      </c>
      <c r="L607" s="79">
        <f t="shared" si="282"/>
        <v>36.986999999999988</v>
      </c>
      <c r="M607" s="79">
        <f t="shared" si="282"/>
        <v>19.915000000000003</v>
      </c>
      <c r="N607" s="79">
        <f t="shared" si="282"/>
        <v>15.074000000000002</v>
      </c>
      <c r="O607" s="79">
        <f t="shared" si="282"/>
        <v>26.116</v>
      </c>
      <c r="P607" s="79">
        <f t="shared" si="282"/>
        <v>25.110999999999997</v>
      </c>
      <c r="Q607" s="79">
        <f t="shared" si="282"/>
        <v>73.570999999999998</v>
      </c>
      <c r="R607" s="79">
        <f t="shared" si="282"/>
        <v>109.47600000000001</v>
      </c>
      <c r="S607" s="79">
        <f t="shared" si="282"/>
        <v>67.435000000000002</v>
      </c>
      <c r="T607" s="79">
        <f t="shared" si="282"/>
        <v>50.323999999999998</v>
      </c>
      <c r="U607" s="79">
        <f t="shared" si="282"/>
        <v>43.438000000000002</v>
      </c>
      <c r="V607" s="79">
        <f t="shared" si="282"/>
        <v>9.4779999999999998</v>
      </c>
      <c r="W607" s="79">
        <f t="shared" si="282"/>
        <v>5.2939999999999996</v>
      </c>
      <c r="X607" s="79">
        <f t="shared" si="282"/>
        <v>7.0760000000000005</v>
      </c>
      <c r="Y607" s="79">
        <f t="shared" si="282"/>
        <v>9.7859999999999996</v>
      </c>
      <c r="Z607" s="79">
        <f t="shared" si="282"/>
        <v>2.3460000000000001</v>
      </c>
      <c r="AA607" s="111">
        <f t="shared" si="282"/>
        <v>0.34200000000000003</v>
      </c>
      <c r="AB607" s="107"/>
    </row>
    <row r="608" spans="1:28" ht="19.5" customHeight="1" x14ac:dyDescent="0.15">
      <c r="A608" s="219"/>
      <c r="B608" s="73"/>
      <c r="C608" s="77"/>
      <c r="D608" s="77" t="s">
        <v>153</v>
      </c>
      <c r="E608" s="77" t="s">
        <v>183</v>
      </c>
      <c r="F608" s="79">
        <f>SUM(G608:AA608)</f>
        <v>1713.5499999999997</v>
      </c>
      <c r="G608" s="79">
        <f>SUM(G610,G612,G614,G616,G618,G620)</f>
        <v>0</v>
      </c>
      <c r="H608" s="79">
        <f t="shared" ref="H608" si="283">SUM(H610,H612,H614,H616,H618,H620)</f>
        <v>19.29</v>
      </c>
      <c r="I608" s="79">
        <f>SUM(I610,I612,I614,I616,I618,I620)</f>
        <v>20.350000000000001</v>
      </c>
      <c r="J608" s="79">
        <f t="shared" ref="J608" si="284">SUM(J610,J612,J614,J616,J618,J620)</f>
        <v>3.0300000000000002</v>
      </c>
      <c r="K608" s="79">
        <f>SUM(K610,K612,K614,K616,K618,K620)</f>
        <v>29.66</v>
      </c>
      <c r="L608" s="79">
        <f t="shared" ref="L608:V608" si="285">SUM(L610,L612,L614,L616,L618,L620)</f>
        <v>176.85999999999999</v>
      </c>
      <c r="M608" s="79">
        <f t="shared" si="285"/>
        <v>81.83</v>
      </c>
      <c r="N608" s="79">
        <f t="shared" si="285"/>
        <v>61.16</v>
      </c>
      <c r="O608" s="79">
        <f t="shared" si="285"/>
        <v>90.92</v>
      </c>
      <c r="P608" s="79">
        <f t="shared" si="285"/>
        <v>79.490000000000009</v>
      </c>
      <c r="Q608" s="79">
        <f t="shared" si="285"/>
        <v>217.83</v>
      </c>
      <c r="R608" s="79">
        <f t="shared" si="285"/>
        <v>352.34999999999997</v>
      </c>
      <c r="S608" s="79">
        <f t="shared" si="285"/>
        <v>193.62</v>
      </c>
      <c r="T608" s="79">
        <f t="shared" si="285"/>
        <v>142.46</v>
      </c>
      <c r="U608" s="79">
        <f t="shared" si="285"/>
        <v>139.29999999999998</v>
      </c>
      <c r="V608" s="79">
        <f t="shared" si="285"/>
        <v>25.68</v>
      </c>
      <c r="W608" s="79">
        <f>SUM(W610,W612,W614,W616,W618,W620)</f>
        <v>15.48</v>
      </c>
      <c r="X608" s="79">
        <f t="shared" ref="X608:AA608" si="286">SUM(X610,X612,X614,X616,X618,X620)</f>
        <v>21.47</v>
      </c>
      <c r="Y608" s="79">
        <f t="shared" si="286"/>
        <v>34.36</v>
      </c>
      <c r="Z608" s="79">
        <f t="shared" si="286"/>
        <v>7.58</v>
      </c>
      <c r="AA608" s="111">
        <f t="shared" si="286"/>
        <v>0.83</v>
      </c>
      <c r="AB608" s="107"/>
    </row>
    <row r="609" spans="1:28" ht="19.5" customHeight="1" x14ac:dyDescent="0.15">
      <c r="A609" s="219"/>
      <c r="B609" s="73" t="s">
        <v>154</v>
      </c>
      <c r="C609" s="73"/>
      <c r="D609" s="73"/>
      <c r="E609" s="77" t="s">
        <v>150</v>
      </c>
      <c r="F609" s="79">
        <f t="shared" si="279"/>
        <v>506.73099999999999</v>
      </c>
      <c r="G609" s="79">
        <f>SUM(G611,G613,G615,G617,G619,G621)</f>
        <v>0</v>
      </c>
      <c r="H609" s="79">
        <f t="shared" ref="H609:AA609" si="287">SUM(H611,H613,H615,H617,H619,H621)</f>
        <v>0</v>
      </c>
      <c r="I609" s="79">
        <f t="shared" si="287"/>
        <v>1.04</v>
      </c>
      <c r="J609" s="79">
        <f t="shared" si="287"/>
        <v>0.11799999999999999</v>
      </c>
      <c r="K609" s="79">
        <f t="shared" si="287"/>
        <v>4.2640000000000002</v>
      </c>
      <c r="L609" s="79">
        <f t="shared" si="287"/>
        <v>36.954999999999991</v>
      </c>
      <c r="M609" s="79">
        <f t="shared" si="287"/>
        <v>19.809000000000001</v>
      </c>
      <c r="N609" s="79">
        <f t="shared" si="287"/>
        <v>14.995000000000001</v>
      </c>
      <c r="O609" s="79">
        <f t="shared" si="287"/>
        <v>26.116</v>
      </c>
      <c r="P609" s="79">
        <f t="shared" si="287"/>
        <v>25.110999999999997</v>
      </c>
      <c r="Q609" s="79">
        <f t="shared" si="287"/>
        <v>73.570999999999998</v>
      </c>
      <c r="R609" s="79">
        <f t="shared" si="287"/>
        <v>109.47600000000001</v>
      </c>
      <c r="S609" s="79">
        <f t="shared" si="287"/>
        <v>67.192000000000007</v>
      </c>
      <c r="T609" s="79">
        <f t="shared" si="287"/>
        <v>50.323999999999998</v>
      </c>
      <c r="U609" s="79">
        <f t="shared" si="287"/>
        <v>43.438000000000002</v>
      </c>
      <c r="V609" s="79">
        <f t="shared" si="287"/>
        <v>9.4779999999999998</v>
      </c>
      <c r="W609" s="79">
        <f t="shared" si="287"/>
        <v>5.2939999999999996</v>
      </c>
      <c r="X609" s="79">
        <f t="shared" si="287"/>
        <v>7.0760000000000005</v>
      </c>
      <c r="Y609" s="79">
        <f t="shared" si="287"/>
        <v>9.7859999999999996</v>
      </c>
      <c r="Z609" s="79">
        <f t="shared" si="287"/>
        <v>2.3460000000000001</v>
      </c>
      <c r="AA609" s="111">
        <f t="shared" si="287"/>
        <v>0.34200000000000003</v>
      </c>
      <c r="AB609" s="107"/>
    </row>
    <row r="610" spans="1:28" ht="19.5" customHeight="1" x14ac:dyDescent="0.15">
      <c r="A610" s="219" t="s">
        <v>155</v>
      </c>
      <c r="B610" s="73"/>
      <c r="C610" s="73" t="s">
        <v>10</v>
      </c>
      <c r="D610" s="77" t="s">
        <v>156</v>
      </c>
      <c r="E610" s="77" t="s">
        <v>183</v>
      </c>
      <c r="F610" s="79">
        <f t="shared" ref="F610:F637" si="288">SUM(G610:AA610)</f>
        <v>1170.2900000000002</v>
      </c>
      <c r="G610" s="79">
        <v>0</v>
      </c>
      <c r="H610" s="79">
        <v>16.190000000000001</v>
      </c>
      <c r="I610" s="79">
        <v>15.85</v>
      </c>
      <c r="J610" s="79">
        <v>0.56999999999999995</v>
      </c>
      <c r="K610" s="79">
        <v>24.25</v>
      </c>
      <c r="L610" s="79">
        <v>175.64</v>
      </c>
      <c r="M610" s="79">
        <v>75.22999999999999</v>
      </c>
      <c r="N610" s="79">
        <v>40.03</v>
      </c>
      <c r="O610" s="79">
        <v>69.66</v>
      </c>
      <c r="P610" s="79">
        <v>65.81</v>
      </c>
      <c r="Q610" s="79">
        <v>171.4</v>
      </c>
      <c r="R610" s="79">
        <v>189.26</v>
      </c>
      <c r="S610" s="79">
        <v>138.13999999999999</v>
      </c>
      <c r="T610" s="79">
        <v>97.79</v>
      </c>
      <c r="U610" s="79">
        <v>46.64</v>
      </c>
      <c r="V610" s="79">
        <v>19.41</v>
      </c>
      <c r="W610" s="79">
        <v>8.4600000000000009</v>
      </c>
      <c r="X610" s="79">
        <v>6.93</v>
      </c>
      <c r="Y610" s="79">
        <v>5.69</v>
      </c>
      <c r="Z610" s="79">
        <v>2.5099999999999998</v>
      </c>
      <c r="AA610" s="111">
        <v>0.83</v>
      </c>
      <c r="AB610" s="107"/>
    </row>
    <row r="611" spans="1:28" ht="19.5" customHeight="1" x14ac:dyDescent="0.15">
      <c r="A611" s="219"/>
      <c r="B611" s="73"/>
      <c r="C611" s="73"/>
      <c r="D611" s="73"/>
      <c r="E611" s="77" t="s">
        <v>150</v>
      </c>
      <c r="F611" s="79">
        <f t="shared" si="288"/>
        <v>382.33500000000004</v>
      </c>
      <c r="G611" s="79">
        <v>0</v>
      </c>
      <c r="H611" s="79">
        <v>0</v>
      </c>
      <c r="I611" s="79">
        <v>0.95099999999999996</v>
      </c>
      <c r="J611" s="79">
        <v>6.8000000000000005E-2</v>
      </c>
      <c r="K611" s="79">
        <v>4.1230000000000002</v>
      </c>
      <c r="L611" s="79">
        <v>36.884999999999998</v>
      </c>
      <c r="M611" s="79">
        <v>18.821000000000002</v>
      </c>
      <c r="N611" s="79">
        <v>11.611000000000001</v>
      </c>
      <c r="O611" s="79">
        <v>22.29</v>
      </c>
      <c r="P611" s="79">
        <v>22.370999999999999</v>
      </c>
      <c r="Q611" s="79">
        <v>63.402000000000001</v>
      </c>
      <c r="R611" s="79">
        <v>71.891999999999996</v>
      </c>
      <c r="S611" s="79">
        <v>53.863</v>
      </c>
      <c r="T611" s="79">
        <v>39.078000000000003</v>
      </c>
      <c r="U611" s="79">
        <v>19.12</v>
      </c>
      <c r="V611" s="79">
        <v>7.8479999999999999</v>
      </c>
      <c r="W611" s="79">
        <v>3.4689999999999999</v>
      </c>
      <c r="X611" s="79">
        <v>2.8410000000000002</v>
      </c>
      <c r="Y611" s="79">
        <v>2.3319999999999999</v>
      </c>
      <c r="Z611" s="79">
        <v>1.028</v>
      </c>
      <c r="AA611" s="111">
        <v>0.34200000000000003</v>
      </c>
      <c r="AB611" s="107"/>
    </row>
    <row r="612" spans="1:28" ht="19.5" customHeight="1" x14ac:dyDescent="0.15">
      <c r="A612" s="219"/>
      <c r="B612" s="73"/>
      <c r="C612" s="73"/>
      <c r="D612" s="77" t="s">
        <v>157</v>
      </c>
      <c r="E612" s="77" t="s">
        <v>183</v>
      </c>
      <c r="F612" s="79">
        <f t="shared" si="288"/>
        <v>247.13000000000002</v>
      </c>
      <c r="G612" s="79">
        <v>0</v>
      </c>
      <c r="H612" s="79">
        <v>0</v>
      </c>
      <c r="I612" s="79">
        <v>0</v>
      </c>
      <c r="J612" s="79">
        <v>0</v>
      </c>
      <c r="K612" s="79">
        <v>0</v>
      </c>
      <c r="L612" s="79">
        <v>0</v>
      </c>
      <c r="M612" s="79">
        <v>0</v>
      </c>
      <c r="N612" s="79">
        <v>0</v>
      </c>
      <c r="O612" s="79">
        <v>3.37</v>
      </c>
      <c r="P612" s="79">
        <v>11.399999999999999</v>
      </c>
      <c r="Q612" s="79">
        <v>15.47</v>
      </c>
      <c r="R612" s="79">
        <v>116.68</v>
      </c>
      <c r="S612" s="79">
        <v>33.93</v>
      </c>
      <c r="T612" s="79">
        <v>26.64</v>
      </c>
      <c r="U612" s="79">
        <v>31.24</v>
      </c>
      <c r="V612" s="79">
        <v>6.27</v>
      </c>
      <c r="W612" s="79">
        <v>0</v>
      </c>
      <c r="X612" s="79">
        <v>2.13</v>
      </c>
      <c r="Y612" s="79">
        <v>0</v>
      </c>
      <c r="Z612" s="79">
        <v>0</v>
      </c>
      <c r="AA612" s="111">
        <v>0</v>
      </c>
      <c r="AB612" s="107"/>
    </row>
    <row r="613" spans="1:28" ht="19.5" customHeight="1" x14ac:dyDescent="0.15">
      <c r="A613" s="219"/>
      <c r="B613" s="73"/>
      <c r="C613" s="73"/>
      <c r="D613" s="73"/>
      <c r="E613" s="77" t="s">
        <v>150</v>
      </c>
      <c r="F613" s="79">
        <f t="shared" si="288"/>
        <v>58.161000000000008</v>
      </c>
      <c r="G613" s="79">
        <v>0</v>
      </c>
      <c r="H613" s="79">
        <v>0</v>
      </c>
      <c r="I613" s="79">
        <v>0</v>
      </c>
      <c r="J613" s="79">
        <v>0</v>
      </c>
      <c r="K613" s="79">
        <v>0</v>
      </c>
      <c r="L613" s="79">
        <v>0</v>
      </c>
      <c r="M613" s="79">
        <v>0</v>
      </c>
      <c r="N613" s="79">
        <v>0</v>
      </c>
      <c r="O613" s="79">
        <v>0.60599999999999998</v>
      </c>
      <c r="P613" s="79">
        <v>2.2839999999999998</v>
      </c>
      <c r="Q613" s="79">
        <v>3.359</v>
      </c>
      <c r="R613" s="79">
        <v>26.841000000000001</v>
      </c>
      <c r="S613" s="79">
        <v>8.1120000000000001</v>
      </c>
      <c r="T613" s="79">
        <v>6.6659999999999995</v>
      </c>
      <c r="U613" s="79">
        <v>8.109</v>
      </c>
      <c r="V613" s="79">
        <v>1.63</v>
      </c>
      <c r="W613" s="79">
        <v>0</v>
      </c>
      <c r="X613" s="79">
        <v>0.55399999999999994</v>
      </c>
      <c r="Y613" s="79">
        <v>0</v>
      </c>
      <c r="Z613" s="79">
        <v>0</v>
      </c>
      <c r="AA613" s="111">
        <v>0</v>
      </c>
      <c r="AB613" s="107"/>
    </row>
    <row r="614" spans="1:28" ht="19.5" customHeight="1" x14ac:dyDescent="0.15">
      <c r="A614" s="219"/>
      <c r="B614" s="73" t="s">
        <v>158</v>
      </c>
      <c r="C614" s="73" t="s">
        <v>159</v>
      </c>
      <c r="D614" s="77" t="s">
        <v>160</v>
      </c>
      <c r="E614" s="77" t="s">
        <v>183</v>
      </c>
      <c r="F614" s="79">
        <f t="shared" si="288"/>
        <v>259.64</v>
      </c>
      <c r="G614" s="79">
        <v>0</v>
      </c>
      <c r="H614" s="79">
        <v>1.34</v>
      </c>
      <c r="I614" s="79">
        <v>2.02</v>
      </c>
      <c r="J614" s="79">
        <v>0.36</v>
      </c>
      <c r="K614" s="79">
        <v>0</v>
      </c>
      <c r="L614" s="79">
        <v>0.26</v>
      </c>
      <c r="M614" s="79">
        <v>4.68</v>
      </c>
      <c r="N614" s="79">
        <v>21.08</v>
      </c>
      <c r="O614" s="79">
        <v>17.89</v>
      </c>
      <c r="P614" s="79">
        <v>2.2799999999999998</v>
      </c>
      <c r="Q614" s="79">
        <v>30.96</v>
      </c>
      <c r="R614" s="79">
        <v>44.63</v>
      </c>
      <c r="S614" s="79">
        <v>20.440000000000001</v>
      </c>
      <c r="T614" s="79">
        <v>16.37</v>
      </c>
      <c r="U614" s="79">
        <v>55.51</v>
      </c>
      <c r="V614" s="79">
        <v>0</v>
      </c>
      <c r="W614" s="79">
        <v>7.02</v>
      </c>
      <c r="X614" s="79">
        <v>1.06</v>
      </c>
      <c r="Y614" s="79">
        <v>28.67</v>
      </c>
      <c r="Z614" s="79">
        <v>5.07</v>
      </c>
      <c r="AA614" s="111">
        <v>0</v>
      </c>
      <c r="AB614" s="107"/>
    </row>
    <row r="615" spans="1:28" ht="19.5" customHeight="1" x14ac:dyDescent="0.15">
      <c r="A615" s="219"/>
      <c r="B615" s="73"/>
      <c r="C615" s="73"/>
      <c r="D615" s="73"/>
      <c r="E615" s="77" t="s">
        <v>150</v>
      </c>
      <c r="F615" s="79">
        <f t="shared" si="288"/>
        <v>59.173000000000009</v>
      </c>
      <c r="G615" s="79">
        <v>0</v>
      </c>
      <c r="H615" s="79">
        <v>0</v>
      </c>
      <c r="I615" s="79">
        <v>3.1E-2</v>
      </c>
      <c r="J615" s="79">
        <v>2.5000000000000001E-2</v>
      </c>
      <c r="K615" s="79">
        <v>0</v>
      </c>
      <c r="L615" s="79">
        <v>3.2000000000000001E-2</v>
      </c>
      <c r="M615" s="79">
        <v>0.65500000000000003</v>
      </c>
      <c r="N615" s="79">
        <v>3.3730000000000002</v>
      </c>
      <c r="O615" s="79">
        <v>3.22</v>
      </c>
      <c r="P615" s="79">
        <v>0.45600000000000002</v>
      </c>
      <c r="Q615" s="79">
        <v>6.81</v>
      </c>
      <c r="R615" s="79">
        <v>10.266</v>
      </c>
      <c r="S615" s="79">
        <v>4.9059999999999997</v>
      </c>
      <c r="T615" s="79">
        <v>4.0940000000000003</v>
      </c>
      <c r="U615" s="79">
        <v>14.432</v>
      </c>
      <c r="V615" s="79">
        <v>0</v>
      </c>
      <c r="W615" s="79">
        <v>1.825</v>
      </c>
      <c r="X615" s="79">
        <v>0.27600000000000002</v>
      </c>
      <c r="Y615" s="79">
        <v>7.4539999999999997</v>
      </c>
      <c r="Z615" s="79">
        <v>1.3180000000000001</v>
      </c>
      <c r="AA615" s="111">
        <v>0</v>
      </c>
      <c r="AB615" s="107"/>
    </row>
    <row r="616" spans="1:28" ht="19.5" customHeight="1" x14ac:dyDescent="0.15">
      <c r="A616" s="219"/>
      <c r="B616" s="73"/>
      <c r="C616" s="73"/>
      <c r="D616" s="77" t="s">
        <v>161</v>
      </c>
      <c r="E616" s="77" t="s">
        <v>183</v>
      </c>
      <c r="F616" s="79">
        <f t="shared" si="288"/>
        <v>10.250000000000002</v>
      </c>
      <c r="G616" s="79">
        <v>0</v>
      </c>
      <c r="H616" s="79">
        <v>1.5399999999999998</v>
      </c>
      <c r="I616" s="79">
        <v>0</v>
      </c>
      <c r="J616" s="79">
        <v>2.1</v>
      </c>
      <c r="K616" s="79">
        <v>5.41</v>
      </c>
      <c r="L616" s="79">
        <v>0.96</v>
      </c>
      <c r="M616" s="79">
        <v>0.24</v>
      </c>
      <c r="N616" s="79">
        <v>0</v>
      </c>
      <c r="O616" s="79">
        <v>0</v>
      </c>
      <c r="P616" s="79">
        <v>0</v>
      </c>
      <c r="Q616" s="79">
        <v>0</v>
      </c>
      <c r="R616" s="79">
        <v>0</v>
      </c>
      <c r="S616" s="79">
        <v>0</v>
      </c>
      <c r="T616" s="79">
        <v>0</v>
      </c>
      <c r="U616" s="79">
        <v>0</v>
      </c>
      <c r="V616" s="79">
        <v>0</v>
      </c>
      <c r="W616" s="79">
        <v>0</v>
      </c>
      <c r="X616" s="79">
        <v>0</v>
      </c>
      <c r="Y616" s="79">
        <v>0</v>
      </c>
      <c r="Z616" s="79">
        <v>0</v>
      </c>
      <c r="AA616" s="111">
        <v>0</v>
      </c>
      <c r="AB616" s="107"/>
    </row>
    <row r="617" spans="1:28" ht="19.5" customHeight="1" x14ac:dyDescent="0.15">
      <c r="A617" s="219"/>
      <c r="B617" s="73"/>
      <c r="C617" s="73"/>
      <c r="D617" s="73"/>
      <c r="E617" s="77" t="s">
        <v>150</v>
      </c>
      <c r="F617" s="79">
        <f t="shared" si="288"/>
        <v>0.218</v>
      </c>
      <c r="G617" s="79">
        <v>0</v>
      </c>
      <c r="H617" s="79">
        <v>0</v>
      </c>
      <c r="I617" s="79">
        <v>0</v>
      </c>
      <c r="J617" s="79">
        <v>2.5000000000000001E-2</v>
      </c>
      <c r="K617" s="79">
        <v>0.14099999999999999</v>
      </c>
      <c r="L617" s="79">
        <v>3.7999999999999999E-2</v>
      </c>
      <c r="M617" s="79">
        <v>1.4E-2</v>
      </c>
      <c r="N617" s="79">
        <v>0</v>
      </c>
      <c r="O617" s="79">
        <v>0</v>
      </c>
      <c r="P617" s="79">
        <v>0</v>
      </c>
      <c r="Q617" s="79">
        <v>0</v>
      </c>
      <c r="R617" s="79">
        <v>0</v>
      </c>
      <c r="S617" s="79">
        <v>0</v>
      </c>
      <c r="T617" s="79">
        <v>0</v>
      </c>
      <c r="U617" s="79">
        <v>0</v>
      </c>
      <c r="V617" s="79">
        <v>0</v>
      </c>
      <c r="W617" s="79">
        <v>0</v>
      </c>
      <c r="X617" s="79">
        <v>0</v>
      </c>
      <c r="Y617" s="79">
        <v>0</v>
      </c>
      <c r="Z617" s="79">
        <v>0</v>
      </c>
      <c r="AA617" s="111">
        <v>0</v>
      </c>
      <c r="AB617" s="107"/>
    </row>
    <row r="618" spans="1:28" ht="19.5" customHeight="1" x14ac:dyDescent="0.15">
      <c r="A618" s="219"/>
      <c r="B618" s="73"/>
      <c r="C618" s="73" t="s">
        <v>162</v>
      </c>
      <c r="D618" s="77" t="s">
        <v>163</v>
      </c>
      <c r="E618" s="77" t="s">
        <v>183</v>
      </c>
      <c r="F618" s="79">
        <f t="shared" si="288"/>
        <v>26.24</v>
      </c>
      <c r="G618" s="79">
        <v>0</v>
      </c>
      <c r="H618" s="79">
        <v>0.22</v>
      </c>
      <c r="I618" s="79">
        <v>2.48</v>
      </c>
      <c r="J618" s="79">
        <v>0</v>
      </c>
      <c r="K618" s="79">
        <v>0</v>
      </c>
      <c r="L618" s="79">
        <v>0</v>
      </c>
      <c r="M618" s="79">
        <v>1.68</v>
      </c>
      <c r="N618" s="79">
        <v>0.05</v>
      </c>
      <c r="O618" s="79">
        <v>0</v>
      </c>
      <c r="P618" s="79">
        <v>0</v>
      </c>
      <c r="Q618" s="79">
        <v>0</v>
      </c>
      <c r="R618" s="79">
        <v>1.7799999999999998</v>
      </c>
      <c r="S618" s="79">
        <v>1.1099999999999999</v>
      </c>
      <c r="T618" s="79">
        <v>1.6600000000000001</v>
      </c>
      <c r="U618" s="79">
        <v>5.91</v>
      </c>
      <c r="V618" s="79">
        <v>0</v>
      </c>
      <c r="W618" s="79">
        <v>0</v>
      </c>
      <c r="X618" s="79">
        <v>11.35</v>
      </c>
      <c r="Y618" s="79">
        <v>0</v>
      </c>
      <c r="Z618" s="79">
        <v>0</v>
      </c>
      <c r="AA618" s="111">
        <v>0</v>
      </c>
      <c r="AB618" s="107"/>
    </row>
    <row r="619" spans="1:28" ht="19.5" customHeight="1" x14ac:dyDescent="0.15">
      <c r="A619" s="219"/>
      <c r="B619" s="73" t="s">
        <v>20</v>
      </c>
      <c r="C619" s="73"/>
      <c r="D619" s="73"/>
      <c r="E619" s="77" t="s">
        <v>150</v>
      </c>
      <c r="F619" s="79">
        <f t="shared" si="288"/>
        <v>6.8439999999999994</v>
      </c>
      <c r="G619" s="79">
        <v>0</v>
      </c>
      <c r="H619" s="79">
        <v>0</v>
      </c>
      <c r="I619" s="79">
        <v>5.8000000000000003E-2</v>
      </c>
      <c r="J619" s="79">
        <v>0</v>
      </c>
      <c r="K619" s="79">
        <v>0</v>
      </c>
      <c r="L619" s="79">
        <v>0</v>
      </c>
      <c r="M619" s="79">
        <v>0.31900000000000001</v>
      </c>
      <c r="N619" s="79">
        <v>1.0999999999999999E-2</v>
      </c>
      <c r="O619" s="79">
        <v>0</v>
      </c>
      <c r="P619" s="79">
        <v>0</v>
      </c>
      <c r="Q619" s="79">
        <v>0</v>
      </c>
      <c r="R619" s="79">
        <v>0.47699999999999998</v>
      </c>
      <c r="S619" s="79">
        <v>0.311</v>
      </c>
      <c r="T619" s="79">
        <v>0.48599999999999999</v>
      </c>
      <c r="U619" s="79">
        <v>1.7769999999999999</v>
      </c>
      <c r="V619" s="79">
        <v>0</v>
      </c>
      <c r="W619" s="79">
        <v>0</v>
      </c>
      <c r="X619" s="79">
        <v>3.4049999999999998</v>
      </c>
      <c r="Y619" s="79">
        <v>0</v>
      </c>
      <c r="Z619" s="79">
        <v>0</v>
      </c>
      <c r="AA619" s="111">
        <v>0</v>
      </c>
      <c r="AB619" s="107"/>
    </row>
    <row r="620" spans="1:28" ht="19.5" customHeight="1" x14ac:dyDescent="0.15">
      <c r="A620" s="219"/>
      <c r="B620" s="73"/>
      <c r="C620" s="73"/>
      <c r="D620" s="77" t="s">
        <v>164</v>
      </c>
      <c r="E620" s="77" t="s">
        <v>183</v>
      </c>
      <c r="F620" s="79">
        <f t="shared" si="288"/>
        <v>0</v>
      </c>
      <c r="G620" s="79">
        <v>0</v>
      </c>
      <c r="H620" s="79">
        <v>0</v>
      </c>
      <c r="I620" s="79">
        <v>0</v>
      </c>
      <c r="J620" s="79">
        <v>0</v>
      </c>
      <c r="K620" s="79">
        <v>0</v>
      </c>
      <c r="L620" s="79">
        <v>0</v>
      </c>
      <c r="M620" s="79">
        <v>0</v>
      </c>
      <c r="N620" s="79">
        <v>0</v>
      </c>
      <c r="O620" s="79">
        <v>0</v>
      </c>
      <c r="P620" s="79">
        <v>0</v>
      </c>
      <c r="Q620" s="79">
        <v>0</v>
      </c>
      <c r="R620" s="79">
        <v>0</v>
      </c>
      <c r="S620" s="79">
        <v>0</v>
      </c>
      <c r="T620" s="79">
        <v>0</v>
      </c>
      <c r="U620" s="79">
        <v>0</v>
      </c>
      <c r="V620" s="79">
        <v>0</v>
      </c>
      <c r="W620" s="79">
        <v>0</v>
      </c>
      <c r="X620" s="79">
        <v>0</v>
      </c>
      <c r="Y620" s="79">
        <v>0</v>
      </c>
      <c r="Z620" s="79">
        <v>0</v>
      </c>
      <c r="AA620" s="111">
        <v>0</v>
      </c>
      <c r="AB620" s="107"/>
    </row>
    <row r="621" spans="1:28" ht="19.5" customHeight="1" x14ac:dyDescent="0.15">
      <c r="A621" s="219" t="s">
        <v>226</v>
      </c>
      <c r="B621" s="73"/>
      <c r="C621" s="73"/>
      <c r="D621" s="73"/>
      <c r="E621" s="77" t="s">
        <v>150</v>
      </c>
      <c r="F621" s="79">
        <f t="shared" si="288"/>
        <v>0</v>
      </c>
      <c r="G621" s="79">
        <v>0</v>
      </c>
      <c r="H621" s="79">
        <v>0</v>
      </c>
      <c r="I621" s="79">
        <v>0</v>
      </c>
      <c r="J621" s="79">
        <v>0</v>
      </c>
      <c r="K621" s="79">
        <v>0</v>
      </c>
      <c r="L621" s="79">
        <v>0</v>
      </c>
      <c r="M621" s="79">
        <v>0</v>
      </c>
      <c r="N621" s="79">
        <v>0</v>
      </c>
      <c r="O621" s="79">
        <v>0</v>
      </c>
      <c r="P621" s="79">
        <v>0</v>
      </c>
      <c r="Q621" s="79">
        <v>0</v>
      </c>
      <c r="R621" s="79">
        <v>0</v>
      </c>
      <c r="S621" s="79">
        <v>0</v>
      </c>
      <c r="T621" s="79">
        <v>0</v>
      </c>
      <c r="U621" s="79">
        <v>0</v>
      </c>
      <c r="V621" s="79">
        <v>0</v>
      </c>
      <c r="W621" s="79">
        <v>0</v>
      </c>
      <c r="X621" s="79">
        <v>0</v>
      </c>
      <c r="Y621" s="79">
        <v>0</v>
      </c>
      <c r="Z621" s="79">
        <v>0</v>
      </c>
      <c r="AA621" s="111">
        <v>0</v>
      </c>
      <c r="AB621" s="107"/>
    </row>
    <row r="622" spans="1:28" ht="19.5" customHeight="1" x14ac:dyDescent="0.15">
      <c r="A622" s="219"/>
      <c r="B622" s="76"/>
      <c r="C622" s="74" t="s">
        <v>165</v>
      </c>
      <c r="D622" s="75"/>
      <c r="E622" s="77" t="s">
        <v>183</v>
      </c>
      <c r="F622" s="79">
        <f t="shared" si="288"/>
        <v>4.9799999999999995</v>
      </c>
      <c r="G622" s="79">
        <v>0</v>
      </c>
      <c r="H622" s="79">
        <v>0.73000000000000009</v>
      </c>
      <c r="I622" s="79">
        <v>0.56000000000000005</v>
      </c>
      <c r="J622" s="79">
        <v>0</v>
      </c>
      <c r="K622" s="79">
        <v>0.2</v>
      </c>
      <c r="L622" s="79">
        <v>0.35</v>
      </c>
      <c r="M622" s="79">
        <v>1.06</v>
      </c>
      <c r="N622" s="79">
        <v>0.49</v>
      </c>
      <c r="O622" s="79">
        <v>0</v>
      </c>
      <c r="P622" s="79">
        <v>0</v>
      </c>
      <c r="Q622" s="79">
        <v>0</v>
      </c>
      <c r="R622" s="79">
        <v>0</v>
      </c>
      <c r="S622" s="79">
        <v>1.59</v>
      </c>
      <c r="T622" s="79">
        <v>0</v>
      </c>
      <c r="U622" s="79">
        <v>0</v>
      </c>
      <c r="V622" s="79">
        <v>0</v>
      </c>
      <c r="W622" s="79">
        <v>0</v>
      </c>
      <c r="X622" s="79">
        <v>0</v>
      </c>
      <c r="Y622" s="79">
        <v>0</v>
      </c>
      <c r="Z622" s="79">
        <v>0</v>
      </c>
      <c r="AA622" s="111">
        <v>0</v>
      </c>
      <c r="AB622" s="107"/>
    </row>
    <row r="623" spans="1:28" ht="19.5" customHeight="1" x14ac:dyDescent="0.15">
      <c r="A623" s="219"/>
      <c r="B623" s="76"/>
      <c r="C623" s="76"/>
      <c r="E623" s="77" t="s">
        <v>150</v>
      </c>
      <c r="F623" s="79">
        <f t="shared" si="288"/>
        <v>0.48799999999999999</v>
      </c>
      <c r="G623" s="79">
        <v>0</v>
      </c>
      <c r="H623" s="79">
        <v>0</v>
      </c>
      <c r="I623" s="79">
        <v>1.4E-2</v>
      </c>
      <c r="J623" s="79">
        <v>0</v>
      </c>
      <c r="K623" s="79">
        <v>1.4E-2</v>
      </c>
      <c r="L623" s="79">
        <v>3.2000000000000001E-2</v>
      </c>
      <c r="M623" s="79">
        <v>0.106</v>
      </c>
      <c r="N623" s="79">
        <v>7.9000000000000001E-2</v>
      </c>
      <c r="O623" s="79">
        <v>0</v>
      </c>
      <c r="P623" s="79">
        <v>0</v>
      </c>
      <c r="Q623" s="79">
        <v>0</v>
      </c>
      <c r="R623" s="79">
        <v>0</v>
      </c>
      <c r="S623" s="79">
        <v>0.24299999999999999</v>
      </c>
      <c r="T623" s="79">
        <v>0</v>
      </c>
      <c r="U623" s="79">
        <v>0</v>
      </c>
      <c r="V623" s="79">
        <v>0</v>
      </c>
      <c r="W623" s="79">
        <v>0</v>
      </c>
      <c r="X623" s="79">
        <v>0</v>
      </c>
      <c r="Y623" s="79">
        <v>0</v>
      </c>
      <c r="Z623" s="79">
        <v>0</v>
      </c>
      <c r="AA623" s="111">
        <v>0</v>
      </c>
      <c r="AB623" s="107"/>
    </row>
    <row r="624" spans="1:28" ht="19.5" customHeight="1" x14ac:dyDescent="0.15">
      <c r="A624" s="219"/>
      <c r="B624" s="221"/>
      <c r="C624" s="74" t="s">
        <v>152</v>
      </c>
      <c r="D624" s="75"/>
      <c r="E624" s="77" t="s">
        <v>183</v>
      </c>
      <c r="F624" s="79">
        <f t="shared" si="288"/>
        <v>1396.2399999999998</v>
      </c>
      <c r="G624" s="79">
        <f>G626+G636</f>
        <v>0</v>
      </c>
      <c r="H624" s="79">
        <f t="shared" ref="H624:AA624" si="289">H626+H636</f>
        <v>3.38</v>
      </c>
      <c r="I624" s="79">
        <f t="shared" si="289"/>
        <v>2.41</v>
      </c>
      <c r="J624" s="79">
        <f t="shared" si="289"/>
        <v>12.5</v>
      </c>
      <c r="K624" s="79">
        <f t="shared" si="289"/>
        <v>7.27</v>
      </c>
      <c r="L624" s="79">
        <f t="shared" si="289"/>
        <v>15.309999999999999</v>
      </c>
      <c r="M624" s="79">
        <f t="shared" si="289"/>
        <v>20.57</v>
      </c>
      <c r="N624" s="79">
        <f t="shared" si="289"/>
        <v>48.08</v>
      </c>
      <c r="O624" s="79">
        <f t="shared" si="289"/>
        <v>8.68</v>
      </c>
      <c r="P624" s="79">
        <f t="shared" si="289"/>
        <v>17.100000000000001</v>
      </c>
      <c r="Q624" s="79">
        <f t="shared" si="289"/>
        <v>106.05</v>
      </c>
      <c r="R624" s="79">
        <f t="shared" si="289"/>
        <v>274.77999999999997</v>
      </c>
      <c r="S624" s="79">
        <f t="shared" si="289"/>
        <v>261.33000000000004</v>
      </c>
      <c r="T624" s="79">
        <f t="shared" si="289"/>
        <v>251.07999999999998</v>
      </c>
      <c r="U624" s="79">
        <f t="shared" si="289"/>
        <v>291.04999999999995</v>
      </c>
      <c r="V624" s="79">
        <f t="shared" si="289"/>
        <v>49.76</v>
      </c>
      <c r="W624" s="79">
        <f t="shared" si="289"/>
        <v>21.77</v>
      </c>
      <c r="X624" s="79">
        <f t="shared" si="289"/>
        <v>1.54</v>
      </c>
      <c r="Y624" s="79">
        <f t="shared" si="289"/>
        <v>3.58</v>
      </c>
      <c r="Z624" s="79">
        <f t="shared" si="289"/>
        <v>0</v>
      </c>
      <c r="AA624" s="111">
        <f t="shared" si="289"/>
        <v>0</v>
      </c>
      <c r="AB624" s="107"/>
    </row>
    <row r="625" spans="1:28" ht="19.5" customHeight="1" x14ac:dyDescent="0.15">
      <c r="A625" s="219"/>
      <c r="B625" s="76"/>
      <c r="C625" s="76"/>
      <c r="E625" s="77" t="s">
        <v>150</v>
      </c>
      <c r="F625" s="79">
        <f t="shared" si="288"/>
        <v>245.69899999999998</v>
      </c>
      <c r="G625" s="79">
        <f>G627+G637</f>
        <v>0</v>
      </c>
      <c r="H625" s="79">
        <f t="shared" ref="H625:AA625" si="290">H627+H637</f>
        <v>3.4000000000000002E-2</v>
      </c>
      <c r="I625" s="79">
        <f t="shared" si="290"/>
        <v>6.2E-2</v>
      </c>
      <c r="J625" s="79">
        <f t="shared" si="290"/>
        <v>0.627</v>
      </c>
      <c r="K625" s="79">
        <f t="shared" si="290"/>
        <v>0.50800000000000001</v>
      </c>
      <c r="L625" s="79">
        <f t="shared" si="290"/>
        <v>1.298</v>
      </c>
      <c r="M625" s="79">
        <f t="shared" si="290"/>
        <v>2.6379999999999999</v>
      </c>
      <c r="N625" s="79">
        <f t="shared" si="290"/>
        <v>5.5540000000000003</v>
      </c>
      <c r="O625" s="79">
        <f t="shared" si="290"/>
        <v>1.17</v>
      </c>
      <c r="P625" s="79">
        <f t="shared" si="290"/>
        <v>2.4290000000000003</v>
      </c>
      <c r="Q625" s="79">
        <f t="shared" si="290"/>
        <v>15.672000000000001</v>
      </c>
      <c r="R625" s="79">
        <f t="shared" si="290"/>
        <v>44.567999999999998</v>
      </c>
      <c r="S625" s="79">
        <f t="shared" si="290"/>
        <v>50.394000000000005</v>
      </c>
      <c r="T625" s="79">
        <f t="shared" si="290"/>
        <v>48.668999999999997</v>
      </c>
      <c r="U625" s="79">
        <f t="shared" si="290"/>
        <v>54.927999999999997</v>
      </c>
      <c r="V625" s="79">
        <f t="shared" si="290"/>
        <v>11.468</v>
      </c>
      <c r="W625" s="79">
        <f t="shared" si="290"/>
        <v>4.5910000000000002</v>
      </c>
      <c r="X625" s="79">
        <f t="shared" si="290"/>
        <v>0.40100000000000002</v>
      </c>
      <c r="Y625" s="79">
        <f t="shared" si="290"/>
        <v>0.68799999999999994</v>
      </c>
      <c r="Z625" s="79">
        <f t="shared" si="290"/>
        <v>0</v>
      </c>
      <c r="AA625" s="111">
        <f t="shared" si="290"/>
        <v>0</v>
      </c>
      <c r="AB625" s="107"/>
    </row>
    <row r="626" spans="1:28" ht="19.5" customHeight="1" x14ac:dyDescent="0.15">
      <c r="A626" s="219"/>
      <c r="B626" s="73" t="s">
        <v>94</v>
      </c>
      <c r="C626" s="77"/>
      <c r="D626" s="77" t="s">
        <v>153</v>
      </c>
      <c r="E626" s="77" t="s">
        <v>183</v>
      </c>
      <c r="F626" s="79">
        <f t="shared" si="288"/>
        <v>522.65000000000009</v>
      </c>
      <c r="G626" s="79">
        <f>SUM(G628,G630,G632,G634)</f>
        <v>0</v>
      </c>
      <c r="H626" s="79">
        <f t="shared" ref="H626:AA626" si="291">SUM(H628,H630,H632,H634)</f>
        <v>0</v>
      </c>
      <c r="I626" s="79">
        <f t="shared" si="291"/>
        <v>0</v>
      </c>
      <c r="J626" s="79">
        <f t="shared" si="291"/>
        <v>0</v>
      </c>
      <c r="K626" s="79">
        <f t="shared" si="291"/>
        <v>0</v>
      </c>
      <c r="L626" s="79">
        <f t="shared" si="291"/>
        <v>0.77</v>
      </c>
      <c r="M626" s="79">
        <f t="shared" si="291"/>
        <v>14.56</v>
      </c>
      <c r="N626" s="79">
        <f t="shared" si="291"/>
        <v>5.27</v>
      </c>
      <c r="O626" s="79">
        <f t="shared" si="291"/>
        <v>2.06</v>
      </c>
      <c r="P626" s="79">
        <f t="shared" si="291"/>
        <v>3.04</v>
      </c>
      <c r="Q626" s="79">
        <f t="shared" si="291"/>
        <v>10.31</v>
      </c>
      <c r="R626" s="79">
        <f t="shared" si="291"/>
        <v>56.08</v>
      </c>
      <c r="S626" s="79">
        <f t="shared" si="291"/>
        <v>132.52000000000001</v>
      </c>
      <c r="T626" s="79">
        <f t="shared" si="291"/>
        <v>118.2</v>
      </c>
      <c r="U626" s="79">
        <f t="shared" si="291"/>
        <v>121.66</v>
      </c>
      <c r="V626" s="79">
        <f t="shared" si="291"/>
        <v>38.54</v>
      </c>
      <c r="W626" s="79">
        <f t="shared" si="291"/>
        <v>14.52</v>
      </c>
      <c r="X626" s="79">
        <f t="shared" si="291"/>
        <v>1.54</v>
      </c>
      <c r="Y626" s="79">
        <f t="shared" si="291"/>
        <v>3.58</v>
      </c>
      <c r="Z626" s="79">
        <f t="shared" si="291"/>
        <v>0</v>
      </c>
      <c r="AA626" s="111">
        <f t="shared" si="291"/>
        <v>0</v>
      </c>
      <c r="AB626" s="107"/>
    </row>
    <row r="627" spans="1:28" ht="19.5" customHeight="1" x14ac:dyDescent="0.15">
      <c r="A627" s="219"/>
      <c r="B627" s="73"/>
      <c r="C627" s="73" t="s">
        <v>10</v>
      </c>
      <c r="D627" s="73"/>
      <c r="E627" s="77" t="s">
        <v>150</v>
      </c>
      <c r="F627" s="79">
        <f t="shared" si="288"/>
        <v>124.764</v>
      </c>
      <c r="G627" s="79">
        <f>SUM(G629,G631,G633,G635)</f>
        <v>0</v>
      </c>
      <c r="H627" s="79">
        <f t="shared" ref="H627:AA627" si="292">SUM(H629,H631,H633,H635)</f>
        <v>0</v>
      </c>
      <c r="I627" s="79">
        <f t="shared" si="292"/>
        <v>0</v>
      </c>
      <c r="J627" s="79">
        <f t="shared" si="292"/>
        <v>0</v>
      </c>
      <c r="K627" s="79">
        <f t="shared" si="292"/>
        <v>0</v>
      </c>
      <c r="L627" s="79">
        <f t="shared" si="292"/>
        <v>6.5000000000000002E-2</v>
      </c>
      <c r="M627" s="79">
        <f t="shared" si="292"/>
        <v>2.0449999999999999</v>
      </c>
      <c r="N627" s="79">
        <f t="shared" si="292"/>
        <v>0.84</v>
      </c>
      <c r="O627" s="79">
        <f t="shared" si="292"/>
        <v>0.375</v>
      </c>
      <c r="P627" s="79">
        <f t="shared" si="292"/>
        <v>0.60699999999999998</v>
      </c>
      <c r="Q627" s="79">
        <f t="shared" si="292"/>
        <v>2.2670000000000003</v>
      </c>
      <c r="R627" s="79">
        <f t="shared" si="292"/>
        <v>12.849</v>
      </c>
      <c r="S627" s="79">
        <f t="shared" si="292"/>
        <v>31.751000000000001</v>
      </c>
      <c r="T627" s="79">
        <f t="shared" si="292"/>
        <v>29.285</v>
      </c>
      <c r="U627" s="79">
        <f t="shared" si="292"/>
        <v>30.249000000000002</v>
      </c>
      <c r="V627" s="79">
        <f t="shared" si="292"/>
        <v>9.8179999999999996</v>
      </c>
      <c r="W627" s="79">
        <f t="shared" si="292"/>
        <v>3.524</v>
      </c>
      <c r="X627" s="79">
        <f t="shared" si="292"/>
        <v>0.40100000000000002</v>
      </c>
      <c r="Y627" s="79">
        <f t="shared" si="292"/>
        <v>0.68799999999999994</v>
      </c>
      <c r="Z627" s="79">
        <f t="shared" si="292"/>
        <v>0</v>
      </c>
      <c r="AA627" s="111">
        <f t="shared" si="292"/>
        <v>0</v>
      </c>
      <c r="AB627" s="107"/>
    </row>
    <row r="628" spans="1:28" ht="19.5" customHeight="1" x14ac:dyDescent="0.15">
      <c r="A628" s="219"/>
      <c r="B628" s="73"/>
      <c r="C628" s="73"/>
      <c r="D628" s="77" t="s">
        <v>157</v>
      </c>
      <c r="E628" s="77" t="s">
        <v>183</v>
      </c>
      <c r="F628" s="79">
        <f t="shared" si="288"/>
        <v>282.27999999999997</v>
      </c>
      <c r="G628" s="79">
        <v>0</v>
      </c>
      <c r="H628" s="79">
        <v>0</v>
      </c>
      <c r="I628" s="79">
        <v>0</v>
      </c>
      <c r="J628" s="79">
        <v>0</v>
      </c>
      <c r="K628" s="79">
        <v>0</v>
      </c>
      <c r="L628" s="79">
        <v>0.77</v>
      </c>
      <c r="M628" s="79">
        <v>0</v>
      </c>
      <c r="N628" s="79">
        <v>1.56</v>
      </c>
      <c r="O628" s="79">
        <v>0.13</v>
      </c>
      <c r="P628" s="79">
        <v>0</v>
      </c>
      <c r="Q628" s="79">
        <v>2.4700000000000002</v>
      </c>
      <c r="R628" s="79">
        <v>15.41</v>
      </c>
      <c r="S628" s="79">
        <v>56.620000000000005</v>
      </c>
      <c r="T628" s="79">
        <v>53.16</v>
      </c>
      <c r="U628" s="79">
        <v>109.2</v>
      </c>
      <c r="V628" s="79">
        <v>26.3</v>
      </c>
      <c r="W628" s="79">
        <v>13.08</v>
      </c>
      <c r="X628" s="79">
        <v>0</v>
      </c>
      <c r="Y628" s="79">
        <v>3.58</v>
      </c>
      <c r="Z628" s="79">
        <v>0</v>
      </c>
      <c r="AA628" s="111">
        <v>0</v>
      </c>
      <c r="AB628" s="107"/>
    </row>
    <row r="629" spans="1:28" ht="19.5" customHeight="1" x14ac:dyDescent="0.15">
      <c r="A629" s="219"/>
      <c r="B629" s="73"/>
      <c r="C629" s="73"/>
      <c r="D629" s="73"/>
      <c r="E629" s="77" t="s">
        <v>150</v>
      </c>
      <c r="F629" s="79">
        <f t="shared" si="288"/>
        <v>68.474000000000018</v>
      </c>
      <c r="G629" s="79">
        <v>0</v>
      </c>
      <c r="H629" s="79">
        <v>0</v>
      </c>
      <c r="I629" s="79">
        <v>0</v>
      </c>
      <c r="J629" s="79">
        <v>0</v>
      </c>
      <c r="K629" s="79">
        <v>0</v>
      </c>
      <c r="L629" s="79">
        <v>6.5000000000000002E-2</v>
      </c>
      <c r="M629" s="79">
        <v>0</v>
      </c>
      <c r="N629" s="79">
        <v>0.25</v>
      </c>
      <c r="O629" s="79">
        <v>2.5000000000000001E-2</v>
      </c>
      <c r="P629" s="79">
        <v>0</v>
      </c>
      <c r="Q629" s="79">
        <v>0.54400000000000004</v>
      </c>
      <c r="R629" s="79">
        <v>3.5469999999999997</v>
      </c>
      <c r="S629" s="79">
        <v>13.555</v>
      </c>
      <c r="T629" s="79">
        <v>13.003</v>
      </c>
      <c r="U629" s="79">
        <v>27.009</v>
      </c>
      <c r="V629" s="79">
        <v>6.6379999999999999</v>
      </c>
      <c r="W629" s="79">
        <v>3.15</v>
      </c>
      <c r="X629" s="79">
        <v>0</v>
      </c>
      <c r="Y629" s="79">
        <v>0.68799999999999994</v>
      </c>
      <c r="Z629" s="79">
        <v>0</v>
      </c>
      <c r="AA629" s="111">
        <v>0</v>
      </c>
      <c r="AB629" s="107"/>
    </row>
    <row r="630" spans="1:28" ht="19.5" customHeight="1" x14ac:dyDescent="0.15">
      <c r="A630" s="219"/>
      <c r="B630" s="73" t="s">
        <v>65</v>
      </c>
      <c r="C630" s="73" t="s">
        <v>159</v>
      </c>
      <c r="D630" s="77" t="s">
        <v>160</v>
      </c>
      <c r="E630" s="77" t="s">
        <v>183</v>
      </c>
      <c r="F630" s="79">
        <f t="shared" si="288"/>
        <v>240.37</v>
      </c>
      <c r="G630" s="79">
        <v>0</v>
      </c>
      <c r="H630" s="79">
        <v>0</v>
      </c>
      <c r="I630" s="79">
        <v>0</v>
      </c>
      <c r="J630" s="79">
        <v>0</v>
      </c>
      <c r="K630" s="79">
        <v>0</v>
      </c>
      <c r="L630" s="79">
        <v>0</v>
      </c>
      <c r="M630" s="79">
        <v>14.56</v>
      </c>
      <c r="N630" s="79">
        <v>3.71</v>
      </c>
      <c r="O630" s="79">
        <v>1.93</v>
      </c>
      <c r="P630" s="79">
        <v>3.04</v>
      </c>
      <c r="Q630" s="79">
        <v>7.84</v>
      </c>
      <c r="R630" s="79">
        <v>40.67</v>
      </c>
      <c r="S630" s="79">
        <v>75.900000000000006</v>
      </c>
      <c r="T630" s="79">
        <v>65.040000000000006</v>
      </c>
      <c r="U630" s="79">
        <v>12.46</v>
      </c>
      <c r="V630" s="79">
        <v>12.24</v>
      </c>
      <c r="W630" s="79">
        <v>1.44</v>
      </c>
      <c r="X630" s="79">
        <v>1.54</v>
      </c>
      <c r="Y630" s="79">
        <v>0</v>
      </c>
      <c r="Z630" s="79">
        <v>0</v>
      </c>
      <c r="AA630" s="111">
        <v>0</v>
      </c>
      <c r="AB630" s="107"/>
    </row>
    <row r="631" spans="1:28" ht="19.5" customHeight="1" x14ac:dyDescent="0.15">
      <c r="A631" s="219"/>
      <c r="B631" s="73"/>
      <c r="C631" s="73"/>
      <c r="D631" s="73"/>
      <c r="E631" s="77" t="s">
        <v>150</v>
      </c>
      <c r="F631" s="79">
        <f t="shared" si="288"/>
        <v>56.290000000000006</v>
      </c>
      <c r="G631" s="79">
        <v>0</v>
      </c>
      <c r="H631" s="79">
        <v>0</v>
      </c>
      <c r="I631" s="79">
        <v>0</v>
      </c>
      <c r="J631" s="79">
        <v>0</v>
      </c>
      <c r="K631" s="79">
        <v>0</v>
      </c>
      <c r="L631" s="79">
        <v>0</v>
      </c>
      <c r="M631" s="79">
        <v>2.0449999999999999</v>
      </c>
      <c r="N631" s="79">
        <v>0.59</v>
      </c>
      <c r="O631" s="79">
        <v>0.35</v>
      </c>
      <c r="P631" s="79">
        <v>0.60699999999999998</v>
      </c>
      <c r="Q631" s="79">
        <v>1.7230000000000001</v>
      </c>
      <c r="R631" s="79">
        <v>9.3019999999999996</v>
      </c>
      <c r="S631" s="79">
        <v>18.196000000000002</v>
      </c>
      <c r="T631" s="79">
        <v>16.282</v>
      </c>
      <c r="U631" s="79">
        <v>3.24</v>
      </c>
      <c r="V631" s="79">
        <v>3.18</v>
      </c>
      <c r="W631" s="79">
        <v>0.374</v>
      </c>
      <c r="X631" s="79">
        <v>0.40100000000000002</v>
      </c>
      <c r="Y631" s="79">
        <v>0</v>
      </c>
      <c r="Z631" s="79">
        <v>0</v>
      </c>
      <c r="AA631" s="111">
        <v>0</v>
      </c>
      <c r="AB631" s="107"/>
    </row>
    <row r="632" spans="1:28" ht="19.5" customHeight="1" x14ac:dyDescent="0.15">
      <c r="A632" s="219" t="s">
        <v>85</v>
      </c>
      <c r="B632" s="73"/>
      <c r="C632" s="73"/>
      <c r="D632" s="77" t="s">
        <v>166</v>
      </c>
      <c r="E632" s="77" t="s">
        <v>183</v>
      </c>
      <c r="F632" s="79">
        <f t="shared" si="288"/>
        <v>0</v>
      </c>
      <c r="G632" s="79">
        <v>0</v>
      </c>
      <c r="H632" s="79">
        <v>0</v>
      </c>
      <c r="I632" s="79">
        <v>0</v>
      </c>
      <c r="J632" s="79">
        <v>0</v>
      </c>
      <c r="K632" s="79">
        <v>0</v>
      </c>
      <c r="L632" s="79">
        <v>0</v>
      </c>
      <c r="M632" s="79">
        <v>0</v>
      </c>
      <c r="N632" s="79">
        <v>0</v>
      </c>
      <c r="O632" s="79">
        <v>0</v>
      </c>
      <c r="P632" s="79">
        <v>0</v>
      </c>
      <c r="Q632" s="79">
        <v>0</v>
      </c>
      <c r="R632" s="79">
        <v>0</v>
      </c>
      <c r="S632" s="79">
        <v>0</v>
      </c>
      <c r="T632" s="79">
        <v>0</v>
      </c>
      <c r="U632" s="79">
        <v>0</v>
      </c>
      <c r="V632" s="79">
        <v>0</v>
      </c>
      <c r="W632" s="79">
        <v>0</v>
      </c>
      <c r="X632" s="79">
        <v>0</v>
      </c>
      <c r="Y632" s="79">
        <v>0</v>
      </c>
      <c r="Z632" s="79">
        <v>0</v>
      </c>
      <c r="AA632" s="111">
        <v>0</v>
      </c>
      <c r="AB632" s="107"/>
    </row>
    <row r="633" spans="1:28" ht="19.5" customHeight="1" x14ac:dyDescent="0.15">
      <c r="A633" s="219"/>
      <c r="B633" s="73"/>
      <c r="C633" s="73" t="s">
        <v>162</v>
      </c>
      <c r="D633" s="73"/>
      <c r="E633" s="77" t="s">
        <v>150</v>
      </c>
      <c r="F633" s="79">
        <f t="shared" si="288"/>
        <v>0</v>
      </c>
      <c r="G633" s="79">
        <v>0</v>
      </c>
      <c r="H633" s="79">
        <v>0</v>
      </c>
      <c r="I633" s="79">
        <v>0</v>
      </c>
      <c r="J633" s="79">
        <v>0</v>
      </c>
      <c r="K633" s="79">
        <v>0</v>
      </c>
      <c r="L633" s="79">
        <v>0</v>
      </c>
      <c r="M633" s="79">
        <v>0</v>
      </c>
      <c r="N633" s="79">
        <v>0</v>
      </c>
      <c r="O633" s="79">
        <v>0</v>
      </c>
      <c r="P633" s="79">
        <v>0</v>
      </c>
      <c r="Q633" s="79">
        <v>0</v>
      </c>
      <c r="R633" s="79">
        <v>0</v>
      </c>
      <c r="S633" s="79">
        <v>0</v>
      </c>
      <c r="T633" s="79">
        <v>0</v>
      </c>
      <c r="U633" s="79">
        <v>0</v>
      </c>
      <c r="V633" s="79">
        <v>0</v>
      </c>
      <c r="W633" s="79">
        <v>0</v>
      </c>
      <c r="X633" s="79">
        <v>0</v>
      </c>
      <c r="Y633" s="79">
        <v>0</v>
      </c>
      <c r="Z633" s="79">
        <v>0</v>
      </c>
      <c r="AA633" s="111">
        <v>0</v>
      </c>
      <c r="AB633" s="107"/>
    </row>
    <row r="634" spans="1:28" ht="19.5" customHeight="1" x14ac:dyDescent="0.15">
      <c r="A634" s="219"/>
      <c r="B634" s="73" t="s">
        <v>20</v>
      </c>
      <c r="C634" s="73"/>
      <c r="D634" s="77" t="s">
        <v>164</v>
      </c>
      <c r="E634" s="77" t="s">
        <v>183</v>
      </c>
      <c r="F634" s="79">
        <f t="shared" si="288"/>
        <v>0</v>
      </c>
      <c r="G634" s="79">
        <v>0</v>
      </c>
      <c r="H634" s="79">
        <v>0</v>
      </c>
      <c r="I634" s="79">
        <v>0</v>
      </c>
      <c r="J634" s="79">
        <v>0</v>
      </c>
      <c r="K634" s="79">
        <v>0</v>
      </c>
      <c r="L634" s="79">
        <v>0</v>
      </c>
      <c r="M634" s="79">
        <v>0</v>
      </c>
      <c r="N634" s="79">
        <v>0</v>
      </c>
      <c r="O634" s="79">
        <v>0</v>
      </c>
      <c r="P634" s="79">
        <v>0</v>
      </c>
      <c r="Q634" s="79">
        <v>0</v>
      </c>
      <c r="R634" s="79">
        <v>0</v>
      </c>
      <c r="S634" s="79">
        <v>0</v>
      </c>
      <c r="T634" s="79">
        <v>0</v>
      </c>
      <c r="U634" s="79">
        <v>0</v>
      </c>
      <c r="V634" s="79">
        <v>0</v>
      </c>
      <c r="W634" s="79">
        <v>0</v>
      </c>
      <c r="X634" s="79">
        <v>0</v>
      </c>
      <c r="Y634" s="79">
        <v>0</v>
      </c>
      <c r="Z634" s="79">
        <v>0</v>
      </c>
      <c r="AA634" s="111">
        <v>0</v>
      </c>
      <c r="AB634" s="107"/>
    </row>
    <row r="635" spans="1:28" ht="19.5" customHeight="1" x14ac:dyDescent="0.15">
      <c r="A635" s="219"/>
      <c r="B635" s="73"/>
      <c r="C635" s="73"/>
      <c r="D635" s="73"/>
      <c r="E635" s="77" t="s">
        <v>150</v>
      </c>
      <c r="F635" s="79">
        <f t="shared" si="288"/>
        <v>0</v>
      </c>
      <c r="G635" s="79">
        <v>0</v>
      </c>
      <c r="H635" s="79">
        <v>0</v>
      </c>
      <c r="I635" s="79">
        <v>0</v>
      </c>
      <c r="J635" s="79">
        <v>0</v>
      </c>
      <c r="K635" s="79">
        <v>0</v>
      </c>
      <c r="L635" s="79">
        <v>0</v>
      </c>
      <c r="M635" s="79">
        <v>0</v>
      </c>
      <c r="N635" s="79">
        <v>0</v>
      </c>
      <c r="O635" s="79">
        <v>0</v>
      </c>
      <c r="P635" s="79">
        <v>0</v>
      </c>
      <c r="Q635" s="79">
        <v>0</v>
      </c>
      <c r="R635" s="79">
        <v>0</v>
      </c>
      <c r="S635" s="79">
        <v>0</v>
      </c>
      <c r="T635" s="79">
        <v>0</v>
      </c>
      <c r="U635" s="79">
        <v>0</v>
      </c>
      <c r="V635" s="79">
        <v>0</v>
      </c>
      <c r="W635" s="79">
        <v>0</v>
      </c>
      <c r="X635" s="79">
        <v>0</v>
      </c>
      <c r="Y635" s="79">
        <v>0</v>
      </c>
      <c r="Z635" s="79">
        <v>0</v>
      </c>
      <c r="AA635" s="111">
        <v>0</v>
      </c>
      <c r="AB635" s="107"/>
    </row>
    <row r="636" spans="1:28" ht="19.5" customHeight="1" x14ac:dyDescent="0.15">
      <c r="A636" s="219"/>
      <c r="B636" s="76"/>
      <c r="C636" s="74" t="s">
        <v>165</v>
      </c>
      <c r="D636" s="75"/>
      <c r="E636" s="77" t="s">
        <v>183</v>
      </c>
      <c r="F636" s="79">
        <f t="shared" si="288"/>
        <v>873.58999999999992</v>
      </c>
      <c r="G636" s="79">
        <v>0</v>
      </c>
      <c r="H636" s="79">
        <v>3.38</v>
      </c>
      <c r="I636" s="79">
        <v>2.41</v>
      </c>
      <c r="J636" s="79">
        <v>12.5</v>
      </c>
      <c r="K636" s="79">
        <v>7.27</v>
      </c>
      <c r="L636" s="79">
        <v>14.54</v>
      </c>
      <c r="M636" s="79">
        <v>6.01</v>
      </c>
      <c r="N636" s="79">
        <v>42.809999999999995</v>
      </c>
      <c r="O636" s="79">
        <v>6.62</v>
      </c>
      <c r="P636" s="79">
        <v>14.06</v>
      </c>
      <c r="Q636" s="79">
        <v>95.74</v>
      </c>
      <c r="R636" s="79">
        <v>218.7</v>
      </c>
      <c r="S636" s="79">
        <v>128.81</v>
      </c>
      <c r="T636" s="79">
        <v>132.88</v>
      </c>
      <c r="U636" s="79">
        <v>169.39</v>
      </c>
      <c r="V636" s="79">
        <v>11.219999999999999</v>
      </c>
      <c r="W636" s="79">
        <v>7.25</v>
      </c>
      <c r="X636" s="79">
        <v>0</v>
      </c>
      <c r="Y636" s="79">
        <v>0</v>
      </c>
      <c r="Z636" s="79">
        <v>0</v>
      </c>
      <c r="AA636" s="111">
        <v>0</v>
      </c>
      <c r="AB636" s="107"/>
    </row>
    <row r="637" spans="1:28" ht="19.5" customHeight="1" thickBot="1" x14ac:dyDescent="0.2">
      <c r="A637" s="94"/>
      <c r="B637" s="222"/>
      <c r="C637" s="222"/>
      <c r="D637" s="223"/>
      <c r="E637" s="224" t="s">
        <v>150</v>
      </c>
      <c r="F637" s="79">
        <f t="shared" si="288"/>
        <v>120.935</v>
      </c>
      <c r="G637" s="102">
        <v>0</v>
      </c>
      <c r="H637" s="225">
        <v>3.4000000000000002E-2</v>
      </c>
      <c r="I637" s="225">
        <v>6.2E-2</v>
      </c>
      <c r="J637" s="225">
        <v>0.627</v>
      </c>
      <c r="K637" s="225">
        <v>0.50800000000000001</v>
      </c>
      <c r="L637" s="225">
        <v>1.2330000000000001</v>
      </c>
      <c r="M637" s="225">
        <v>0.59299999999999997</v>
      </c>
      <c r="N637" s="225">
        <v>4.7140000000000004</v>
      </c>
      <c r="O637" s="225">
        <v>0.79500000000000004</v>
      </c>
      <c r="P637" s="225">
        <v>1.8220000000000001</v>
      </c>
      <c r="Q637" s="225">
        <v>13.404999999999999</v>
      </c>
      <c r="R637" s="225">
        <v>31.718999999999998</v>
      </c>
      <c r="S637" s="225">
        <v>18.643000000000001</v>
      </c>
      <c r="T637" s="225">
        <v>19.384</v>
      </c>
      <c r="U637" s="225">
        <v>24.678999999999998</v>
      </c>
      <c r="V637" s="225">
        <v>1.65</v>
      </c>
      <c r="W637" s="225">
        <v>1.0669999999999999</v>
      </c>
      <c r="X637" s="225">
        <v>0</v>
      </c>
      <c r="Y637" s="225">
        <v>0</v>
      </c>
      <c r="Z637" s="225">
        <v>0</v>
      </c>
      <c r="AA637" s="226">
        <v>0</v>
      </c>
      <c r="AB637" s="107"/>
    </row>
    <row r="638" spans="1:28" ht="19.5" customHeight="1" x14ac:dyDescent="0.15">
      <c r="A638" s="349" t="s">
        <v>119</v>
      </c>
      <c r="B638" s="352" t="s">
        <v>120</v>
      </c>
      <c r="C638" s="353"/>
      <c r="D638" s="354"/>
      <c r="E638" s="73" t="s">
        <v>183</v>
      </c>
      <c r="F638" s="227">
        <f>F639+F640</f>
        <v>171.82999999999998</v>
      </c>
    </row>
    <row r="639" spans="1:28" ht="19.5" customHeight="1" x14ac:dyDescent="0.15">
      <c r="A639" s="350"/>
      <c r="B639" s="355" t="s">
        <v>205</v>
      </c>
      <c r="C639" s="356"/>
      <c r="D639" s="357"/>
      <c r="E639" s="77" t="s">
        <v>183</v>
      </c>
      <c r="F639" s="227">
        <v>129.03</v>
      </c>
    </row>
    <row r="640" spans="1:28" ht="19.5" customHeight="1" x14ac:dyDescent="0.15">
      <c r="A640" s="351"/>
      <c r="B640" s="355" t="s">
        <v>206</v>
      </c>
      <c r="C640" s="356"/>
      <c r="D640" s="357"/>
      <c r="E640" s="77" t="s">
        <v>183</v>
      </c>
      <c r="F640" s="227">
        <v>42.8</v>
      </c>
    </row>
    <row r="641" spans="1:28" ht="19.5" customHeight="1" thickBot="1" x14ac:dyDescent="0.2">
      <c r="A641" s="358" t="s">
        <v>204</v>
      </c>
      <c r="B641" s="359"/>
      <c r="C641" s="359"/>
      <c r="D641" s="360"/>
      <c r="E641" s="167" t="s">
        <v>183</v>
      </c>
      <c r="F641" s="233">
        <v>0</v>
      </c>
    </row>
    <row r="643" spans="1:28" ht="19.5" customHeight="1" x14ac:dyDescent="0.15">
      <c r="A643" s="3" t="s">
        <v>381</v>
      </c>
      <c r="F643" s="207" t="s">
        <v>514</v>
      </c>
    </row>
    <row r="644" spans="1:28" ht="19.5" customHeight="1" thickBot="1" x14ac:dyDescent="0.2">
      <c r="A644" s="346" t="s">
        <v>28</v>
      </c>
      <c r="B644" s="348"/>
      <c r="C644" s="348"/>
      <c r="D644" s="348"/>
      <c r="E644" s="348"/>
      <c r="F644" s="348"/>
      <c r="G644" s="348"/>
      <c r="H644" s="348"/>
      <c r="I644" s="348"/>
      <c r="J644" s="348"/>
      <c r="K644" s="348"/>
      <c r="L644" s="348"/>
      <c r="M644" s="348"/>
      <c r="N644" s="348"/>
      <c r="O644" s="348"/>
      <c r="P644" s="348"/>
      <c r="Q644" s="348"/>
      <c r="R644" s="348"/>
      <c r="S644" s="348"/>
      <c r="T644" s="348"/>
      <c r="U644" s="348"/>
      <c r="V644" s="348"/>
      <c r="W644" s="348"/>
      <c r="X644" s="348"/>
      <c r="Y644" s="348"/>
      <c r="Z644" s="348"/>
      <c r="AA644" s="348"/>
    </row>
    <row r="645" spans="1:28" ht="19.5" customHeight="1" x14ac:dyDescent="0.15">
      <c r="A645" s="208" t="s">
        <v>179</v>
      </c>
      <c r="B645" s="91"/>
      <c r="C645" s="91"/>
      <c r="D645" s="91"/>
      <c r="E645" s="91"/>
      <c r="F645" s="89" t="s">
        <v>180</v>
      </c>
      <c r="G645" s="184"/>
      <c r="H645" s="184"/>
      <c r="I645" s="184"/>
      <c r="J645" s="184"/>
      <c r="K645" s="184"/>
      <c r="L645" s="184"/>
      <c r="M645" s="184"/>
      <c r="N645" s="184"/>
      <c r="O645" s="184"/>
      <c r="P645" s="184"/>
      <c r="Q645" s="209"/>
      <c r="R645" s="135"/>
      <c r="S645" s="184"/>
      <c r="T645" s="184"/>
      <c r="U645" s="184"/>
      <c r="V645" s="184"/>
      <c r="W645" s="184"/>
      <c r="X645" s="184"/>
      <c r="Y645" s="184"/>
      <c r="Z645" s="184"/>
      <c r="AA645" s="234" t="s">
        <v>181</v>
      </c>
      <c r="AB645" s="107"/>
    </row>
    <row r="646" spans="1:28" ht="19.5" customHeight="1" x14ac:dyDescent="0.15">
      <c r="A646" s="211" t="s">
        <v>182</v>
      </c>
      <c r="B646" s="75"/>
      <c r="C646" s="75"/>
      <c r="D646" s="75"/>
      <c r="E646" s="77" t="s">
        <v>183</v>
      </c>
      <c r="F646" s="79">
        <f>F648+F682+F685</f>
        <v>7598.1799999999994</v>
      </c>
      <c r="G646" s="212" t="s">
        <v>184</v>
      </c>
      <c r="H646" s="212" t="s">
        <v>185</v>
      </c>
      <c r="I646" s="212" t="s">
        <v>186</v>
      </c>
      <c r="J646" s="212" t="s">
        <v>187</v>
      </c>
      <c r="K646" s="212" t="s">
        <v>227</v>
      </c>
      <c r="L646" s="212" t="s">
        <v>228</v>
      </c>
      <c r="M646" s="212" t="s">
        <v>229</v>
      </c>
      <c r="N646" s="212" t="s">
        <v>230</v>
      </c>
      <c r="O646" s="212" t="s">
        <v>231</v>
      </c>
      <c r="P646" s="212" t="s">
        <v>232</v>
      </c>
      <c r="Q646" s="213" t="s">
        <v>233</v>
      </c>
      <c r="R646" s="214" t="s">
        <v>234</v>
      </c>
      <c r="S646" s="212" t="s">
        <v>235</v>
      </c>
      <c r="T646" s="212" t="s">
        <v>236</v>
      </c>
      <c r="U646" s="212" t="s">
        <v>237</v>
      </c>
      <c r="V646" s="212" t="s">
        <v>238</v>
      </c>
      <c r="W646" s="212" t="s">
        <v>42</v>
      </c>
      <c r="X646" s="212" t="s">
        <v>147</v>
      </c>
      <c r="Y646" s="212" t="s">
        <v>148</v>
      </c>
      <c r="Z646" s="212" t="s">
        <v>149</v>
      </c>
      <c r="AA646" s="235"/>
      <c r="AB646" s="107"/>
    </row>
    <row r="647" spans="1:28" ht="19.5" customHeight="1" x14ac:dyDescent="0.15">
      <c r="A647" s="144"/>
      <c r="E647" s="77" t="s">
        <v>150</v>
      </c>
      <c r="F647" s="79">
        <f>F649</f>
        <v>1882.624</v>
      </c>
      <c r="G647" s="216"/>
      <c r="H647" s="216"/>
      <c r="I647" s="216"/>
      <c r="J647" s="216"/>
      <c r="K647" s="216"/>
      <c r="L647" s="216"/>
      <c r="M647" s="216"/>
      <c r="N647" s="216"/>
      <c r="O647" s="216"/>
      <c r="P647" s="216"/>
      <c r="Q647" s="217"/>
      <c r="R647" s="197"/>
      <c r="S647" s="216"/>
      <c r="T647" s="216"/>
      <c r="U647" s="216"/>
      <c r="V647" s="216"/>
      <c r="W647" s="216"/>
      <c r="X647" s="216"/>
      <c r="Y647" s="216"/>
      <c r="Z647" s="216"/>
      <c r="AA647" s="235" t="s">
        <v>151</v>
      </c>
      <c r="AB647" s="107"/>
    </row>
    <row r="648" spans="1:28" ht="19.5" customHeight="1" x14ac:dyDescent="0.15">
      <c r="A648" s="218"/>
      <c r="B648" s="74" t="s">
        <v>152</v>
      </c>
      <c r="C648" s="75"/>
      <c r="D648" s="75"/>
      <c r="E648" s="77" t="s">
        <v>183</v>
      </c>
      <c r="F648" s="79">
        <f>SUM(G648:AA648)</f>
        <v>7156.2099999999991</v>
      </c>
      <c r="G648" s="79">
        <f>G650+G668</f>
        <v>0</v>
      </c>
      <c r="H648" s="79">
        <f t="shared" ref="H648:AA648" si="293">H650+H668</f>
        <v>38.46</v>
      </c>
      <c r="I648" s="79">
        <f t="shared" si="293"/>
        <v>179.43</v>
      </c>
      <c r="J648" s="79">
        <f t="shared" si="293"/>
        <v>125.56</v>
      </c>
      <c r="K648" s="79">
        <f t="shared" si="293"/>
        <v>239.89</v>
      </c>
      <c r="L648" s="79">
        <f t="shared" si="293"/>
        <v>193.42</v>
      </c>
      <c r="M648" s="79">
        <f t="shared" si="293"/>
        <v>160.63</v>
      </c>
      <c r="N648" s="79">
        <f t="shared" si="293"/>
        <v>349.15</v>
      </c>
      <c r="O648" s="79">
        <f t="shared" si="293"/>
        <v>455.83</v>
      </c>
      <c r="P648" s="79">
        <f t="shared" si="293"/>
        <v>539.91</v>
      </c>
      <c r="Q648" s="79">
        <f t="shared" si="293"/>
        <v>656.78</v>
      </c>
      <c r="R648" s="79">
        <f t="shared" si="293"/>
        <v>1020.71</v>
      </c>
      <c r="S648" s="79">
        <f t="shared" si="293"/>
        <v>1388.98</v>
      </c>
      <c r="T648" s="79">
        <f t="shared" si="293"/>
        <v>906.1</v>
      </c>
      <c r="U648" s="79">
        <f t="shared" si="293"/>
        <v>424.7</v>
      </c>
      <c r="V648" s="79">
        <f t="shared" si="293"/>
        <v>156.91</v>
      </c>
      <c r="W648" s="79">
        <f t="shared" si="293"/>
        <v>28.689999999999998</v>
      </c>
      <c r="X648" s="79">
        <f t="shared" si="293"/>
        <v>282.49</v>
      </c>
      <c r="Y648" s="79">
        <f t="shared" si="293"/>
        <v>3.62</v>
      </c>
      <c r="Z648" s="79">
        <f t="shared" si="293"/>
        <v>1.38</v>
      </c>
      <c r="AA648" s="111">
        <f t="shared" si="293"/>
        <v>3.57</v>
      </c>
      <c r="AB648" s="107"/>
    </row>
    <row r="649" spans="1:28" ht="19.5" customHeight="1" x14ac:dyDescent="0.15">
      <c r="A649" s="219"/>
      <c r="B649" s="220"/>
      <c r="E649" s="77" t="s">
        <v>150</v>
      </c>
      <c r="F649" s="79">
        <f>SUM(G649:AA649)</f>
        <v>1882.624</v>
      </c>
      <c r="G649" s="79">
        <f>G651+G669</f>
        <v>0</v>
      </c>
      <c r="H649" s="79">
        <f t="shared" ref="H649:AA649" si="294">H651+H669</f>
        <v>0.09</v>
      </c>
      <c r="I649" s="79">
        <f t="shared" si="294"/>
        <v>4.2439999999999998</v>
      </c>
      <c r="J649" s="79">
        <f t="shared" si="294"/>
        <v>9.7459999999999987</v>
      </c>
      <c r="K649" s="79">
        <f t="shared" si="294"/>
        <v>28.621000000000006</v>
      </c>
      <c r="L649" s="79">
        <f t="shared" si="294"/>
        <v>30.433999999999997</v>
      </c>
      <c r="M649" s="79">
        <f t="shared" si="294"/>
        <v>35.588000000000001</v>
      </c>
      <c r="N649" s="79">
        <f t="shared" si="294"/>
        <v>91.264999999999986</v>
      </c>
      <c r="O649" s="79">
        <f t="shared" si="294"/>
        <v>131.66300000000001</v>
      </c>
      <c r="P649" s="79">
        <f t="shared" si="294"/>
        <v>171.39699999999996</v>
      </c>
      <c r="Q649" s="79">
        <f t="shared" si="294"/>
        <v>208.36199999999999</v>
      </c>
      <c r="R649" s="79">
        <f t="shared" si="294"/>
        <v>298.29300000000001</v>
      </c>
      <c r="S649" s="79">
        <f t="shared" si="294"/>
        <v>412.61900000000003</v>
      </c>
      <c r="T649" s="79">
        <f t="shared" si="294"/>
        <v>239.845</v>
      </c>
      <c r="U649" s="79">
        <f t="shared" si="294"/>
        <v>118.99300000000001</v>
      </c>
      <c r="V649" s="79">
        <f t="shared" si="294"/>
        <v>44.474999999999994</v>
      </c>
      <c r="W649" s="79">
        <f t="shared" si="294"/>
        <v>10.188999999999998</v>
      </c>
      <c r="X649" s="79">
        <f t="shared" si="294"/>
        <v>43.82</v>
      </c>
      <c r="Y649" s="79">
        <f t="shared" si="294"/>
        <v>1.1279999999999999</v>
      </c>
      <c r="Z649" s="79">
        <f t="shared" si="294"/>
        <v>0.38400000000000001</v>
      </c>
      <c r="AA649" s="111">
        <f t="shared" si="294"/>
        <v>1.468</v>
      </c>
      <c r="AB649" s="107"/>
    </row>
    <row r="650" spans="1:28" ht="19.5" customHeight="1" x14ac:dyDescent="0.15">
      <c r="A650" s="219"/>
      <c r="B650" s="221"/>
      <c r="C650" s="74" t="s">
        <v>152</v>
      </c>
      <c r="D650" s="75"/>
      <c r="E650" s="77" t="s">
        <v>183</v>
      </c>
      <c r="F650" s="79">
        <f t="shared" ref="F650:F653" si="295">SUM(G650:AA650)</f>
        <v>4844.3100000000004</v>
      </c>
      <c r="G650" s="79">
        <f>G652+G666</f>
        <v>0</v>
      </c>
      <c r="H650" s="79">
        <f t="shared" ref="H650:J650" si="296">H652+H666</f>
        <v>28</v>
      </c>
      <c r="I650" s="79">
        <f t="shared" si="296"/>
        <v>115.95</v>
      </c>
      <c r="J650" s="79">
        <f t="shared" si="296"/>
        <v>70.510000000000005</v>
      </c>
      <c r="K650" s="79">
        <f>K652+K666</f>
        <v>141.54999999999998</v>
      </c>
      <c r="L650" s="79">
        <f t="shared" ref="L650:AA650" si="297">L652+L666</f>
        <v>157.10999999999999</v>
      </c>
      <c r="M650" s="79">
        <f t="shared" si="297"/>
        <v>138.65</v>
      </c>
      <c r="N650" s="79">
        <f t="shared" si="297"/>
        <v>301.53999999999996</v>
      </c>
      <c r="O650" s="79">
        <f t="shared" si="297"/>
        <v>409.71</v>
      </c>
      <c r="P650" s="79">
        <f t="shared" si="297"/>
        <v>491.62</v>
      </c>
      <c r="Q650" s="79">
        <f t="shared" si="297"/>
        <v>555.49</v>
      </c>
      <c r="R650" s="79">
        <f t="shared" si="297"/>
        <v>676.53</v>
      </c>
      <c r="S650" s="79">
        <f t="shared" si="297"/>
        <v>961.26999999999987</v>
      </c>
      <c r="T650" s="79">
        <f t="shared" si="297"/>
        <v>456.53000000000003</v>
      </c>
      <c r="U650" s="79">
        <f t="shared" si="297"/>
        <v>213.17</v>
      </c>
      <c r="V650" s="79">
        <f t="shared" si="297"/>
        <v>85.55</v>
      </c>
      <c r="W650" s="79">
        <f t="shared" si="297"/>
        <v>23.52</v>
      </c>
      <c r="X650" s="79">
        <f t="shared" si="297"/>
        <v>9.4699999999999989</v>
      </c>
      <c r="Y650" s="79">
        <f t="shared" si="297"/>
        <v>3.3200000000000003</v>
      </c>
      <c r="Z650" s="79">
        <f t="shared" si="297"/>
        <v>1.25</v>
      </c>
      <c r="AA650" s="111">
        <f t="shared" si="297"/>
        <v>3.57</v>
      </c>
      <c r="AB650" s="107"/>
    </row>
    <row r="651" spans="1:28" ht="19.5" customHeight="1" x14ac:dyDescent="0.15">
      <c r="A651" s="219"/>
      <c r="B651" s="76"/>
      <c r="C651" s="76"/>
      <c r="E651" s="77" t="s">
        <v>150</v>
      </c>
      <c r="F651" s="79">
        <f t="shared" si="295"/>
        <v>1562.3079999999998</v>
      </c>
      <c r="G651" s="79">
        <f>G653+G667</f>
        <v>0</v>
      </c>
      <c r="H651" s="79">
        <f t="shared" ref="H651:AA651" si="298">H653+H667</f>
        <v>8.9999999999999993E-3</v>
      </c>
      <c r="I651" s="79">
        <f t="shared" si="298"/>
        <v>2.6440000000000001</v>
      </c>
      <c r="J651" s="79">
        <f t="shared" si="298"/>
        <v>6.9699999999999989</v>
      </c>
      <c r="K651" s="79">
        <f t="shared" si="298"/>
        <v>21.726000000000006</v>
      </c>
      <c r="L651" s="79">
        <f t="shared" si="298"/>
        <v>27.111999999999998</v>
      </c>
      <c r="M651" s="79">
        <f t="shared" si="298"/>
        <v>33.477000000000004</v>
      </c>
      <c r="N651" s="79">
        <f t="shared" si="298"/>
        <v>85.952999999999989</v>
      </c>
      <c r="O651" s="79">
        <f t="shared" si="298"/>
        <v>126.06100000000001</v>
      </c>
      <c r="P651" s="79">
        <f t="shared" si="298"/>
        <v>165.06899999999996</v>
      </c>
      <c r="Q651" s="79">
        <f t="shared" si="298"/>
        <v>193.744</v>
      </c>
      <c r="R651" s="79">
        <f t="shared" si="298"/>
        <v>246.76599999999999</v>
      </c>
      <c r="S651" s="79">
        <f t="shared" si="298"/>
        <v>348.56400000000002</v>
      </c>
      <c r="T651" s="79">
        <f t="shared" si="298"/>
        <v>170.78</v>
      </c>
      <c r="U651" s="79">
        <f t="shared" si="298"/>
        <v>84.388000000000005</v>
      </c>
      <c r="V651" s="79">
        <f t="shared" si="298"/>
        <v>33.174999999999997</v>
      </c>
      <c r="W651" s="79">
        <f t="shared" si="298"/>
        <v>9.3779999999999983</v>
      </c>
      <c r="X651" s="79">
        <f t="shared" si="298"/>
        <v>3.5970000000000004</v>
      </c>
      <c r="Y651" s="79">
        <f t="shared" si="298"/>
        <v>1.077</v>
      </c>
      <c r="Z651" s="79">
        <f t="shared" si="298"/>
        <v>0.35</v>
      </c>
      <c r="AA651" s="111">
        <f t="shared" si="298"/>
        <v>1.468</v>
      </c>
      <c r="AB651" s="107"/>
    </row>
    <row r="652" spans="1:28" ht="19.5" customHeight="1" x14ac:dyDescent="0.15">
      <c r="A652" s="219"/>
      <c r="B652" s="73"/>
      <c r="C652" s="77"/>
      <c r="D652" s="77" t="s">
        <v>153</v>
      </c>
      <c r="E652" s="77" t="s">
        <v>183</v>
      </c>
      <c r="F652" s="79">
        <f>SUM(G652:AA652)</f>
        <v>4796.4399999999996</v>
      </c>
      <c r="G652" s="79">
        <f>SUM(G654,G656,G658,G660,G662,G664)</f>
        <v>0</v>
      </c>
      <c r="H652" s="79">
        <f t="shared" ref="H652" si="299">SUM(H654,H656,H658,H660,H662,H664)</f>
        <v>25.96</v>
      </c>
      <c r="I652" s="79">
        <f>SUM(I654,I656,I658,I660,I662,I664)</f>
        <v>109.25</v>
      </c>
      <c r="J652" s="79">
        <f t="shared" ref="J652" si="300">SUM(J654,J656,J658,J660,J662,J664)</f>
        <v>69.73</v>
      </c>
      <c r="K652" s="79">
        <f>SUM(K654,K656,K658,K660,K662,K664)</f>
        <v>136.45999999999998</v>
      </c>
      <c r="L652" s="79">
        <f t="shared" ref="L652:V652" si="301">SUM(L654,L656,L658,L660,L662,L664)</f>
        <v>154.07999999999998</v>
      </c>
      <c r="M652" s="79">
        <f t="shared" si="301"/>
        <v>132.77000000000001</v>
      </c>
      <c r="N652" s="79">
        <f t="shared" si="301"/>
        <v>300.15999999999997</v>
      </c>
      <c r="O652" s="79">
        <f t="shared" si="301"/>
        <v>408.95</v>
      </c>
      <c r="P652" s="79">
        <f t="shared" si="301"/>
        <v>490.29</v>
      </c>
      <c r="Q652" s="79">
        <f t="shared" si="301"/>
        <v>553.72</v>
      </c>
      <c r="R652" s="79">
        <f t="shared" si="301"/>
        <v>672.35</v>
      </c>
      <c r="S652" s="79">
        <f t="shared" si="301"/>
        <v>954.50999999999988</v>
      </c>
      <c r="T652" s="79">
        <f t="shared" si="301"/>
        <v>453.65000000000003</v>
      </c>
      <c r="U652" s="79">
        <f t="shared" si="301"/>
        <v>211.95999999999998</v>
      </c>
      <c r="V652" s="79">
        <f t="shared" si="301"/>
        <v>81.81</v>
      </c>
      <c r="W652" s="79">
        <f>SUM(W654,W656,W658,W660,W662,W664)</f>
        <v>23.52</v>
      </c>
      <c r="X652" s="79">
        <f t="shared" ref="X652:AA652" si="302">SUM(X654,X656,X658,X660,X662,X664)</f>
        <v>9.129999999999999</v>
      </c>
      <c r="Y652" s="79">
        <f t="shared" si="302"/>
        <v>3.3200000000000003</v>
      </c>
      <c r="Z652" s="79">
        <f t="shared" si="302"/>
        <v>1.25</v>
      </c>
      <c r="AA652" s="111">
        <f t="shared" si="302"/>
        <v>3.57</v>
      </c>
      <c r="AB652" s="107"/>
    </row>
    <row r="653" spans="1:28" ht="19.5" customHeight="1" x14ac:dyDescent="0.15">
      <c r="A653" s="219"/>
      <c r="B653" s="73" t="s">
        <v>154</v>
      </c>
      <c r="C653" s="73"/>
      <c r="D653" s="73"/>
      <c r="E653" s="77" t="s">
        <v>150</v>
      </c>
      <c r="F653" s="79">
        <f t="shared" si="295"/>
        <v>1556.5029999999999</v>
      </c>
      <c r="G653" s="79">
        <f>SUM(G655,G657,G659,G661,G663,G665)</f>
        <v>0</v>
      </c>
      <c r="H653" s="79">
        <f t="shared" ref="H653:AA653" si="303">SUM(H655,H657,H659,H661,H663,H665)</f>
        <v>0</v>
      </c>
      <c r="I653" s="79">
        <f t="shared" si="303"/>
        <v>2.4750000000000001</v>
      </c>
      <c r="J653" s="79">
        <f t="shared" si="303"/>
        <v>6.9309999999999992</v>
      </c>
      <c r="K653" s="79">
        <f t="shared" si="303"/>
        <v>21.370000000000005</v>
      </c>
      <c r="L653" s="79">
        <f t="shared" si="303"/>
        <v>26.838999999999999</v>
      </c>
      <c r="M653" s="79">
        <f t="shared" si="303"/>
        <v>32.819000000000003</v>
      </c>
      <c r="N653" s="79">
        <f t="shared" si="303"/>
        <v>85.846999999999994</v>
      </c>
      <c r="O653" s="79">
        <f t="shared" si="303"/>
        <v>125.87</v>
      </c>
      <c r="P653" s="79">
        <f t="shared" si="303"/>
        <v>164.78299999999996</v>
      </c>
      <c r="Q653" s="79">
        <f t="shared" si="303"/>
        <v>193.46700000000001</v>
      </c>
      <c r="R653" s="79">
        <f t="shared" si="303"/>
        <v>245.82599999999999</v>
      </c>
      <c r="S653" s="79">
        <f t="shared" si="303"/>
        <v>347.05400000000003</v>
      </c>
      <c r="T653" s="79">
        <f t="shared" si="303"/>
        <v>170.333</v>
      </c>
      <c r="U653" s="79">
        <f t="shared" si="303"/>
        <v>84.26400000000001</v>
      </c>
      <c r="V653" s="79">
        <f t="shared" si="303"/>
        <v>32.79</v>
      </c>
      <c r="W653" s="79">
        <f t="shared" si="303"/>
        <v>9.3779999999999983</v>
      </c>
      <c r="X653" s="79">
        <f t="shared" si="303"/>
        <v>3.5620000000000003</v>
      </c>
      <c r="Y653" s="79">
        <f t="shared" si="303"/>
        <v>1.077</v>
      </c>
      <c r="Z653" s="79">
        <f t="shared" si="303"/>
        <v>0.35</v>
      </c>
      <c r="AA653" s="111">
        <f t="shared" si="303"/>
        <v>1.468</v>
      </c>
      <c r="AB653" s="107"/>
    </row>
    <row r="654" spans="1:28" ht="19.5" customHeight="1" x14ac:dyDescent="0.15">
      <c r="A654" s="219" t="s">
        <v>155</v>
      </c>
      <c r="B654" s="73"/>
      <c r="C654" s="73" t="s">
        <v>10</v>
      </c>
      <c r="D654" s="77" t="s">
        <v>156</v>
      </c>
      <c r="E654" s="77" t="s">
        <v>183</v>
      </c>
      <c r="F654" s="79">
        <f t="shared" ref="F654:F681" si="304">SUM(G654:AA654)</f>
        <v>4190.59</v>
      </c>
      <c r="G654" s="79">
        <v>0</v>
      </c>
      <c r="H654" s="79">
        <v>24.1</v>
      </c>
      <c r="I654" s="79">
        <v>84.92</v>
      </c>
      <c r="J654" s="79">
        <v>55.61</v>
      </c>
      <c r="K654" s="79">
        <v>122.89</v>
      </c>
      <c r="L654" s="79">
        <v>122.11</v>
      </c>
      <c r="M654" s="79">
        <v>130.59</v>
      </c>
      <c r="N654" s="79">
        <v>291.15999999999997</v>
      </c>
      <c r="O654" s="79">
        <v>373.83</v>
      </c>
      <c r="P654" s="79">
        <v>476.79</v>
      </c>
      <c r="Q654" s="79">
        <v>477.01</v>
      </c>
      <c r="R654" s="79">
        <v>609.33000000000004</v>
      </c>
      <c r="S654" s="79">
        <v>750.01</v>
      </c>
      <c r="T654" s="79">
        <v>363.4</v>
      </c>
      <c r="U654" s="79">
        <v>192.45</v>
      </c>
      <c r="V654" s="79">
        <v>78.25</v>
      </c>
      <c r="W654" s="79">
        <v>23.06</v>
      </c>
      <c r="X654" s="79">
        <v>8.94</v>
      </c>
      <c r="Y654" s="79">
        <v>2.41</v>
      </c>
      <c r="Z654" s="79">
        <v>0.16</v>
      </c>
      <c r="AA654" s="111">
        <v>3.57</v>
      </c>
      <c r="AB654" s="107"/>
    </row>
    <row r="655" spans="1:28" ht="19.5" customHeight="1" x14ac:dyDescent="0.15">
      <c r="A655" s="219"/>
      <c r="B655" s="73"/>
      <c r="C655" s="73"/>
      <c r="D655" s="73"/>
      <c r="E655" s="77" t="s">
        <v>150</v>
      </c>
      <c r="F655" s="79">
        <f t="shared" si="304"/>
        <v>1424.5220000000002</v>
      </c>
      <c r="G655" s="79">
        <v>0</v>
      </c>
      <c r="H655" s="79">
        <v>0</v>
      </c>
      <c r="I655" s="79">
        <v>2.1040000000000001</v>
      </c>
      <c r="J655" s="79">
        <v>6.6709999999999994</v>
      </c>
      <c r="K655" s="79">
        <v>20.896999999999998</v>
      </c>
      <c r="L655" s="79">
        <v>25.587</v>
      </c>
      <c r="M655" s="79">
        <v>32.692</v>
      </c>
      <c r="N655" s="79">
        <v>84.445999999999998</v>
      </c>
      <c r="O655" s="79">
        <v>119.512</v>
      </c>
      <c r="P655" s="79">
        <v>162.04499999999999</v>
      </c>
      <c r="Q655" s="79">
        <v>176.489</v>
      </c>
      <c r="R655" s="79">
        <v>230.85499999999999</v>
      </c>
      <c r="S655" s="79">
        <v>292.34899999999999</v>
      </c>
      <c r="T655" s="79">
        <v>145.173</v>
      </c>
      <c r="U655" s="79">
        <v>78.683999999999997</v>
      </c>
      <c r="V655" s="79">
        <v>31.887</v>
      </c>
      <c r="W655" s="79">
        <v>9.2479999999999993</v>
      </c>
      <c r="X655" s="79">
        <v>3.5070000000000001</v>
      </c>
      <c r="Y655" s="79">
        <v>0.84199999999999997</v>
      </c>
      <c r="Z655" s="79">
        <v>6.6000000000000003E-2</v>
      </c>
      <c r="AA655" s="111">
        <v>1.468</v>
      </c>
      <c r="AB655" s="107"/>
    </row>
    <row r="656" spans="1:28" ht="19.5" customHeight="1" x14ac:dyDescent="0.15">
      <c r="A656" s="219"/>
      <c r="B656" s="73"/>
      <c r="C656" s="73"/>
      <c r="D656" s="77" t="s">
        <v>157</v>
      </c>
      <c r="E656" s="77" t="s">
        <v>183</v>
      </c>
      <c r="F656" s="79">
        <f t="shared" si="304"/>
        <v>269.63</v>
      </c>
      <c r="G656" s="79">
        <v>0</v>
      </c>
      <c r="H656" s="79">
        <v>0</v>
      </c>
      <c r="I656" s="79">
        <v>0</v>
      </c>
      <c r="J656" s="79">
        <v>0</v>
      </c>
      <c r="K656" s="79">
        <v>0.1</v>
      </c>
      <c r="L656" s="79">
        <v>0</v>
      </c>
      <c r="M656" s="79">
        <v>0</v>
      </c>
      <c r="N656" s="79">
        <v>7.75</v>
      </c>
      <c r="O656" s="79">
        <v>34.059999999999995</v>
      </c>
      <c r="P656" s="79">
        <v>12.01</v>
      </c>
      <c r="Q656" s="79">
        <v>73.97</v>
      </c>
      <c r="R656" s="79">
        <v>45.8</v>
      </c>
      <c r="S656" s="79">
        <v>60.18</v>
      </c>
      <c r="T656" s="79">
        <v>24.49</v>
      </c>
      <c r="U656" s="79">
        <v>6.95</v>
      </c>
      <c r="V656" s="79">
        <v>2.79</v>
      </c>
      <c r="W656" s="79">
        <v>0.16</v>
      </c>
      <c r="X656" s="79">
        <v>0</v>
      </c>
      <c r="Y656" s="79">
        <v>0.28000000000000003</v>
      </c>
      <c r="Z656" s="79">
        <v>1.0900000000000001</v>
      </c>
      <c r="AA656" s="111">
        <v>0</v>
      </c>
      <c r="AB656" s="107"/>
    </row>
    <row r="657" spans="1:28" ht="19.5" customHeight="1" x14ac:dyDescent="0.15">
      <c r="A657" s="219"/>
      <c r="B657" s="73"/>
      <c r="C657" s="73"/>
      <c r="D657" s="73"/>
      <c r="E657" s="77" t="s">
        <v>150</v>
      </c>
      <c r="F657" s="79">
        <f t="shared" si="304"/>
        <v>59.776000000000003</v>
      </c>
      <c r="G657" s="79">
        <v>0</v>
      </c>
      <c r="H657" s="79">
        <v>0</v>
      </c>
      <c r="I657" s="79">
        <v>0</v>
      </c>
      <c r="J657" s="79">
        <v>0</v>
      </c>
      <c r="K657" s="79">
        <v>0.01</v>
      </c>
      <c r="L657" s="79">
        <v>0</v>
      </c>
      <c r="M657" s="79">
        <v>0</v>
      </c>
      <c r="N657" s="79">
        <v>1.24</v>
      </c>
      <c r="O657" s="79">
        <v>6.1310000000000002</v>
      </c>
      <c r="P657" s="79">
        <v>2.4020000000000001</v>
      </c>
      <c r="Q657" s="79">
        <v>16.275000000000002</v>
      </c>
      <c r="R657" s="79">
        <v>10.349</v>
      </c>
      <c r="S657" s="79">
        <v>14.362</v>
      </c>
      <c r="T657" s="79">
        <v>6.1280000000000001</v>
      </c>
      <c r="U657" s="79">
        <v>1.8080000000000001</v>
      </c>
      <c r="V657" s="79">
        <v>0.67100000000000004</v>
      </c>
      <c r="W657" s="79">
        <v>4.2999999999999997E-2</v>
      </c>
      <c r="X657" s="79">
        <v>0</v>
      </c>
      <c r="Y657" s="79">
        <v>7.2999999999999995E-2</v>
      </c>
      <c r="Z657" s="79">
        <v>0.28399999999999997</v>
      </c>
      <c r="AA657" s="111">
        <v>0</v>
      </c>
      <c r="AB657" s="107"/>
    </row>
    <row r="658" spans="1:28" ht="19.5" customHeight="1" x14ac:dyDescent="0.15">
      <c r="A658" s="219"/>
      <c r="B658" s="73" t="s">
        <v>158</v>
      </c>
      <c r="C658" s="73" t="s">
        <v>159</v>
      </c>
      <c r="D658" s="77" t="s">
        <v>160</v>
      </c>
      <c r="E658" s="77" t="s">
        <v>183</v>
      </c>
      <c r="F658" s="79">
        <f t="shared" si="304"/>
        <v>1.56</v>
      </c>
      <c r="G658" s="79">
        <v>0</v>
      </c>
      <c r="H658" s="79">
        <v>0</v>
      </c>
      <c r="I658" s="79">
        <v>0</v>
      </c>
      <c r="J658" s="79">
        <v>0</v>
      </c>
      <c r="K658" s="79">
        <v>0</v>
      </c>
      <c r="L658" s="79">
        <v>0</v>
      </c>
      <c r="M658" s="79">
        <v>0</v>
      </c>
      <c r="N658" s="79">
        <v>0</v>
      </c>
      <c r="O658" s="79">
        <v>0</v>
      </c>
      <c r="P658" s="79">
        <v>0.08</v>
      </c>
      <c r="Q658" s="79">
        <v>0</v>
      </c>
      <c r="R658" s="79">
        <v>0.75</v>
      </c>
      <c r="S658" s="79">
        <v>0</v>
      </c>
      <c r="T658" s="79">
        <v>0.73</v>
      </c>
      <c r="U658" s="79">
        <v>0</v>
      </c>
      <c r="V658" s="79">
        <v>0</v>
      </c>
      <c r="W658" s="79">
        <v>0</v>
      </c>
      <c r="X658" s="79">
        <v>0</v>
      </c>
      <c r="Y658" s="79">
        <v>0</v>
      </c>
      <c r="Z658" s="79">
        <v>0</v>
      </c>
      <c r="AA658" s="111">
        <v>0</v>
      </c>
      <c r="AB658" s="107"/>
    </row>
    <row r="659" spans="1:28" ht="19.5" customHeight="1" x14ac:dyDescent="0.15">
      <c r="A659" s="219"/>
      <c r="B659" s="73"/>
      <c r="C659" s="73"/>
      <c r="D659" s="73"/>
      <c r="E659" s="77" t="s">
        <v>150</v>
      </c>
      <c r="F659" s="79">
        <f t="shared" si="304"/>
        <v>0.35899999999999999</v>
      </c>
      <c r="G659" s="79">
        <v>0</v>
      </c>
      <c r="H659" s="79">
        <v>0</v>
      </c>
      <c r="I659" s="79">
        <v>0</v>
      </c>
      <c r="J659" s="79">
        <v>0</v>
      </c>
      <c r="K659" s="79">
        <v>0</v>
      </c>
      <c r="L659" s="79">
        <v>0</v>
      </c>
      <c r="M659" s="79">
        <v>0</v>
      </c>
      <c r="N659" s="79">
        <v>0</v>
      </c>
      <c r="O659" s="79">
        <v>0</v>
      </c>
      <c r="P659" s="79">
        <v>1.6E-2</v>
      </c>
      <c r="Q659" s="79">
        <v>0</v>
      </c>
      <c r="R659" s="79">
        <v>0.16700000000000001</v>
      </c>
      <c r="S659" s="79">
        <v>0</v>
      </c>
      <c r="T659" s="79">
        <v>0.17599999999999999</v>
      </c>
      <c r="U659" s="79">
        <v>0</v>
      </c>
      <c r="V659" s="79">
        <v>0</v>
      </c>
      <c r="W659" s="79">
        <v>0</v>
      </c>
      <c r="X659" s="79">
        <v>0</v>
      </c>
      <c r="Y659" s="79">
        <v>0</v>
      </c>
      <c r="Z659" s="79">
        <v>0</v>
      </c>
      <c r="AA659" s="111">
        <v>0</v>
      </c>
      <c r="AB659" s="107"/>
    </row>
    <row r="660" spans="1:28" ht="19.5" customHeight="1" x14ac:dyDescent="0.15">
      <c r="A660" s="219"/>
      <c r="B660" s="73"/>
      <c r="C660" s="73"/>
      <c r="D660" s="77" t="s">
        <v>161</v>
      </c>
      <c r="E660" s="77" t="s">
        <v>183</v>
      </c>
      <c r="F660" s="79">
        <f t="shared" si="304"/>
        <v>79.129999999999981</v>
      </c>
      <c r="G660" s="79">
        <v>0</v>
      </c>
      <c r="H660" s="79">
        <v>1.86</v>
      </c>
      <c r="I660" s="79">
        <v>15.27</v>
      </c>
      <c r="J660" s="79">
        <v>13.14</v>
      </c>
      <c r="K660" s="79">
        <v>12.24</v>
      </c>
      <c r="L660" s="79">
        <v>31.97</v>
      </c>
      <c r="M660" s="79">
        <v>2.1800000000000002</v>
      </c>
      <c r="N660" s="79">
        <v>0.64</v>
      </c>
      <c r="O660" s="79">
        <v>0</v>
      </c>
      <c r="P660" s="79">
        <v>0.31</v>
      </c>
      <c r="Q660" s="79">
        <v>0.1</v>
      </c>
      <c r="R660" s="79">
        <v>0</v>
      </c>
      <c r="S660" s="79">
        <v>0.3</v>
      </c>
      <c r="T660" s="79">
        <v>0</v>
      </c>
      <c r="U660" s="79">
        <v>0</v>
      </c>
      <c r="V660" s="79">
        <v>0</v>
      </c>
      <c r="W660" s="79">
        <v>0.3</v>
      </c>
      <c r="X660" s="79">
        <v>0.19</v>
      </c>
      <c r="Y660" s="79">
        <v>0.63</v>
      </c>
      <c r="Z660" s="79">
        <v>0</v>
      </c>
      <c r="AA660" s="111">
        <v>0</v>
      </c>
      <c r="AB660" s="107"/>
    </row>
    <row r="661" spans="1:28" ht="19.5" customHeight="1" x14ac:dyDescent="0.15">
      <c r="A661" s="219"/>
      <c r="B661" s="73"/>
      <c r="C661" s="73"/>
      <c r="D661" s="73"/>
      <c r="E661" s="77" t="s">
        <v>150</v>
      </c>
      <c r="F661" s="79">
        <f t="shared" si="304"/>
        <v>2.33</v>
      </c>
      <c r="G661" s="79">
        <v>0</v>
      </c>
      <c r="H661" s="79">
        <v>0</v>
      </c>
      <c r="I661" s="79">
        <v>0</v>
      </c>
      <c r="J661" s="79">
        <v>0.16200000000000001</v>
      </c>
      <c r="K661" s="79">
        <v>0.32100000000000001</v>
      </c>
      <c r="L661" s="79">
        <v>1.252</v>
      </c>
      <c r="M661" s="79">
        <v>0.127</v>
      </c>
      <c r="N661" s="79">
        <v>4.9000000000000002E-2</v>
      </c>
      <c r="O661" s="79">
        <v>0</v>
      </c>
      <c r="P661" s="79">
        <v>4.1000000000000002E-2</v>
      </c>
      <c r="Q661" s="79">
        <v>1.6E-2</v>
      </c>
      <c r="R661" s="79">
        <v>0</v>
      </c>
      <c r="S661" s="79">
        <v>5.8000000000000003E-2</v>
      </c>
      <c r="T661" s="79">
        <v>0</v>
      </c>
      <c r="U661" s="79">
        <v>0</v>
      </c>
      <c r="V661" s="79">
        <v>0</v>
      </c>
      <c r="W661" s="79">
        <v>8.6999999999999994E-2</v>
      </c>
      <c r="X661" s="79">
        <v>5.5E-2</v>
      </c>
      <c r="Y661" s="79">
        <v>0.16200000000000001</v>
      </c>
      <c r="Z661" s="79">
        <v>0</v>
      </c>
      <c r="AA661" s="111">
        <v>0</v>
      </c>
      <c r="AB661" s="107"/>
    </row>
    <row r="662" spans="1:28" ht="19.5" customHeight="1" x14ac:dyDescent="0.15">
      <c r="A662" s="219"/>
      <c r="B662" s="73"/>
      <c r="C662" s="73" t="s">
        <v>162</v>
      </c>
      <c r="D662" s="77" t="s">
        <v>163</v>
      </c>
      <c r="E662" s="77" t="s">
        <v>183</v>
      </c>
      <c r="F662" s="79">
        <f t="shared" si="304"/>
        <v>254.11999999999998</v>
      </c>
      <c r="G662" s="79">
        <v>0</v>
      </c>
      <c r="H662" s="79">
        <v>0</v>
      </c>
      <c r="I662" s="79">
        <v>8.3800000000000008</v>
      </c>
      <c r="J662" s="79">
        <v>0.98</v>
      </c>
      <c r="K662" s="79">
        <v>1.06</v>
      </c>
      <c r="L662" s="79">
        <v>0</v>
      </c>
      <c r="M662" s="79">
        <v>0</v>
      </c>
      <c r="N662" s="79">
        <v>0.61</v>
      </c>
      <c r="O662" s="79">
        <v>0.92</v>
      </c>
      <c r="P662" s="79">
        <v>1.1000000000000001</v>
      </c>
      <c r="Q662" s="79">
        <v>2.6399999999999997</v>
      </c>
      <c r="R662" s="79">
        <v>16.47</v>
      </c>
      <c r="S662" s="79">
        <v>144.01999999999998</v>
      </c>
      <c r="T662" s="79">
        <v>64.61</v>
      </c>
      <c r="U662" s="79">
        <v>12.56</v>
      </c>
      <c r="V662" s="79">
        <v>0.77</v>
      </c>
      <c r="W662" s="79">
        <v>0</v>
      </c>
      <c r="X662" s="79">
        <v>0</v>
      </c>
      <c r="Y662" s="79">
        <v>0</v>
      </c>
      <c r="Z662" s="79">
        <v>0</v>
      </c>
      <c r="AA662" s="111">
        <v>0</v>
      </c>
      <c r="AB662" s="107"/>
    </row>
    <row r="663" spans="1:28" ht="19.5" customHeight="1" x14ac:dyDescent="0.15">
      <c r="A663" s="219"/>
      <c r="B663" s="73" t="s">
        <v>20</v>
      </c>
      <c r="C663" s="73"/>
      <c r="D663" s="73"/>
      <c r="E663" s="77" t="s">
        <v>150</v>
      </c>
      <c r="F663" s="79">
        <f t="shared" si="304"/>
        <v>69.388000000000005</v>
      </c>
      <c r="G663" s="79">
        <v>0</v>
      </c>
      <c r="H663" s="79">
        <v>0</v>
      </c>
      <c r="I663" s="79">
        <v>0.371</v>
      </c>
      <c r="J663" s="79">
        <v>9.8000000000000004E-2</v>
      </c>
      <c r="K663" s="79">
        <v>0.13800000000000001</v>
      </c>
      <c r="L663" s="79">
        <v>0</v>
      </c>
      <c r="M663" s="79">
        <v>0</v>
      </c>
      <c r="N663" s="79">
        <v>0.112</v>
      </c>
      <c r="O663" s="79">
        <v>0.21200000000000002</v>
      </c>
      <c r="P663" s="79">
        <v>0.27900000000000003</v>
      </c>
      <c r="Q663" s="79">
        <v>0.68700000000000006</v>
      </c>
      <c r="R663" s="79">
        <v>4.4550000000000001</v>
      </c>
      <c r="S663" s="79">
        <v>40.285000000000004</v>
      </c>
      <c r="T663" s="79">
        <v>18.747</v>
      </c>
      <c r="U663" s="79">
        <v>3.7720000000000002</v>
      </c>
      <c r="V663" s="79">
        <v>0.23200000000000001</v>
      </c>
      <c r="W663" s="79">
        <v>0</v>
      </c>
      <c r="X663" s="79">
        <v>0</v>
      </c>
      <c r="Y663" s="79">
        <v>0</v>
      </c>
      <c r="Z663" s="79">
        <v>0</v>
      </c>
      <c r="AA663" s="111">
        <v>0</v>
      </c>
      <c r="AB663" s="107"/>
    </row>
    <row r="664" spans="1:28" ht="19.5" customHeight="1" x14ac:dyDescent="0.15">
      <c r="A664" s="219"/>
      <c r="B664" s="73"/>
      <c r="C664" s="73"/>
      <c r="D664" s="77" t="s">
        <v>164</v>
      </c>
      <c r="E664" s="77" t="s">
        <v>183</v>
      </c>
      <c r="F664" s="79">
        <f t="shared" si="304"/>
        <v>1.4100000000000001</v>
      </c>
      <c r="G664" s="79">
        <v>0</v>
      </c>
      <c r="H664" s="79">
        <v>0</v>
      </c>
      <c r="I664" s="79">
        <v>0.68</v>
      </c>
      <c r="J664" s="79">
        <v>0</v>
      </c>
      <c r="K664" s="79">
        <v>0.17</v>
      </c>
      <c r="L664" s="79">
        <v>0</v>
      </c>
      <c r="M664" s="79">
        <v>0</v>
      </c>
      <c r="N664" s="79">
        <v>0</v>
      </c>
      <c r="O664" s="79">
        <v>0.14000000000000001</v>
      </c>
      <c r="P664" s="79">
        <v>0</v>
      </c>
      <c r="Q664" s="79">
        <v>0</v>
      </c>
      <c r="R664" s="79">
        <v>0</v>
      </c>
      <c r="S664" s="79">
        <v>0</v>
      </c>
      <c r="T664" s="79">
        <v>0.42</v>
      </c>
      <c r="U664" s="79">
        <v>0</v>
      </c>
      <c r="V664" s="79">
        <v>0</v>
      </c>
      <c r="W664" s="79">
        <v>0</v>
      </c>
      <c r="X664" s="79">
        <v>0</v>
      </c>
      <c r="Y664" s="79">
        <v>0</v>
      </c>
      <c r="Z664" s="79">
        <v>0</v>
      </c>
      <c r="AA664" s="111">
        <v>0</v>
      </c>
      <c r="AB664" s="107"/>
    </row>
    <row r="665" spans="1:28" ht="19.5" customHeight="1" x14ac:dyDescent="0.15">
      <c r="A665" s="219" t="s">
        <v>226</v>
      </c>
      <c r="B665" s="73"/>
      <c r="C665" s="73"/>
      <c r="D665" s="73"/>
      <c r="E665" s="77" t="s">
        <v>150</v>
      </c>
      <c r="F665" s="79">
        <f t="shared" si="304"/>
        <v>0.128</v>
      </c>
      <c r="G665" s="79">
        <v>0</v>
      </c>
      <c r="H665" s="79">
        <v>0</v>
      </c>
      <c r="I665" s="79">
        <v>0</v>
      </c>
      <c r="J665" s="79">
        <v>0</v>
      </c>
      <c r="K665" s="79">
        <v>4.0000000000000001E-3</v>
      </c>
      <c r="L665" s="79">
        <v>0</v>
      </c>
      <c r="M665" s="79">
        <v>0</v>
      </c>
      <c r="N665" s="79">
        <v>0</v>
      </c>
      <c r="O665" s="79">
        <v>1.4999999999999999E-2</v>
      </c>
      <c r="P665" s="79">
        <v>0</v>
      </c>
      <c r="Q665" s="79">
        <v>0</v>
      </c>
      <c r="R665" s="79">
        <v>0</v>
      </c>
      <c r="S665" s="79">
        <v>0</v>
      </c>
      <c r="T665" s="79">
        <v>0.109</v>
      </c>
      <c r="U665" s="79">
        <v>0</v>
      </c>
      <c r="V665" s="79">
        <v>0</v>
      </c>
      <c r="W665" s="79">
        <v>0</v>
      </c>
      <c r="X665" s="79">
        <v>0</v>
      </c>
      <c r="Y665" s="79">
        <v>0</v>
      </c>
      <c r="Z665" s="79">
        <v>0</v>
      </c>
      <c r="AA665" s="111">
        <v>0</v>
      </c>
      <c r="AB665" s="107"/>
    </row>
    <row r="666" spans="1:28" ht="19.5" customHeight="1" x14ac:dyDescent="0.15">
      <c r="A666" s="219"/>
      <c r="B666" s="76"/>
      <c r="C666" s="74" t="s">
        <v>165</v>
      </c>
      <c r="D666" s="75"/>
      <c r="E666" s="77" t="s">
        <v>183</v>
      </c>
      <c r="F666" s="79">
        <f t="shared" si="304"/>
        <v>47.870000000000005</v>
      </c>
      <c r="G666" s="79">
        <v>0</v>
      </c>
      <c r="H666" s="79">
        <v>2.04</v>
      </c>
      <c r="I666" s="79">
        <v>6.7</v>
      </c>
      <c r="J666" s="79">
        <v>0.78</v>
      </c>
      <c r="K666" s="79">
        <v>5.09</v>
      </c>
      <c r="L666" s="79">
        <v>3.0300000000000002</v>
      </c>
      <c r="M666" s="79">
        <v>5.88</v>
      </c>
      <c r="N666" s="79">
        <v>1.38</v>
      </c>
      <c r="O666" s="79">
        <v>0.76</v>
      </c>
      <c r="P666" s="79">
        <v>1.33</v>
      </c>
      <c r="Q666" s="79">
        <v>1.77</v>
      </c>
      <c r="R666" s="79">
        <v>4.18</v>
      </c>
      <c r="S666" s="79">
        <v>6.76</v>
      </c>
      <c r="T666" s="79">
        <v>2.88</v>
      </c>
      <c r="U666" s="79">
        <v>1.21</v>
      </c>
      <c r="V666" s="79">
        <v>3.74</v>
      </c>
      <c r="W666" s="79">
        <v>0</v>
      </c>
      <c r="X666" s="79">
        <v>0.34</v>
      </c>
      <c r="Y666" s="79">
        <v>0</v>
      </c>
      <c r="Z666" s="79">
        <v>0</v>
      </c>
      <c r="AA666" s="111">
        <v>0</v>
      </c>
      <c r="AB666" s="107"/>
    </row>
    <row r="667" spans="1:28" ht="19.5" customHeight="1" x14ac:dyDescent="0.15">
      <c r="A667" s="219"/>
      <c r="B667" s="76"/>
      <c r="C667" s="76"/>
      <c r="E667" s="77" t="s">
        <v>150</v>
      </c>
      <c r="F667" s="79">
        <f t="shared" si="304"/>
        <v>5.8049999999999997</v>
      </c>
      <c r="G667" s="79">
        <v>0</v>
      </c>
      <c r="H667" s="79">
        <v>8.9999999999999993E-3</v>
      </c>
      <c r="I667" s="79">
        <v>0.16900000000000001</v>
      </c>
      <c r="J667" s="79">
        <v>3.9E-2</v>
      </c>
      <c r="K667" s="79">
        <v>0.35599999999999998</v>
      </c>
      <c r="L667" s="79">
        <v>0.27300000000000002</v>
      </c>
      <c r="M667" s="79">
        <v>0.65800000000000003</v>
      </c>
      <c r="N667" s="79">
        <v>0.106</v>
      </c>
      <c r="O667" s="79">
        <v>0.191</v>
      </c>
      <c r="P667" s="79">
        <v>0.28599999999999998</v>
      </c>
      <c r="Q667" s="79">
        <v>0.27700000000000002</v>
      </c>
      <c r="R667" s="79">
        <v>0.94</v>
      </c>
      <c r="S667" s="79">
        <v>1.51</v>
      </c>
      <c r="T667" s="79">
        <v>0.44700000000000001</v>
      </c>
      <c r="U667" s="79">
        <v>0.124</v>
      </c>
      <c r="V667" s="79">
        <v>0.38500000000000001</v>
      </c>
      <c r="W667" s="79">
        <v>0</v>
      </c>
      <c r="X667" s="79">
        <v>3.5000000000000003E-2</v>
      </c>
      <c r="Y667" s="79">
        <v>0</v>
      </c>
      <c r="Z667" s="79">
        <v>0</v>
      </c>
      <c r="AA667" s="111">
        <v>0</v>
      </c>
      <c r="AB667" s="107"/>
    </row>
    <row r="668" spans="1:28" ht="19.5" customHeight="1" x14ac:dyDescent="0.15">
      <c r="A668" s="219"/>
      <c r="B668" s="221"/>
      <c r="C668" s="74" t="s">
        <v>152</v>
      </c>
      <c r="D668" s="75"/>
      <c r="E668" s="77" t="s">
        <v>183</v>
      </c>
      <c r="F668" s="79">
        <f t="shared" si="304"/>
        <v>2311.9000000000005</v>
      </c>
      <c r="G668" s="79">
        <f>G670+G680</f>
        <v>0</v>
      </c>
      <c r="H668" s="79">
        <f t="shared" ref="H668:AA668" si="305">H670+H680</f>
        <v>10.46</v>
      </c>
      <c r="I668" s="79">
        <f t="shared" si="305"/>
        <v>63.48</v>
      </c>
      <c r="J668" s="79">
        <f t="shared" si="305"/>
        <v>55.05</v>
      </c>
      <c r="K668" s="79">
        <f t="shared" si="305"/>
        <v>98.34</v>
      </c>
      <c r="L668" s="79">
        <f t="shared" si="305"/>
        <v>36.31</v>
      </c>
      <c r="M668" s="79">
        <f t="shared" si="305"/>
        <v>21.98</v>
      </c>
      <c r="N668" s="79">
        <f t="shared" si="305"/>
        <v>47.61</v>
      </c>
      <c r="O668" s="79">
        <f t="shared" si="305"/>
        <v>46.120000000000005</v>
      </c>
      <c r="P668" s="79">
        <f t="shared" si="305"/>
        <v>48.29</v>
      </c>
      <c r="Q668" s="79">
        <f t="shared" si="305"/>
        <v>101.28999999999999</v>
      </c>
      <c r="R668" s="79">
        <f t="shared" si="305"/>
        <v>344.18</v>
      </c>
      <c r="S668" s="79">
        <f t="shared" si="305"/>
        <v>427.71000000000004</v>
      </c>
      <c r="T668" s="79">
        <f t="shared" si="305"/>
        <v>449.57</v>
      </c>
      <c r="U668" s="79">
        <f t="shared" si="305"/>
        <v>211.53</v>
      </c>
      <c r="V668" s="79">
        <f t="shared" si="305"/>
        <v>71.36</v>
      </c>
      <c r="W668" s="79">
        <f t="shared" si="305"/>
        <v>5.17</v>
      </c>
      <c r="X668" s="79">
        <f t="shared" si="305"/>
        <v>273.02000000000004</v>
      </c>
      <c r="Y668" s="79">
        <f t="shared" si="305"/>
        <v>0.3</v>
      </c>
      <c r="Z668" s="79">
        <f t="shared" si="305"/>
        <v>0.13</v>
      </c>
      <c r="AA668" s="111">
        <f t="shared" si="305"/>
        <v>0</v>
      </c>
      <c r="AB668" s="107"/>
    </row>
    <row r="669" spans="1:28" ht="19.5" customHeight="1" x14ac:dyDescent="0.15">
      <c r="A669" s="219"/>
      <c r="B669" s="76"/>
      <c r="C669" s="76"/>
      <c r="E669" s="77" t="s">
        <v>150</v>
      </c>
      <c r="F669" s="79">
        <f t="shared" si="304"/>
        <v>320.31599999999997</v>
      </c>
      <c r="G669" s="79">
        <f>G671+G681</f>
        <v>0</v>
      </c>
      <c r="H669" s="79">
        <f t="shared" ref="H669:AA669" si="306">H671+H681</f>
        <v>8.1000000000000003E-2</v>
      </c>
      <c r="I669" s="79">
        <f t="shared" si="306"/>
        <v>1.6</v>
      </c>
      <c r="J669" s="79">
        <f t="shared" si="306"/>
        <v>2.7759999999999998</v>
      </c>
      <c r="K669" s="79">
        <f t="shared" si="306"/>
        <v>6.8949999999999996</v>
      </c>
      <c r="L669" s="79">
        <f t="shared" si="306"/>
        <v>3.3220000000000001</v>
      </c>
      <c r="M669" s="79">
        <f t="shared" si="306"/>
        <v>2.1110000000000002</v>
      </c>
      <c r="N669" s="79">
        <f t="shared" si="306"/>
        <v>5.3119999999999994</v>
      </c>
      <c r="O669" s="79">
        <f t="shared" si="306"/>
        <v>5.6020000000000003</v>
      </c>
      <c r="P669" s="79">
        <f t="shared" si="306"/>
        <v>6.3280000000000003</v>
      </c>
      <c r="Q669" s="79">
        <f t="shared" si="306"/>
        <v>14.618</v>
      </c>
      <c r="R669" s="79">
        <f t="shared" si="306"/>
        <v>51.527000000000001</v>
      </c>
      <c r="S669" s="79">
        <f t="shared" si="306"/>
        <v>64.055000000000007</v>
      </c>
      <c r="T669" s="79">
        <f t="shared" si="306"/>
        <v>69.064999999999998</v>
      </c>
      <c r="U669" s="79">
        <f t="shared" si="306"/>
        <v>34.605000000000004</v>
      </c>
      <c r="V669" s="79">
        <f t="shared" si="306"/>
        <v>11.3</v>
      </c>
      <c r="W669" s="79">
        <f t="shared" si="306"/>
        <v>0.81100000000000005</v>
      </c>
      <c r="X669" s="79">
        <f t="shared" si="306"/>
        <v>40.222999999999999</v>
      </c>
      <c r="Y669" s="79">
        <f t="shared" si="306"/>
        <v>5.1000000000000004E-2</v>
      </c>
      <c r="Z669" s="79">
        <f t="shared" si="306"/>
        <v>3.4000000000000002E-2</v>
      </c>
      <c r="AA669" s="111">
        <f t="shared" si="306"/>
        <v>0</v>
      </c>
      <c r="AB669" s="107"/>
    </row>
    <row r="670" spans="1:28" ht="19.5" customHeight="1" x14ac:dyDescent="0.15">
      <c r="A670" s="219"/>
      <c r="B670" s="73" t="s">
        <v>94</v>
      </c>
      <c r="C670" s="77"/>
      <c r="D670" s="77" t="s">
        <v>153</v>
      </c>
      <c r="E670" s="77" t="s">
        <v>183</v>
      </c>
      <c r="F670" s="79">
        <f t="shared" si="304"/>
        <v>156.51999999999998</v>
      </c>
      <c r="G670" s="79">
        <f>SUM(G672,G674,G676,G678)</f>
        <v>0</v>
      </c>
      <c r="H670" s="79">
        <f t="shared" ref="H670:AA670" si="307">SUM(H672,H674,H676,H678)</f>
        <v>0</v>
      </c>
      <c r="I670" s="79">
        <f t="shared" si="307"/>
        <v>0</v>
      </c>
      <c r="J670" s="79">
        <f t="shared" si="307"/>
        <v>0</v>
      </c>
      <c r="K670" s="79">
        <f t="shared" si="307"/>
        <v>0</v>
      </c>
      <c r="L670" s="79">
        <f t="shared" si="307"/>
        <v>1.64</v>
      </c>
      <c r="M670" s="79">
        <f t="shared" si="307"/>
        <v>0.2</v>
      </c>
      <c r="N670" s="79">
        <f t="shared" si="307"/>
        <v>0.26</v>
      </c>
      <c r="O670" s="79">
        <f t="shared" si="307"/>
        <v>0.96000000000000008</v>
      </c>
      <c r="P670" s="79">
        <f t="shared" si="307"/>
        <v>3.83</v>
      </c>
      <c r="Q670" s="79">
        <f t="shared" si="307"/>
        <v>5.57</v>
      </c>
      <c r="R670" s="79">
        <f t="shared" si="307"/>
        <v>23.93</v>
      </c>
      <c r="S670" s="79">
        <f t="shared" si="307"/>
        <v>31.78</v>
      </c>
      <c r="T670" s="79">
        <f t="shared" si="307"/>
        <v>41.42</v>
      </c>
      <c r="U670" s="79">
        <f t="shared" si="307"/>
        <v>35.15</v>
      </c>
      <c r="V670" s="79">
        <f t="shared" si="307"/>
        <v>10.029999999999999</v>
      </c>
      <c r="W670" s="79">
        <f t="shared" si="307"/>
        <v>0.64</v>
      </c>
      <c r="X670" s="79">
        <f t="shared" si="307"/>
        <v>0.79</v>
      </c>
      <c r="Y670" s="79">
        <f t="shared" si="307"/>
        <v>0.19</v>
      </c>
      <c r="Z670" s="79">
        <f t="shared" si="307"/>
        <v>0.13</v>
      </c>
      <c r="AA670" s="111">
        <f t="shared" si="307"/>
        <v>0</v>
      </c>
      <c r="AB670" s="107"/>
    </row>
    <row r="671" spans="1:28" ht="19.5" customHeight="1" x14ac:dyDescent="0.15">
      <c r="A671" s="219"/>
      <c r="B671" s="73"/>
      <c r="C671" s="73" t="s">
        <v>10</v>
      </c>
      <c r="D671" s="73"/>
      <c r="E671" s="77" t="s">
        <v>150</v>
      </c>
      <c r="F671" s="79">
        <f t="shared" si="304"/>
        <v>36.573</v>
      </c>
      <c r="G671" s="79">
        <f>SUM(G673,G675,G677,G679)</f>
        <v>0</v>
      </c>
      <c r="H671" s="79">
        <f t="shared" ref="H671:AA671" si="308">SUM(H673,H675,H677,H679)</f>
        <v>0</v>
      </c>
      <c r="I671" s="79">
        <f t="shared" si="308"/>
        <v>0</v>
      </c>
      <c r="J671" s="79">
        <f t="shared" si="308"/>
        <v>0</v>
      </c>
      <c r="K671" s="79">
        <f t="shared" si="308"/>
        <v>0</v>
      </c>
      <c r="L671" s="79">
        <f t="shared" si="308"/>
        <v>0.19700000000000001</v>
      </c>
      <c r="M671" s="79">
        <f t="shared" si="308"/>
        <v>0.02</v>
      </c>
      <c r="N671" s="79">
        <f t="shared" si="308"/>
        <v>4.2000000000000003E-2</v>
      </c>
      <c r="O671" s="79">
        <f t="shared" si="308"/>
        <v>0.17599999999999999</v>
      </c>
      <c r="P671" s="79">
        <f t="shared" si="308"/>
        <v>0.76800000000000002</v>
      </c>
      <c r="Q671" s="79">
        <f t="shared" si="308"/>
        <v>1.224</v>
      </c>
      <c r="R671" s="79">
        <f t="shared" si="308"/>
        <v>5.4290000000000003</v>
      </c>
      <c r="S671" s="79">
        <f t="shared" si="308"/>
        <v>7.4059999999999997</v>
      </c>
      <c r="T671" s="79">
        <f t="shared" si="308"/>
        <v>9.7739999999999991</v>
      </c>
      <c r="U671" s="79">
        <f t="shared" si="308"/>
        <v>8.7469999999999999</v>
      </c>
      <c r="V671" s="79">
        <f t="shared" si="308"/>
        <v>2.371</v>
      </c>
      <c r="W671" s="79">
        <f t="shared" si="308"/>
        <v>0.14499999999999999</v>
      </c>
      <c r="X671" s="79">
        <f t="shared" si="308"/>
        <v>0.20499999999999999</v>
      </c>
      <c r="Y671" s="79">
        <f t="shared" si="308"/>
        <v>3.5000000000000003E-2</v>
      </c>
      <c r="Z671" s="79">
        <f t="shared" si="308"/>
        <v>3.4000000000000002E-2</v>
      </c>
      <c r="AA671" s="111">
        <f t="shared" si="308"/>
        <v>0</v>
      </c>
      <c r="AB671" s="107"/>
    </row>
    <row r="672" spans="1:28" ht="19.5" customHeight="1" x14ac:dyDescent="0.15">
      <c r="A672" s="219"/>
      <c r="B672" s="73"/>
      <c r="C672" s="73"/>
      <c r="D672" s="77" t="s">
        <v>157</v>
      </c>
      <c r="E672" s="77" t="s">
        <v>183</v>
      </c>
      <c r="F672" s="79">
        <f t="shared" si="304"/>
        <v>156.51999999999998</v>
      </c>
      <c r="G672" s="79">
        <v>0</v>
      </c>
      <c r="H672" s="79">
        <v>0</v>
      </c>
      <c r="I672" s="79">
        <v>0</v>
      </c>
      <c r="J672" s="79">
        <v>0</v>
      </c>
      <c r="K672" s="79">
        <v>0</v>
      </c>
      <c r="L672" s="79">
        <v>1.64</v>
      </c>
      <c r="M672" s="79">
        <v>0.2</v>
      </c>
      <c r="N672" s="79">
        <v>0.26</v>
      </c>
      <c r="O672" s="79">
        <v>0.96000000000000008</v>
      </c>
      <c r="P672" s="79">
        <v>3.83</v>
      </c>
      <c r="Q672" s="79">
        <v>5.57</v>
      </c>
      <c r="R672" s="79">
        <v>23.93</v>
      </c>
      <c r="S672" s="79">
        <v>31.78</v>
      </c>
      <c r="T672" s="79">
        <v>41.42</v>
      </c>
      <c r="U672" s="79">
        <v>35.15</v>
      </c>
      <c r="V672" s="79">
        <v>10.029999999999999</v>
      </c>
      <c r="W672" s="79">
        <v>0.64</v>
      </c>
      <c r="X672" s="79">
        <v>0.79</v>
      </c>
      <c r="Y672" s="79">
        <v>0.19</v>
      </c>
      <c r="Z672" s="79">
        <v>0.13</v>
      </c>
      <c r="AA672" s="111">
        <v>0</v>
      </c>
      <c r="AB672" s="107"/>
    </row>
    <row r="673" spans="1:28" ht="19.5" customHeight="1" x14ac:dyDescent="0.15">
      <c r="A673" s="219"/>
      <c r="B673" s="73"/>
      <c r="C673" s="73"/>
      <c r="D673" s="73"/>
      <c r="E673" s="77" t="s">
        <v>150</v>
      </c>
      <c r="F673" s="79">
        <f t="shared" si="304"/>
        <v>36.573</v>
      </c>
      <c r="G673" s="79">
        <v>0</v>
      </c>
      <c r="H673" s="79">
        <v>0</v>
      </c>
      <c r="I673" s="79">
        <v>0</v>
      </c>
      <c r="J673" s="79">
        <v>0</v>
      </c>
      <c r="K673" s="79">
        <v>0</v>
      </c>
      <c r="L673" s="79">
        <v>0.19700000000000001</v>
      </c>
      <c r="M673" s="79">
        <v>0.02</v>
      </c>
      <c r="N673" s="79">
        <v>4.2000000000000003E-2</v>
      </c>
      <c r="O673" s="79">
        <v>0.17599999999999999</v>
      </c>
      <c r="P673" s="79">
        <v>0.76800000000000002</v>
      </c>
      <c r="Q673" s="79">
        <v>1.224</v>
      </c>
      <c r="R673" s="79">
        <v>5.4290000000000003</v>
      </c>
      <c r="S673" s="79">
        <v>7.4059999999999997</v>
      </c>
      <c r="T673" s="79">
        <v>9.7739999999999991</v>
      </c>
      <c r="U673" s="79">
        <v>8.7469999999999999</v>
      </c>
      <c r="V673" s="79">
        <v>2.371</v>
      </c>
      <c r="W673" s="79">
        <v>0.14499999999999999</v>
      </c>
      <c r="X673" s="79">
        <v>0.20499999999999999</v>
      </c>
      <c r="Y673" s="79">
        <v>3.5000000000000003E-2</v>
      </c>
      <c r="Z673" s="79">
        <v>3.4000000000000002E-2</v>
      </c>
      <c r="AA673" s="111">
        <v>0</v>
      </c>
      <c r="AB673" s="107"/>
    </row>
    <row r="674" spans="1:28" ht="19.5" customHeight="1" x14ac:dyDescent="0.15">
      <c r="A674" s="219"/>
      <c r="B674" s="73" t="s">
        <v>65</v>
      </c>
      <c r="C674" s="73" t="s">
        <v>159</v>
      </c>
      <c r="D674" s="77" t="s">
        <v>160</v>
      </c>
      <c r="E674" s="77" t="s">
        <v>183</v>
      </c>
      <c r="F674" s="79">
        <f t="shared" si="304"/>
        <v>0</v>
      </c>
      <c r="G674" s="79">
        <v>0</v>
      </c>
      <c r="H674" s="79">
        <v>0</v>
      </c>
      <c r="I674" s="79">
        <v>0</v>
      </c>
      <c r="J674" s="79">
        <v>0</v>
      </c>
      <c r="K674" s="79">
        <v>0</v>
      </c>
      <c r="L674" s="79">
        <v>0</v>
      </c>
      <c r="M674" s="79">
        <v>0</v>
      </c>
      <c r="N674" s="79">
        <v>0</v>
      </c>
      <c r="O674" s="79">
        <v>0</v>
      </c>
      <c r="P674" s="79">
        <v>0</v>
      </c>
      <c r="Q674" s="79">
        <v>0</v>
      </c>
      <c r="R674" s="79">
        <v>0</v>
      </c>
      <c r="S674" s="79">
        <v>0</v>
      </c>
      <c r="T674" s="79">
        <v>0</v>
      </c>
      <c r="U674" s="79">
        <v>0</v>
      </c>
      <c r="V674" s="79">
        <v>0</v>
      </c>
      <c r="W674" s="79">
        <v>0</v>
      </c>
      <c r="X674" s="79">
        <v>0</v>
      </c>
      <c r="Y674" s="79">
        <v>0</v>
      </c>
      <c r="Z674" s="79">
        <v>0</v>
      </c>
      <c r="AA674" s="111">
        <v>0</v>
      </c>
      <c r="AB674" s="107"/>
    </row>
    <row r="675" spans="1:28" ht="19.5" customHeight="1" x14ac:dyDescent="0.15">
      <c r="A675" s="219"/>
      <c r="B675" s="73"/>
      <c r="C675" s="73"/>
      <c r="D675" s="73"/>
      <c r="E675" s="77" t="s">
        <v>150</v>
      </c>
      <c r="F675" s="79">
        <f t="shared" si="304"/>
        <v>0</v>
      </c>
      <c r="G675" s="79">
        <v>0</v>
      </c>
      <c r="H675" s="79">
        <v>0</v>
      </c>
      <c r="I675" s="79">
        <v>0</v>
      </c>
      <c r="J675" s="79">
        <v>0</v>
      </c>
      <c r="K675" s="79">
        <v>0</v>
      </c>
      <c r="L675" s="79">
        <v>0</v>
      </c>
      <c r="M675" s="79">
        <v>0</v>
      </c>
      <c r="N675" s="79">
        <v>0</v>
      </c>
      <c r="O675" s="79">
        <v>0</v>
      </c>
      <c r="P675" s="79">
        <v>0</v>
      </c>
      <c r="Q675" s="79">
        <v>0</v>
      </c>
      <c r="R675" s="79">
        <v>0</v>
      </c>
      <c r="S675" s="79">
        <v>0</v>
      </c>
      <c r="T675" s="79">
        <v>0</v>
      </c>
      <c r="U675" s="79">
        <v>0</v>
      </c>
      <c r="V675" s="79">
        <v>0</v>
      </c>
      <c r="W675" s="79">
        <v>0</v>
      </c>
      <c r="X675" s="79">
        <v>0</v>
      </c>
      <c r="Y675" s="79">
        <v>0</v>
      </c>
      <c r="Z675" s="79">
        <v>0</v>
      </c>
      <c r="AA675" s="111">
        <v>0</v>
      </c>
      <c r="AB675" s="107"/>
    </row>
    <row r="676" spans="1:28" ht="19.5" customHeight="1" x14ac:dyDescent="0.15">
      <c r="A676" s="219" t="s">
        <v>85</v>
      </c>
      <c r="B676" s="73"/>
      <c r="C676" s="73"/>
      <c r="D676" s="77" t="s">
        <v>166</v>
      </c>
      <c r="E676" s="77" t="s">
        <v>183</v>
      </c>
      <c r="F676" s="79">
        <f t="shared" si="304"/>
        <v>0</v>
      </c>
      <c r="G676" s="79">
        <v>0</v>
      </c>
      <c r="H676" s="79">
        <v>0</v>
      </c>
      <c r="I676" s="79">
        <v>0</v>
      </c>
      <c r="J676" s="79">
        <v>0</v>
      </c>
      <c r="K676" s="79">
        <v>0</v>
      </c>
      <c r="L676" s="79">
        <v>0</v>
      </c>
      <c r="M676" s="79">
        <v>0</v>
      </c>
      <c r="N676" s="79">
        <v>0</v>
      </c>
      <c r="O676" s="79">
        <v>0</v>
      </c>
      <c r="P676" s="79">
        <v>0</v>
      </c>
      <c r="Q676" s="79">
        <v>0</v>
      </c>
      <c r="R676" s="79">
        <v>0</v>
      </c>
      <c r="S676" s="79">
        <v>0</v>
      </c>
      <c r="T676" s="79">
        <v>0</v>
      </c>
      <c r="U676" s="79">
        <v>0</v>
      </c>
      <c r="V676" s="79">
        <v>0</v>
      </c>
      <c r="W676" s="79">
        <v>0</v>
      </c>
      <c r="X676" s="79">
        <v>0</v>
      </c>
      <c r="Y676" s="79">
        <v>0</v>
      </c>
      <c r="Z676" s="79">
        <v>0</v>
      </c>
      <c r="AA676" s="111">
        <v>0</v>
      </c>
      <c r="AB676" s="107"/>
    </row>
    <row r="677" spans="1:28" ht="19.5" customHeight="1" x14ac:dyDescent="0.15">
      <c r="A677" s="219"/>
      <c r="B677" s="73"/>
      <c r="C677" s="73" t="s">
        <v>162</v>
      </c>
      <c r="D677" s="73"/>
      <c r="E677" s="77" t="s">
        <v>150</v>
      </c>
      <c r="F677" s="79">
        <f t="shared" si="304"/>
        <v>0</v>
      </c>
      <c r="G677" s="79">
        <v>0</v>
      </c>
      <c r="H677" s="79">
        <v>0</v>
      </c>
      <c r="I677" s="79">
        <v>0</v>
      </c>
      <c r="J677" s="79">
        <v>0</v>
      </c>
      <c r="K677" s="79">
        <v>0</v>
      </c>
      <c r="L677" s="79">
        <v>0</v>
      </c>
      <c r="M677" s="79">
        <v>0</v>
      </c>
      <c r="N677" s="79">
        <v>0</v>
      </c>
      <c r="O677" s="79">
        <v>0</v>
      </c>
      <c r="P677" s="79">
        <v>0</v>
      </c>
      <c r="Q677" s="79">
        <v>0</v>
      </c>
      <c r="R677" s="79">
        <v>0</v>
      </c>
      <c r="S677" s="79">
        <v>0</v>
      </c>
      <c r="T677" s="79">
        <v>0</v>
      </c>
      <c r="U677" s="79">
        <v>0</v>
      </c>
      <c r="V677" s="79">
        <v>0</v>
      </c>
      <c r="W677" s="79">
        <v>0</v>
      </c>
      <c r="X677" s="79">
        <v>0</v>
      </c>
      <c r="Y677" s="79">
        <v>0</v>
      </c>
      <c r="Z677" s="79">
        <v>0</v>
      </c>
      <c r="AA677" s="111">
        <v>0</v>
      </c>
      <c r="AB677" s="107"/>
    </row>
    <row r="678" spans="1:28" ht="19.5" customHeight="1" x14ac:dyDescent="0.15">
      <c r="A678" s="219"/>
      <c r="B678" s="73" t="s">
        <v>20</v>
      </c>
      <c r="C678" s="73"/>
      <c r="D678" s="77" t="s">
        <v>164</v>
      </c>
      <c r="E678" s="77" t="s">
        <v>183</v>
      </c>
      <c r="F678" s="79">
        <f t="shared" si="304"/>
        <v>0</v>
      </c>
      <c r="G678" s="79">
        <v>0</v>
      </c>
      <c r="H678" s="79">
        <v>0</v>
      </c>
      <c r="I678" s="79">
        <v>0</v>
      </c>
      <c r="J678" s="79">
        <v>0</v>
      </c>
      <c r="K678" s="79">
        <v>0</v>
      </c>
      <c r="L678" s="79">
        <v>0</v>
      </c>
      <c r="M678" s="79">
        <v>0</v>
      </c>
      <c r="N678" s="79">
        <v>0</v>
      </c>
      <c r="O678" s="79">
        <v>0</v>
      </c>
      <c r="P678" s="79">
        <v>0</v>
      </c>
      <c r="Q678" s="79">
        <v>0</v>
      </c>
      <c r="R678" s="79">
        <v>0</v>
      </c>
      <c r="S678" s="79">
        <v>0</v>
      </c>
      <c r="T678" s="79">
        <v>0</v>
      </c>
      <c r="U678" s="79">
        <v>0</v>
      </c>
      <c r="V678" s="79">
        <v>0</v>
      </c>
      <c r="W678" s="79">
        <v>0</v>
      </c>
      <c r="X678" s="79">
        <v>0</v>
      </c>
      <c r="Y678" s="79">
        <v>0</v>
      </c>
      <c r="Z678" s="79">
        <v>0</v>
      </c>
      <c r="AA678" s="111">
        <v>0</v>
      </c>
      <c r="AB678" s="107"/>
    </row>
    <row r="679" spans="1:28" ht="19.5" customHeight="1" x14ac:dyDescent="0.15">
      <c r="A679" s="219"/>
      <c r="B679" s="73"/>
      <c r="C679" s="73"/>
      <c r="D679" s="73"/>
      <c r="E679" s="77" t="s">
        <v>150</v>
      </c>
      <c r="F679" s="79">
        <f t="shared" si="304"/>
        <v>0</v>
      </c>
      <c r="G679" s="79">
        <v>0</v>
      </c>
      <c r="H679" s="79">
        <v>0</v>
      </c>
      <c r="I679" s="79">
        <v>0</v>
      </c>
      <c r="J679" s="79">
        <v>0</v>
      </c>
      <c r="K679" s="79">
        <v>0</v>
      </c>
      <c r="L679" s="79">
        <v>0</v>
      </c>
      <c r="M679" s="79">
        <v>0</v>
      </c>
      <c r="N679" s="79">
        <v>0</v>
      </c>
      <c r="O679" s="79">
        <v>0</v>
      </c>
      <c r="P679" s="79">
        <v>0</v>
      </c>
      <c r="Q679" s="79">
        <v>0</v>
      </c>
      <c r="R679" s="79">
        <v>0</v>
      </c>
      <c r="S679" s="79">
        <v>0</v>
      </c>
      <c r="T679" s="79">
        <v>0</v>
      </c>
      <c r="U679" s="79">
        <v>0</v>
      </c>
      <c r="V679" s="79">
        <v>0</v>
      </c>
      <c r="W679" s="79">
        <v>0</v>
      </c>
      <c r="X679" s="79">
        <v>0</v>
      </c>
      <c r="Y679" s="79">
        <v>0</v>
      </c>
      <c r="Z679" s="79">
        <v>0</v>
      </c>
      <c r="AA679" s="111">
        <v>0</v>
      </c>
      <c r="AB679" s="107"/>
    </row>
    <row r="680" spans="1:28" ht="19.5" customHeight="1" x14ac:dyDescent="0.15">
      <c r="A680" s="219"/>
      <c r="B680" s="76"/>
      <c r="C680" s="74" t="s">
        <v>165</v>
      </c>
      <c r="D680" s="75"/>
      <c r="E680" s="77" t="s">
        <v>183</v>
      </c>
      <c r="F680" s="79">
        <f t="shared" si="304"/>
        <v>2155.3800000000006</v>
      </c>
      <c r="G680" s="79">
        <v>0</v>
      </c>
      <c r="H680" s="79">
        <v>10.46</v>
      </c>
      <c r="I680" s="79">
        <v>63.48</v>
      </c>
      <c r="J680" s="79">
        <v>55.05</v>
      </c>
      <c r="K680" s="79">
        <v>98.34</v>
      </c>
      <c r="L680" s="79">
        <v>34.67</v>
      </c>
      <c r="M680" s="79">
        <v>21.78</v>
      </c>
      <c r="N680" s="79">
        <v>47.35</v>
      </c>
      <c r="O680" s="79">
        <v>45.160000000000004</v>
      </c>
      <c r="P680" s="79">
        <v>44.46</v>
      </c>
      <c r="Q680" s="79">
        <v>95.72</v>
      </c>
      <c r="R680" s="79">
        <v>320.25</v>
      </c>
      <c r="S680" s="79">
        <v>395.93</v>
      </c>
      <c r="T680" s="79">
        <v>408.15</v>
      </c>
      <c r="U680" s="79">
        <v>176.38</v>
      </c>
      <c r="V680" s="79">
        <v>61.33</v>
      </c>
      <c r="W680" s="79">
        <v>4.53</v>
      </c>
      <c r="X680" s="79">
        <v>272.23</v>
      </c>
      <c r="Y680" s="79">
        <v>0.11</v>
      </c>
      <c r="Z680" s="79">
        <v>0</v>
      </c>
      <c r="AA680" s="111">
        <v>0</v>
      </c>
      <c r="AB680" s="107"/>
    </row>
    <row r="681" spans="1:28" ht="19.5" customHeight="1" thickBot="1" x14ac:dyDescent="0.2">
      <c r="A681" s="94"/>
      <c r="B681" s="222"/>
      <c r="C681" s="222"/>
      <c r="D681" s="223"/>
      <c r="E681" s="224" t="s">
        <v>150</v>
      </c>
      <c r="F681" s="79">
        <f t="shared" si="304"/>
        <v>283.74299999999999</v>
      </c>
      <c r="G681" s="102">
        <v>0</v>
      </c>
      <c r="H681" s="225">
        <v>8.1000000000000003E-2</v>
      </c>
      <c r="I681" s="225">
        <v>1.6</v>
      </c>
      <c r="J681" s="225">
        <v>2.7759999999999998</v>
      </c>
      <c r="K681" s="225">
        <v>6.8949999999999996</v>
      </c>
      <c r="L681" s="225">
        <v>3.125</v>
      </c>
      <c r="M681" s="225">
        <v>2.0910000000000002</v>
      </c>
      <c r="N681" s="225">
        <v>5.27</v>
      </c>
      <c r="O681" s="225">
        <v>5.4260000000000002</v>
      </c>
      <c r="P681" s="225">
        <v>5.5600000000000005</v>
      </c>
      <c r="Q681" s="225">
        <v>13.394</v>
      </c>
      <c r="R681" s="225">
        <v>46.097999999999999</v>
      </c>
      <c r="S681" s="225">
        <v>56.649000000000001</v>
      </c>
      <c r="T681" s="225">
        <v>59.290999999999997</v>
      </c>
      <c r="U681" s="225">
        <v>25.858000000000001</v>
      </c>
      <c r="V681" s="225">
        <v>8.9290000000000003</v>
      </c>
      <c r="W681" s="225">
        <v>0.66600000000000004</v>
      </c>
      <c r="X681" s="225">
        <v>40.018000000000001</v>
      </c>
      <c r="Y681" s="225">
        <v>1.6E-2</v>
      </c>
      <c r="Z681" s="225">
        <v>0</v>
      </c>
      <c r="AA681" s="226">
        <v>0</v>
      </c>
      <c r="AB681" s="107"/>
    </row>
    <row r="682" spans="1:28" ht="19.5" customHeight="1" x14ac:dyDescent="0.15">
      <c r="A682" s="349" t="s">
        <v>119</v>
      </c>
      <c r="B682" s="352" t="s">
        <v>120</v>
      </c>
      <c r="C682" s="353"/>
      <c r="D682" s="354"/>
      <c r="E682" s="73" t="s">
        <v>183</v>
      </c>
      <c r="F682" s="227">
        <f>F683+F684</f>
        <v>441.97</v>
      </c>
    </row>
    <row r="683" spans="1:28" ht="19.5" customHeight="1" x14ac:dyDescent="0.15">
      <c r="A683" s="350"/>
      <c r="B683" s="355" t="s">
        <v>205</v>
      </c>
      <c r="C683" s="356"/>
      <c r="D683" s="357"/>
      <c r="E683" s="77" t="s">
        <v>183</v>
      </c>
      <c r="F683" s="227">
        <v>406.11</v>
      </c>
    </row>
    <row r="684" spans="1:28" ht="19.5" customHeight="1" x14ac:dyDescent="0.15">
      <c r="A684" s="351"/>
      <c r="B684" s="355" t="s">
        <v>206</v>
      </c>
      <c r="C684" s="356"/>
      <c r="D684" s="357"/>
      <c r="E684" s="77" t="s">
        <v>183</v>
      </c>
      <c r="F684" s="227">
        <v>35.86</v>
      </c>
    </row>
    <row r="685" spans="1:28" ht="19.5" customHeight="1" thickBot="1" x14ac:dyDescent="0.2">
      <c r="A685" s="358" t="s">
        <v>204</v>
      </c>
      <c r="B685" s="359"/>
      <c r="C685" s="359"/>
      <c r="D685" s="360"/>
      <c r="E685" s="167" t="s">
        <v>183</v>
      </c>
      <c r="F685" s="233">
        <v>0</v>
      </c>
    </row>
    <row r="687" spans="1:28" ht="19.5" customHeight="1" x14ac:dyDescent="0.15">
      <c r="A687" s="3" t="s">
        <v>381</v>
      </c>
      <c r="F687" s="207" t="s">
        <v>513</v>
      </c>
    </row>
    <row r="688" spans="1:28" ht="19.5" customHeight="1" thickBot="1" x14ac:dyDescent="0.2">
      <c r="A688" s="346" t="s">
        <v>28</v>
      </c>
      <c r="B688" s="348"/>
      <c r="C688" s="348"/>
      <c r="D688" s="348"/>
      <c r="E688" s="348"/>
      <c r="F688" s="348"/>
      <c r="G688" s="348"/>
      <c r="H688" s="348"/>
      <c r="I688" s="348"/>
      <c r="J688" s="348"/>
      <c r="K688" s="348"/>
      <c r="L688" s="348"/>
      <c r="M688" s="348"/>
      <c r="N688" s="348"/>
      <c r="O688" s="348"/>
      <c r="P688" s="348"/>
      <c r="Q688" s="348"/>
      <c r="R688" s="348"/>
      <c r="S688" s="348"/>
      <c r="T688" s="348"/>
      <c r="U688" s="348"/>
      <c r="V688" s="348"/>
      <c r="W688" s="348"/>
      <c r="X688" s="348"/>
      <c r="Y688" s="348"/>
      <c r="Z688" s="348"/>
      <c r="AA688" s="348"/>
    </row>
    <row r="689" spans="1:28" ht="19.5" customHeight="1" x14ac:dyDescent="0.15">
      <c r="A689" s="208" t="s">
        <v>179</v>
      </c>
      <c r="B689" s="91"/>
      <c r="C689" s="91"/>
      <c r="D689" s="91"/>
      <c r="E689" s="91"/>
      <c r="F689" s="89" t="s">
        <v>180</v>
      </c>
      <c r="G689" s="184"/>
      <c r="H689" s="184"/>
      <c r="I689" s="184"/>
      <c r="J689" s="184"/>
      <c r="K689" s="184"/>
      <c r="L689" s="184"/>
      <c r="M689" s="184"/>
      <c r="N689" s="184"/>
      <c r="O689" s="184"/>
      <c r="P689" s="184"/>
      <c r="Q689" s="209"/>
      <c r="R689" s="135"/>
      <c r="S689" s="184"/>
      <c r="T689" s="184"/>
      <c r="U689" s="184"/>
      <c r="V689" s="184"/>
      <c r="W689" s="184"/>
      <c r="X689" s="184"/>
      <c r="Y689" s="184"/>
      <c r="Z689" s="184"/>
      <c r="AA689" s="234" t="s">
        <v>181</v>
      </c>
      <c r="AB689" s="107"/>
    </row>
    <row r="690" spans="1:28" ht="19.5" customHeight="1" x14ac:dyDescent="0.15">
      <c r="A690" s="211" t="s">
        <v>182</v>
      </c>
      <c r="B690" s="75"/>
      <c r="C690" s="75"/>
      <c r="D690" s="75"/>
      <c r="E690" s="77" t="s">
        <v>183</v>
      </c>
      <c r="F690" s="79">
        <f>F692+F726+F729</f>
        <v>2502.1900000000005</v>
      </c>
      <c r="G690" s="212" t="s">
        <v>184</v>
      </c>
      <c r="H690" s="212" t="s">
        <v>185</v>
      </c>
      <c r="I690" s="212" t="s">
        <v>186</v>
      </c>
      <c r="J690" s="212" t="s">
        <v>187</v>
      </c>
      <c r="K690" s="212" t="s">
        <v>227</v>
      </c>
      <c r="L690" s="212" t="s">
        <v>228</v>
      </c>
      <c r="M690" s="212" t="s">
        <v>229</v>
      </c>
      <c r="N690" s="212" t="s">
        <v>230</v>
      </c>
      <c r="O690" s="212" t="s">
        <v>231</v>
      </c>
      <c r="P690" s="212" t="s">
        <v>232</v>
      </c>
      <c r="Q690" s="213" t="s">
        <v>233</v>
      </c>
      <c r="R690" s="214" t="s">
        <v>234</v>
      </c>
      <c r="S690" s="212" t="s">
        <v>235</v>
      </c>
      <c r="T690" s="212" t="s">
        <v>236</v>
      </c>
      <c r="U690" s="212" t="s">
        <v>237</v>
      </c>
      <c r="V690" s="212" t="s">
        <v>238</v>
      </c>
      <c r="W690" s="212" t="s">
        <v>42</v>
      </c>
      <c r="X690" s="212" t="s">
        <v>147</v>
      </c>
      <c r="Y690" s="212" t="s">
        <v>148</v>
      </c>
      <c r="Z690" s="212" t="s">
        <v>149</v>
      </c>
      <c r="AA690" s="235"/>
      <c r="AB690" s="107"/>
    </row>
    <row r="691" spans="1:28" ht="19.5" customHeight="1" x14ac:dyDescent="0.15">
      <c r="A691" s="144"/>
      <c r="E691" s="77" t="s">
        <v>150</v>
      </c>
      <c r="F691" s="79">
        <f>F693</f>
        <v>591.01599999999974</v>
      </c>
      <c r="G691" s="216"/>
      <c r="H691" s="216"/>
      <c r="I691" s="216"/>
      <c r="J691" s="216"/>
      <c r="K691" s="216"/>
      <c r="L691" s="216"/>
      <c r="M691" s="216"/>
      <c r="N691" s="216"/>
      <c r="O691" s="216"/>
      <c r="P691" s="216"/>
      <c r="Q691" s="217"/>
      <c r="R691" s="197"/>
      <c r="S691" s="216"/>
      <c r="T691" s="216"/>
      <c r="U691" s="216"/>
      <c r="V691" s="216"/>
      <c r="W691" s="216"/>
      <c r="X691" s="216"/>
      <c r="Y691" s="216"/>
      <c r="Z691" s="216"/>
      <c r="AA691" s="235" t="s">
        <v>151</v>
      </c>
      <c r="AB691" s="107"/>
    </row>
    <row r="692" spans="1:28" ht="19.5" customHeight="1" x14ac:dyDescent="0.15">
      <c r="A692" s="218"/>
      <c r="B692" s="74" t="s">
        <v>152</v>
      </c>
      <c r="C692" s="75"/>
      <c r="D692" s="75"/>
      <c r="E692" s="77" t="s">
        <v>183</v>
      </c>
      <c r="F692" s="79">
        <f>SUM(G692:AA692)</f>
        <v>2262.2700000000004</v>
      </c>
      <c r="G692" s="79">
        <f>G694+G712</f>
        <v>0</v>
      </c>
      <c r="H692" s="79">
        <f t="shared" ref="H692:AA692" si="309">H694+H712</f>
        <v>93.7</v>
      </c>
      <c r="I692" s="79">
        <f t="shared" si="309"/>
        <v>41.099999999999994</v>
      </c>
      <c r="J692" s="79">
        <f t="shared" si="309"/>
        <v>16.09</v>
      </c>
      <c r="K692" s="79">
        <f t="shared" si="309"/>
        <v>42.76</v>
      </c>
      <c r="L692" s="79">
        <f t="shared" si="309"/>
        <v>46.120000000000005</v>
      </c>
      <c r="M692" s="79">
        <f t="shared" si="309"/>
        <v>55.49</v>
      </c>
      <c r="N692" s="79">
        <f t="shared" si="309"/>
        <v>97.88</v>
      </c>
      <c r="O692" s="79">
        <f t="shared" si="309"/>
        <v>81.84</v>
      </c>
      <c r="P692" s="79">
        <f t="shared" si="309"/>
        <v>105.64</v>
      </c>
      <c r="Q692" s="79">
        <f t="shared" si="309"/>
        <v>257.79000000000002</v>
      </c>
      <c r="R692" s="79">
        <f t="shared" si="309"/>
        <v>229.63</v>
      </c>
      <c r="S692" s="79">
        <f t="shared" si="309"/>
        <v>711.73</v>
      </c>
      <c r="T692" s="79">
        <f t="shared" si="309"/>
        <v>337</v>
      </c>
      <c r="U692" s="79">
        <f t="shared" si="309"/>
        <v>130.03</v>
      </c>
      <c r="V692" s="79">
        <f t="shared" si="309"/>
        <v>4.78</v>
      </c>
      <c r="W692" s="79">
        <f t="shared" si="309"/>
        <v>5.33</v>
      </c>
      <c r="X692" s="79">
        <f t="shared" si="309"/>
        <v>0.57999999999999996</v>
      </c>
      <c r="Y692" s="79">
        <f t="shared" si="309"/>
        <v>1.08</v>
      </c>
      <c r="Z692" s="79">
        <f t="shared" si="309"/>
        <v>1.05</v>
      </c>
      <c r="AA692" s="111">
        <f t="shared" si="309"/>
        <v>2.65</v>
      </c>
      <c r="AB692" s="107"/>
    </row>
    <row r="693" spans="1:28" ht="19.5" customHeight="1" x14ac:dyDescent="0.15">
      <c r="A693" s="219"/>
      <c r="B693" s="220"/>
      <c r="E693" s="77" t="s">
        <v>150</v>
      </c>
      <c r="F693" s="79">
        <f>SUM(G693:AA693)</f>
        <v>591.01599999999974</v>
      </c>
      <c r="G693" s="79">
        <f>G695+G713</f>
        <v>0</v>
      </c>
      <c r="H693" s="79">
        <f t="shared" ref="H693:AA693" si="310">H695+H713</f>
        <v>0.02</v>
      </c>
      <c r="I693" s="79">
        <f t="shared" si="310"/>
        <v>0.105</v>
      </c>
      <c r="J693" s="79">
        <f t="shared" si="310"/>
        <v>1.7559999999999998</v>
      </c>
      <c r="K693" s="79">
        <f t="shared" si="310"/>
        <v>5.3369999999999997</v>
      </c>
      <c r="L693" s="79">
        <f t="shared" si="310"/>
        <v>7.3639999999999999</v>
      </c>
      <c r="M693" s="79">
        <f t="shared" si="310"/>
        <v>10.327999999999999</v>
      </c>
      <c r="N693" s="79">
        <f t="shared" si="310"/>
        <v>21.535000000000004</v>
      </c>
      <c r="O693" s="79">
        <f t="shared" si="310"/>
        <v>24.270000000000003</v>
      </c>
      <c r="P693" s="79">
        <f t="shared" si="310"/>
        <v>33.864999999999995</v>
      </c>
      <c r="Q693" s="79">
        <f t="shared" si="310"/>
        <v>68.192999999999998</v>
      </c>
      <c r="R693" s="79">
        <f t="shared" si="310"/>
        <v>67.957999999999998</v>
      </c>
      <c r="S693" s="79">
        <f t="shared" si="310"/>
        <v>208.70799999999997</v>
      </c>
      <c r="T693" s="79">
        <f t="shared" si="310"/>
        <v>96.567000000000007</v>
      </c>
      <c r="U693" s="79">
        <f t="shared" si="310"/>
        <v>40.189000000000007</v>
      </c>
      <c r="V693" s="79">
        <f t="shared" si="310"/>
        <v>1.5069999999999999</v>
      </c>
      <c r="W693" s="79">
        <f t="shared" si="310"/>
        <v>1.627</v>
      </c>
      <c r="X693" s="79">
        <f t="shared" si="310"/>
        <v>0.16299999999999998</v>
      </c>
      <c r="Y693" s="79">
        <f t="shared" si="310"/>
        <v>0.39600000000000002</v>
      </c>
      <c r="Z693" s="79">
        <f t="shared" si="310"/>
        <v>0.43</v>
      </c>
      <c r="AA693" s="111">
        <f t="shared" si="310"/>
        <v>0.69800000000000006</v>
      </c>
      <c r="AB693" s="107"/>
    </row>
    <row r="694" spans="1:28" ht="19.5" customHeight="1" x14ac:dyDescent="0.15">
      <c r="A694" s="219"/>
      <c r="B694" s="221"/>
      <c r="C694" s="74" t="s">
        <v>152</v>
      </c>
      <c r="D694" s="75"/>
      <c r="E694" s="77" t="s">
        <v>183</v>
      </c>
      <c r="F694" s="79">
        <f t="shared" ref="F694:F697" si="311">SUM(G694:AA694)</f>
        <v>1524.9799999999998</v>
      </c>
      <c r="G694" s="79">
        <f>G696+G710</f>
        <v>0</v>
      </c>
      <c r="H694" s="79">
        <f t="shared" ref="H694:J694" si="312">H696+H710</f>
        <v>63.410000000000004</v>
      </c>
      <c r="I694" s="79">
        <f t="shared" si="312"/>
        <v>39.949999999999996</v>
      </c>
      <c r="J694" s="79">
        <f t="shared" si="312"/>
        <v>15.280000000000001</v>
      </c>
      <c r="K694" s="79">
        <f>K696+K710</f>
        <v>26.669999999999998</v>
      </c>
      <c r="L694" s="79">
        <f t="shared" ref="L694:AA694" si="313">L696+L710</f>
        <v>28.080000000000002</v>
      </c>
      <c r="M694" s="79">
        <f t="shared" si="313"/>
        <v>32.46</v>
      </c>
      <c r="N694" s="79">
        <f t="shared" si="313"/>
        <v>59.870000000000005</v>
      </c>
      <c r="O694" s="79">
        <f t="shared" si="313"/>
        <v>73.61</v>
      </c>
      <c r="P694" s="79">
        <f t="shared" si="313"/>
        <v>97.09</v>
      </c>
      <c r="Q694" s="79">
        <f t="shared" si="313"/>
        <v>142.99</v>
      </c>
      <c r="R694" s="79">
        <f t="shared" si="313"/>
        <v>156</v>
      </c>
      <c r="S694" s="79">
        <f t="shared" si="313"/>
        <v>458.63</v>
      </c>
      <c r="T694" s="79">
        <f t="shared" si="313"/>
        <v>220.67</v>
      </c>
      <c r="U694" s="79">
        <f t="shared" si="313"/>
        <v>99.34</v>
      </c>
      <c r="V694" s="79">
        <f t="shared" si="313"/>
        <v>2.58</v>
      </c>
      <c r="W694" s="79">
        <f t="shared" si="313"/>
        <v>2.99</v>
      </c>
      <c r="X694" s="79">
        <f t="shared" si="313"/>
        <v>0.57999999999999996</v>
      </c>
      <c r="Y694" s="79">
        <f t="shared" si="313"/>
        <v>1.08</v>
      </c>
      <c r="Z694" s="79">
        <f t="shared" si="313"/>
        <v>1.05</v>
      </c>
      <c r="AA694" s="111">
        <f t="shared" si="313"/>
        <v>2.65</v>
      </c>
      <c r="AB694" s="107"/>
    </row>
    <row r="695" spans="1:28" ht="19.5" customHeight="1" x14ac:dyDescent="0.15">
      <c r="A695" s="219"/>
      <c r="B695" s="76"/>
      <c r="C695" s="76"/>
      <c r="E695" s="77" t="s">
        <v>150</v>
      </c>
      <c r="F695" s="79">
        <f t="shared" si="311"/>
        <v>486.15500000000003</v>
      </c>
      <c r="G695" s="79">
        <f>G697+G711</f>
        <v>0</v>
      </c>
      <c r="H695" s="79">
        <f t="shared" ref="H695:AA695" si="314">H697+H711</f>
        <v>1E-3</v>
      </c>
      <c r="I695" s="79">
        <f t="shared" si="314"/>
        <v>7.4999999999999997E-2</v>
      </c>
      <c r="J695" s="79">
        <f t="shared" si="314"/>
        <v>1.7139999999999997</v>
      </c>
      <c r="K695" s="79">
        <f t="shared" si="314"/>
        <v>4.2039999999999997</v>
      </c>
      <c r="L695" s="79">
        <f t="shared" si="314"/>
        <v>5.7409999999999997</v>
      </c>
      <c r="M695" s="79">
        <f t="shared" si="314"/>
        <v>7.9550000000000001</v>
      </c>
      <c r="N695" s="79">
        <f t="shared" si="314"/>
        <v>17.353000000000002</v>
      </c>
      <c r="O695" s="79">
        <f t="shared" si="314"/>
        <v>23.284000000000002</v>
      </c>
      <c r="P695" s="79">
        <f t="shared" si="314"/>
        <v>32.732999999999997</v>
      </c>
      <c r="Q695" s="79">
        <f t="shared" si="314"/>
        <v>51.981000000000002</v>
      </c>
      <c r="R695" s="79">
        <f t="shared" si="314"/>
        <v>57.15</v>
      </c>
      <c r="S695" s="79">
        <f t="shared" si="314"/>
        <v>170.68099999999998</v>
      </c>
      <c r="T695" s="79">
        <f t="shared" si="314"/>
        <v>74.109000000000009</v>
      </c>
      <c r="U695" s="79">
        <f t="shared" si="314"/>
        <v>35.200000000000003</v>
      </c>
      <c r="V695" s="79">
        <f t="shared" si="314"/>
        <v>1.0589999999999999</v>
      </c>
      <c r="W695" s="79">
        <f t="shared" si="314"/>
        <v>1.228</v>
      </c>
      <c r="X695" s="79">
        <f t="shared" si="314"/>
        <v>0.16299999999999998</v>
      </c>
      <c r="Y695" s="79">
        <f t="shared" si="314"/>
        <v>0.39600000000000002</v>
      </c>
      <c r="Z695" s="79">
        <f t="shared" si="314"/>
        <v>0.43</v>
      </c>
      <c r="AA695" s="111">
        <f t="shared" si="314"/>
        <v>0.69800000000000006</v>
      </c>
      <c r="AB695" s="107"/>
    </row>
    <row r="696" spans="1:28" ht="19.5" customHeight="1" x14ac:dyDescent="0.15">
      <c r="A696" s="219"/>
      <c r="B696" s="73"/>
      <c r="C696" s="77"/>
      <c r="D696" s="77" t="s">
        <v>153</v>
      </c>
      <c r="E696" s="77" t="s">
        <v>183</v>
      </c>
      <c r="F696" s="79">
        <f>SUM(G696:AA696)</f>
        <v>1510.6799999999996</v>
      </c>
      <c r="G696" s="79">
        <f>SUM(G698,G700,G702,G704,G706,G708)</f>
        <v>0</v>
      </c>
      <c r="H696" s="79">
        <f t="shared" ref="H696" si="315">SUM(H698,H700,H702,H704,H706,H708)</f>
        <v>63.03</v>
      </c>
      <c r="I696" s="79">
        <f>SUM(I698,I700,I702,I704,I706,I708)</f>
        <v>38.29</v>
      </c>
      <c r="J696" s="79">
        <f t="shared" ref="J696" si="316">SUM(J698,J700,J702,J704,J706,J708)</f>
        <v>14.9</v>
      </c>
      <c r="K696" s="79">
        <f>SUM(K698,K700,K702,K704,K706,K708)</f>
        <v>24.22</v>
      </c>
      <c r="L696" s="79">
        <f t="shared" ref="L696:V696" si="317">SUM(L698,L700,L702,L704,L706,L708)</f>
        <v>27.89</v>
      </c>
      <c r="M696" s="79">
        <f t="shared" si="317"/>
        <v>31.23</v>
      </c>
      <c r="N696" s="79">
        <f t="shared" si="317"/>
        <v>59.49</v>
      </c>
      <c r="O696" s="79">
        <f t="shared" si="317"/>
        <v>73.39</v>
      </c>
      <c r="P696" s="79">
        <f t="shared" si="317"/>
        <v>96.02000000000001</v>
      </c>
      <c r="Q696" s="79">
        <f t="shared" si="317"/>
        <v>141.67000000000002</v>
      </c>
      <c r="R696" s="79">
        <f t="shared" si="317"/>
        <v>154.04</v>
      </c>
      <c r="S696" s="79">
        <f t="shared" si="317"/>
        <v>455.57</v>
      </c>
      <c r="T696" s="79">
        <f t="shared" si="317"/>
        <v>220.67</v>
      </c>
      <c r="U696" s="79">
        <f t="shared" si="317"/>
        <v>99.34</v>
      </c>
      <c r="V696" s="79">
        <f t="shared" si="317"/>
        <v>2.58</v>
      </c>
      <c r="W696" s="79">
        <f>SUM(W698,W700,W702,W704,W706,W708)</f>
        <v>2.99</v>
      </c>
      <c r="X696" s="79">
        <f t="shared" ref="X696:AA696" si="318">SUM(X698,X700,X702,X704,X706,X708)</f>
        <v>0.57999999999999996</v>
      </c>
      <c r="Y696" s="79">
        <f t="shared" si="318"/>
        <v>1.08</v>
      </c>
      <c r="Z696" s="79">
        <f t="shared" si="318"/>
        <v>1.05</v>
      </c>
      <c r="AA696" s="111">
        <f t="shared" si="318"/>
        <v>2.65</v>
      </c>
      <c r="AB696" s="107"/>
    </row>
    <row r="697" spans="1:28" ht="19.5" customHeight="1" x14ac:dyDescent="0.15">
      <c r="A697" s="219"/>
      <c r="B697" s="73" t="s">
        <v>154</v>
      </c>
      <c r="C697" s="73"/>
      <c r="D697" s="73"/>
      <c r="E697" s="77" t="s">
        <v>150</v>
      </c>
      <c r="F697" s="79">
        <f t="shared" si="311"/>
        <v>483.82400000000001</v>
      </c>
      <c r="G697" s="79">
        <f>SUM(G699,G701,G703,G705,G707,G709)</f>
        <v>0</v>
      </c>
      <c r="H697" s="79">
        <f t="shared" ref="H697:AA697" si="319">SUM(H699,H701,H703,H705,H707,H709)</f>
        <v>0</v>
      </c>
      <c r="I697" s="79">
        <f t="shared" si="319"/>
        <v>3.3000000000000002E-2</v>
      </c>
      <c r="J697" s="79">
        <f t="shared" si="319"/>
        <v>1.6949999999999998</v>
      </c>
      <c r="K697" s="79">
        <f t="shared" si="319"/>
        <v>4.0329999999999995</v>
      </c>
      <c r="L697" s="79">
        <f t="shared" si="319"/>
        <v>5.7229999999999999</v>
      </c>
      <c r="M697" s="79">
        <f t="shared" si="319"/>
        <v>7.8319999999999999</v>
      </c>
      <c r="N697" s="79">
        <f t="shared" si="319"/>
        <v>17.262</v>
      </c>
      <c r="O697" s="79">
        <f t="shared" si="319"/>
        <v>23.228000000000002</v>
      </c>
      <c r="P697" s="79">
        <f t="shared" si="319"/>
        <v>32.5</v>
      </c>
      <c r="Q697" s="79">
        <f t="shared" si="319"/>
        <v>51.667999999999999</v>
      </c>
      <c r="R697" s="79">
        <f t="shared" si="319"/>
        <v>56.743000000000002</v>
      </c>
      <c r="S697" s="79">
        <f t="shared" si="319"/>
        <v>169.82399999999998</v>
      </c>
      <c r="T697" s="79">
        <f t="shared" si="319"/>
        <v>74.109000000000009</v>
      </c>
      <c r="U697" s="79">
        <f t="shared" si="319"/>
        <v>35.200000000000003</v>
      </c>
      <c r="V697" s="79">
        <f t="shared" si="319"/>
        <v>1.0589999999999999</v>
      </c>
      <c r="W697" s="79">
        <f t="shared" si="319"/>
        <v>1.228</v>
      </c>
      <c r="X697" s="79">
        <f t="shared" si="319"/>
        <v>0.16299999999999998</v>
      </c>
      <c r="Y697" s="79">
        <f t="shared" si="319"/>
        <v>0.39600000000000002</v>
      </c>
      <c r="Z697" s="79">
        <f t="shared" si="319"/>
        <v>0.43</v>
      </c>
      <c r="AA697" s="111">
        <f t="shared" si="319"/>
        <v>0.69800000000000006</v>
      </c>
      <c r="AB697" s="107"/>
    </row>
    <row r="698" spans="1:28" ht="19.5" customHeight="1" x14ac:dyDescent="0.15">
      <c r="A698" s="219" t="s">
        <v>155</v>
      </c>
      <c r="B698" s="73"/>
      <c r="C698" s="73" t="s">
        <v>10</v>
      </c>
      <c r="D698" s="77" t="s">
        <v>156</v>
      </c>
      <c r="E698" s="77" t="s">
        <v>183</v>
      </c>
      <c r="F698" s="79">
        <f t="shared" ref="F698:F725" si="320">SUM(G698:AA698)</f>
        <v>1252.6399999999999</v>
      </c>
      <c r="G698" s="79">
        <v>0</v>
      </c>
      <c r="H698" s="79">
        <v>55.96</v>
      </c>
      <c r="I698" s="79">
        <v>28.57</v>
      </c>
      <c r="J698" s="79">
        <v>14.030000000000001</v>
      </c>
      <c r="K698" s="79">
        <v>23.11</v>
      </c>
      <c r="L698" s="79">
        <v>26.95</v>
      </c>
      <c r="M698" s="79">
        <v>31.23</v>
      </c>
      <c r="N698" s="79">
        <v>59.49</v>
      </c>
      <c r="O698" s="79">
        <v>71.510000000000005</v>
      </c>
      <c r="P698" s="79">
        <v>94.54</v>
      </c>
      <c r="Q698" s="79">
        <v>136.4</v>
      </c>
      <c r="R698" s="79">
        <v>138.81</v>
      </c>
      <c r="S698" s="79">
        <v>393.63</v>
      </c>
      <c r="T698" s="79">
        <v>115.01</v>
      </c>
      <c r="U698" s="79">
        <v>55.95</v>
      </c>
      <c r="V698" s="79">
        <v>2.58</v>
      </c>
      <c r="W698" s="79">
        <v>2.99</v>
      </c>
      <c r="X698" s="79">
        <v>0</v>
      </c>
      <c r="Y698" s="79">
        <v>0.77</v>
      </c>
      <c r="Z698" s="79">
        <v>1.05</v>
      </c>
      <c r="AA698" s="111">
        <v>0.06</v>
      </c>
      <c r="AB698" s="107"/>
    </row>
    <row r="699" spans="1:28" ht="19.5" customHeight="1" x14ac:dyDescent="0.15">
      <c r="A699" s="219"/>
      <c r="B699" s="73"/>
      <c r="C699" s="73"/>
      <c r="D699" s="73"/>
      <c r="E699" s="77" t="s">
        <v>150</v>
      </c>
      <c r="F699" s="79">
        <f t="shared" si="320"/>
        <v>419.97299999999996</v>
      </c>
      <c r="G699" s="79">
        <v>0</v>
      </c>
      <c r="H699" s="79">
        <v>0</v>
      </c>
      <c r="I699" s="79">
        <v>3.3000000000000002E-2</v>
      </c>
      <c r="J699" s="79">
        <v>1.6839999999999999</v>
      </c>
      <c r="K699" s="79">
        <v>3.9289999999999998</v>
      </c>
      <c r="L699" s="79">
        <v>5.6609999999999996</v>
      </c>
      <c r="M699" s="79">
        <v>7.8319999999999999</v>
      </c>
      <c r="N699" s="79">
        <v>17.262</v>
      </c>
      <c r="O699" s="79">
        <v>22.89</v>
      </c>
      <c r="P699" s="79">
        <v>32.145000000000003</v>
      </c>
      <c r="Q699" s="79">
        <v>50.472999999999999</v>
      </c>
      <c r="R699" s="79">
        <v>52.707000000000001</v>
      </c>
      <c r="S699" s="79">
        <v>153.53399999999999</v>
      </c>
      <c r="T699" s="79">
        <v>45.822000000000003</v>
      </c>
      <c r="U699" s="79">
        <v>22.943000000000001</v>
      </c>
      <c r="V699" s="79">
        <v>1.0589999999999999</v>
      </c>
      <c r="W699" s="79">
        <v>1.228</v>
      </c>
      <c r="X699" s="79">
        <v>0</v>
      </c>
      <c r="Y699" s="79">
        <v>0.316</v>
      </c>
      <c r="Z699" s="79">
        <v>0.43</v>
      </c>
      <c r="AA699" s="111">
        <v>2.5000000000000001E-2</v>
      </c>
      <c r="AB699" s="107"/>
    </row>
    <row r="700" spans="1:28" ht="19.5" customHeight="1" x14ac:dyDescent="0.15">
      <c r="A700" s="219"/>
      <c r="B700" s="73"/>
      <c r="C700" s="73"/>
      <c r="D700" s="77" t="s">
        <v>157</v>
      </c>
      <c r="E700" s="77" t="s">
        <v>183</v>
      </c>
      <c r="F700" s="79">
        <f t="shared" si="320"/>
        <v>116.07000000000001</v>
      </c>
      <c r="G700" s="79">
        <v>0</v>
      </c>
      <c r="H700" s="79">
        <v>0</v>
      </c>
      <c r="I700" s="79">
        <v>0</v>
      </c>
      <c r="J700" s="79">
        <v>0</v>
      </c>
      <c r="K700" s="79">
        <v>1.02</v>
      </c>
      <c r="L700" s="79">
        <v>0.2</v>
      </c>
      <c r="M700" s="79">
        <v>0</v>
      </c>
      <c r="N700" s="79">
        <v>0</v>
      </c>
      <c r="O700" s="79">
        <v>1.57</v>
      </c>
      <c r="P700" s="79">
        <v>0.34</v>
      </c>
      <c r="Q700" s="79">
        <v>4.4400000000000004</v>
      </c>
      <c r="R700" s="79">
        <v>1.82</v>
      </c>
      <c r="S700" s="79">
        <v>26.01</v>
      </c>
      <c r="T700" s="79">
        <v>58.69</v>
      </c>
      <c r="U700" s="79">
        <v>18.989999999999998</v>
      </c>
      <c r="V700" s="79">
        <v>0</v>
      </c>
      <c r="W700" s="79">
        <v>0</v>
      </c>
      <c r="X700" s="79">
        <v>0.09</v>
      </c>
      <c r="Y700" s="79">
        <v>0.31</v>
      </c>
      <c r="Z700" s="79">
        <v>0</v>
      </c>
      <c r="AA700" s="111">
        <v>2.59</v>
      </c>
      <c r="AB700" s="107"/>
    </row>
    <row r="701" spans="1:28" ht="19.5" customHeight="1" x14ac:dyDescent="0.15">
      <c r="A701" s="219"/>
      <c r="B701" s="73"/>
      <c r="C701" s="73"/>
      <c r="D701" s="73"/>
      <c r="E701" s="77" t="s">
        <v>150</v>
      </c>
      <c r="F701" s="79">
        <f t="shared" si="320"/>
        <v>28.477999999999994</v>
      </c>
      <c r="G701" s="79">
        <v>0</v>
      </c>
      <c r="H701" s="79">
        <v>0</v>
      </c>
      <c r="I701" s="79">
        <v>0</v>
      </c>
      <c r="J701" s="79">
        <v>0</v>
      </c>
      <c r="K701" s="79">
        <v>0.10199999999999999</v>
      </c>
      <c r="L701" s="79">
        <v>2.4E-2</v>
      </c>
      <c r="M701" s="79">
        <v>0</v>
      </c>
      <c r="N701" s="79">
        <v>0</v>
      </c>
      <c r="O701" s="79">
        <v>0.28299999999999997</v>
      </c>
      <c r="P701" s="79">
        <v>6.8000000000000005E-2</v>
      </c>
      <c r="Q701" s="79">
        <v>0.97899999999999998</v>
      </c>
      <c r="R701" s="79">
        <v>0.41799999999999998</v>
      </c>
      <c r="S701" s="79">
        <v>6.2389999999999999</v>
      </c>
      <c r="T701" s="79">
        <v>14.659000000000001</v>
      </c>
      <c r="U701" s="79">
        <v>4.9370000000000003</v>
      </c>
      <c r="V701" s="79">
        <v>0</v>
      </c>
      <c r="W701" s="79">
        <v>0</v>
      </c>
      <c r="X701" s="79">
        <v>1.6E-2</v>
      </c>
      <c r="Y701" s="79">
        <v>0.08</v>
      </c>
      <c r="Z701" s="79">
        <v>0</v>
      </c>
      <c r="AA701" s="111">
        <v>0.67300000000000004</v>
      </c>
      <c r="AB701" s="107"/>
    </row>
    <row r="702" spans="1:28" ht="19.5" customHeight="1" x14ac:dyDescent="0.15">
      <c r="A702" s="219"/>
      <c r="B702" s="73" t="s">
        <v>158</v>
      </c>
      <c r="C702" s="73" t="s">
        <v>159</v>
      </c>
      <c r="D702" s="77" t="s">
        <v>160</v>
      </c>
      <c r="E702" s="77" t="s">
        <v>183</v>
      </c>
      <c r="F702" s="79">
        <f t="shared" si="320"/>
        <v>0.31</v>
      </c>
      <c r="G702" s="79">
        <v>0</v>
      </c>
      <c r="H702" s="79">
        <v>0</v>
      </c>
      <c r="I702" s="79">
        <v>0</v>
      </c>
      <c r="J702" s="79">
        <v>0</v>
      </c>
      <c r="K702" s="79">
        <v>0</v>
      </c>
      <c r="L702" s="79">
        <v>0</v>
      </c>
      <c r="M702" s="79">
        <v>0</v>
      </c>
      <c r="N702" s="79">
        <v>0</v>
      </c>
      <c r="O702" s="79">
        <v>0.31</v>
      </c>
      <c r="P702" s="79">
        <v>0</v>
      </c>
      <c r="Q702" s="79">
        <v>0</v>
      </c>
      <c r="R702" s="79">
        <v>0</v>
      </c>
      <c r="S702" s="79">
        <v>0</v>
      </c>
      <c r="T702" s="79">
        <v>0</v>
      </c>
      <c r="U702" s="79">
        <v>0</v>
      </c>
      <c r="V702" s="79">
        <v>0</v>
      </c>
      <c r="W702" s="79">
        <v>0</v>
      </c>
      <c r="X702" s="79">
        <v>0</v>
      </c>
      <c r="Y702" s="79">
        <v>0</v>
      </c>
      <c r="Z702" s="79">
        <v>0</v>
      </c>
      <c r="AA702" s="111">
        <v>0</v>
      </c>
      <c r="AB702" s="107"/>
    </row>
    <row r="703" spans="1:28" ht="19.5" customHeight="1" x14ac:dyDescent="0.15">
      <c r="A703" s="219"/>
      <c r="B703" s="73"/>
      <c r="C703" s="73"/>
      <c r="D703" s="73"/>
      <c r="E703" s="77" t="s">
        <v>150</v>
      </c>
      <c r="F703" s="79">
        <f t="shared" si="320"/>
        <v>5.5E-2</v>
      </c>
      <c r="G703" s="79">
        <v>0</v>
      </c>
      <c r="H703" s="79">
        <v>0</v>
      </c>
      <c r="I703" s="79">
        <v>0</v>
      </c>
      <c r="J703" s="79">
        <v>0</v>
      </c>
      <c r="K703" s="79">
        <v>0</v>
      </c>
      <c r="L703" s="79">
        <v>0</v>
      </c>
      <c r="M703" s="79">
        <v>0</v>
      </c>
      <c r="N703" s="79">
        <v>0</v>
      </c>
      <c r="O703" s="79">
        <v>5.5E-2</v>
      </c>
      <c r="P703" s="79">
        <v>0</v>
      </c>
      <c r="Q703" s="79">
        <v>0</v>
      </c>
      <c r="R703" s="79">
        <v>0</v>
      </c>
      <c r="S703" s="79">
        <v>0</v>
      </c>
      <c r="T703" s="79">
        <v>0</v>
      </c>
      <c r="U703" s="79">
        <v>0</v>
      </c>
      <c r="V703" s="79">
        <v>0</v>
      </c>
      <c r="W703" s="79">
        <v>0</v>
      </c>
      <c r="X703" s="79">
        <v>0</v>
      </c>
      <c r="Y703" s="79">
        <v>0</v>
      </c>
      <c r="Z703" s="79">
        <v>0</v>
      </c>
      <c r="AA703" s="111">
        <v>0</v>
      </c>
      <c r="AB703" s="107"/>
    </row>
    <row r="704" spans="1:28" ht="19.5" customHeight="1" x14ac:dyDescent="0.15">
      <c r="A704" s="219"/>
      <c r="B704" s="73"/>
      <c r="C704" s="73"/>
      <c r="D704" s="77" t="s">
        <v>161</v>
      </c>
      <c r="E704" s="77" t="s">
        <v>183</v>
      </c>
      <c r="F704" s="79">
        <f t="shared" si="320"/>
        <v>3.9200000000000004</v>
      </c>
      <c r="G704" s="79">
        <v>0</v>
      </c>
      <c r="H704" s="79">
        <v>0.24</v>
      </c>
      <c r="I704" s="79">
        <v>2.08</v>
      </c>
      <c r="J704" s="79">
        <v>0.87</v>
      </c>
      <c r="K704" s="79">
        <v>0.09</v>
      </c>
      <c r="L704" s="79">
        <v>0.64</v>
      </c>
      <c r="M704" s="79">
        <v>0</v>
      </c>
      <c r="N704" s="79">
        <v>0</v>
      </c>
      <c r="O704" s="79">
        <v>0</v>
      </c>
      <c r="P704" s="79">
        <v>0</v>
      </c>
      <c r="Q704" s="79">
        <v>0</v>
      </c>
      <c r="R704" s="79">
        <v>0</v>
      </c>
      <c r="S704" s="79">
        <v>0</v>
      </c>
      <c r="T704" s="79">
        <v>0</v>
      </c>
      <c r="U704" s="79">
        <v>0</v>
      </c>
      <c r="V704" s="79">
        <v>0</v>
      </c>
      <c r="W704" s="79">
        <v>0</v>
      </c>
      <c r="X704" s="79">
        <v>0</v>
      </c>
      <c r="Y704" s="79">
        <v>0</v>
      </c>
      <c r="Z704" s="79">
        <v>0</v>
      </c>
      <c r="AA704" s="111">
        <v>0</v>
      </c>
      <c r="AB704" s="107"/>
    </row>
    <row r="705" spans="1:28" ht="19.5" customHeight="1" x14ac:dyDescent="0.15">
      <c r="A705" s="219"/>
      <c r="B705" s="73"/>
      <c r="C705" s="73"/>
      <c r="D705" s="73"/>
      <c r="E705" s="77" t="s">
        <v>150</v>
      </c>
      <c r="F705" s="79">
        <f t="shared" si="320"/>
        <v>3.4999999999999996E-2</v>
      </c>
      <c r="G705" s="79">
        <v>0</v>
      </c>
      <c r="H705" s="79">
        <v>0</v>
      </c>
      <c r="I705" s="79">
        <v>0</v>
      </c>
      <c r="J705" s="79">
        <v>1.0999999999999999E-2</v>
      </c>
      <c r="K705" s="79">
        <v>2E-3</v>
      </c>
      <c r="L705" s="79">
        <v>2.1999999999999999E-2</v>
      </c>
      <c r="M705" s="79">
        <v>0</v>
      </c>
      <c r="N705" s="79">
        <v>0</v>
      </c>
      <c r="O705" s="79">
        <v>0</v>
      </c>
      <c r="P705" s="79">
        <v>0</v>
      </c>
      <c r="Q705" s="79">
        <v>0</v>
      </c>
      <c r="R705" s="79">
        <v>0</v>
      </c>
      <c r="S705" s="79">
        <v>0</v>
      </c>
      <c r="T705" s="79">
        <v>0</v>
      </c>
      <c r="U705" s="79">
        <v>0</v>
      </c>
      <c r="V705" s="79">
        <v>0</v>
      </c>
      <c r="W705" s="79">
        <v>0</v>
      </c>
      <c r="X705" s="79">
        <v>0</v>
      </c>
      <c r="Y705" s="79">
        <v>0</v>
      </c>
      <c r="Z705" s="79">
        <v>0</v>
      </c>
      <c r="AA705" s="111">
        <v>0</v>
      </c>
      <c r="AB705" s="107"/>
    </row>
    <row r="706" spans="1:28" ht="19.5" customHeight="1" x14ac:dyDescent="0.15">
      <c r="A706" s="219"/>
      <c r="B706" s="73"/>
      <c r="C706" s="73" t="s">
        <v>162</v>
      </c>
      <c r="D706" s="77" t="s">
        <v>163</v>
      </c>
      <c r="E706" s="77" t="s">
        <v>183</v>
      </c>
      <c r="F706" s="79">
        <f t="shared" si="320"/>
        <v>137.21</v>
      </c>
      <c r="G706" s="79">
        <v>0</v>
      </c>
      <c r="H706" s="79">
        <v>6.3</v>
      </c>
      <c r="I706" s="79">
        <v>7.64</v>
      </c>
      <c r="J706" s="79">
        <v>0</v>
      </c>
      <c r="K706" s="79">
        <v>0</v>
      </c>
      <c r="L706" s="79">
        <v>0.1</v>
      </c>
      <c r="M706" s="79">
        <v>0</v>
      </c>
      <c r="N706" s="79">
        <v>0</v>
      </c>
      <c r="O706" s="79">
        <v>0</v>
      </c>
      <c r="P706" s="79">
        <v>1.1399999999999999</v>
      </c>
      <c r="Q706" s="79">
        <v>0.83</v>
      </c>
      <c r="R706" s="79">
        <v>13.41</v>
      </c>
      <c r="S706" s="79">
        <v>35.93</v>
      </c>
      <c r="T706" s="79">
        <v>46.97</v>
      </c>
      <c r="U706" s="79">
        <v>24.4</v>
      </c>
      <c r="V706" s="79">
        <v>0</v>
      </c>
      <c r="W706" s="79">
        <v>0</v>
      </c>
      <c r="X706" s="79">
        <v>0.49</v>
      </c>
      <c r="Y706" s="79">
        <v>0</v>
      </c>
      <c r="Z706" s="79">
        <v>0</v>
      </c>
      <c r="AA706" s="111">
        <v>0</v>
      </c>
      <c r="AB706" s="107"/>
    </row>
    <row r="707" spans="1:28" ht="19.5" customHeight="1" x14ac:dyDescent="0.15">
      <c r="A707" s="219"/>
      <c r="B707" s="73" t="s">
        <v>20</v>
      </c>
      <c r="C707" s="73"/>
      <c r="D707" s="73"/>
      <c r="E707" s="77" t="s">
        <v>150</v>
      </c>
      <c r="F707" s="79">
        <f t="shared" si="320"/>
        <v>35.283000000000001</v>
      </c>
      <c r="G707" s="79">
        <v>0</v>
      </c>
      <c r="H707" s="79">
        <v>0</v>
      </c>
      <c r="I707" s="79">
        <v>0</v>
      </c>
      <c r="J707" s="79">
        <v>0</v>
      </c>
      <c r="K707" s="79">
        <v>0</v>
      </c>
      <c r="L707" s="79">
        <v>1.6E-2</v>
      </c>
      <c r="M707" s="79">
        <v>0</v>
      </c>
      <c r="N707" s="79">
        <v>0</v>
      </c>
      <c r="O707" s="79">
        <v>0</v>
      </c>
      <c r="P707" s="79">
        <v>0.28699999999999998</v>
      </c>
      <c r="Q707" s="79">
        <v>0.216</v>
      </c>
      <c r="R707" s="79">
        <v>3.6180000000000003</v>
      </c>
      <c r="S707" s="79">
        <v>10.051</v>
      </c>
      <c r="T707" s="79">
        <v>13.628</v>
      </c>
      <c r="U707" s="79">
        <v>7.32</v>
      </c>
      <c r="V707" s="79">
        <v>0</v>
      </c>
      <c r="W707" s="79">
        <v>0</v>
      </c>
      <c r="X707" s="79">
        <v>0.14699999999999999</v>
      </c>
      <c r="Y707" s="79">
        <v>0</v>
      </c>
      <c r="Z707" s="79">
        <v>0</v>
      </c>
      <c r="AA707" s="111">
        <v>0</v>
      </c>
      <c r="AB707" s="107"/>
    </row>
    <row r="708" spans="1:28" ht="19.5" customHeight="1" x14ac:dyDescent="0.15">
      <c r="A708" s="219"/>
      <c r="B708" s="73"/>
      <c r="C708" s="73"/>
      <c r="D708" s="77" t="s">
        <v>164</v>
      </c>
      <c r="E708" s="77" t="s">
        <v>183</v>
      </c>
      <c r="F708" s="79">
        <f t="shared" si="320"/>
        <v>0.53</v>
      </c>
      <c r="G708" s="79">
        <v>0</v>
      </c>
      <c r="H708" s="79">
        <v>0.53</v>
      </c>
      <c r="I708" s="79">
        <v>0</v>
      </c>
      <c r="J708" s="79">
        <v>0</v>
      </c>
      <c r="K708" s="79">
        <v>0</v>
      </c>
      <c r="L708" s="79">
        <v>0</v>
      </c>
      <c r="M708" s="79">
        <v>0</v>
      </c>
      <c r="N708" s="79">
        <v>0</v>
      </c>
      <c r="O708" s="79">
        <v>0</v>
      </c>
      <c r="P708" s="79">
        <v>0</v>
      </c>
      <c r="Q708" s="79">
        <v>0</v>
      </c>
      <c r="R708" s="79">
        <v>0</v>
      </c>
      <c r="S708" s="79">
        <v>0</v>
      </c>
      <c r="T708" s="79">
        <v>0</v>
      </c>
      <c r="U708" s="79">
        <v>0</v>
      </c>
      <c r="V708" s="79">
        <v>0</v>
      </c>
      <c r="W708" s="79">
        <v>0</v>
      </c>
      <c r="X708" s="79">
        <v>0</v>
      </c>
      <c r="Y708" s="79">
        <v>0</v>
      </c>
      <c r="Z708" s="79">
        <v>0</v>
      </c>
      <c r="AA708" s="111">
        <v>0</v>
      </c>
      <c r="AB708" s="107"/>
    </row>
    <row r="709" spans="1:28" ht="19.5" customHeight="1" x14ac:dyDescent="0.15">
      <c r="A709" s="219" t="s">
        <v>226</v>
      </c>
      <c r="B709" s="73"/>
      <c r="C709" s="73"/>
      <c r="D709" s="73"/>
      <c r="E709" s="77" t="s">
        <v>150</v>
      </c>
      <c r="F709" s="79">
        <f t="shared" si="320"/>
        <v>0</v>
      </c>
      <c r="G709" s="79">
        <v>0</v>
      </c>
      <c r="H709" s="79">
        <v>0</v>
      </c>
      <c r="I709" s="79">
        <v>0</v>
      </c>
      <c r="J709" s="79">
        <v>0</v>
      </c>
      <c r="K709" s="79">
        <v>0</v>
      </c>
      <c r="L709" s="79">
        <v>0</v>
      </c>
      <c r="M709" s="79">
        <v>0</v>
      </c>
      <c r="N709" s="79">
        <v>0</v>
      </c>
      <c r="O709" s="79">
        <v>0</v>
      </c>
      <c r="P709" s="79">
        <v>0</v>
      </c>
      <c r="Q709" s="79">
        <v>0</v>
      </c>
      <c r="R709" s="79">
        <v>0</v>
      </c>
      <c r="S709" s="79">
        <v>0</v>
      </c>
      <c r="T709" s="79">
        <v>0</v>
      </c>
      <c r="U709" s="79">
        <v>0</v>
      </c>
      <c r="V709" s="79">
        <v>0</v>
      </c>
      <c r="W709" s="79">
        <v>0</v>
      </c>
      <c r="X709" s="79">
        <v>0</v>
      </c>
      <c r="Y709" s="79">
        <v>0</v>
      </c>
      <c r="Z709" s="79">
        <v>0</v>
      </c>
      <c r="AA709" s="111">
        <v>0</v>
      </c>
      <c r="AB709" s="107"/>
    </row>
    <row r="710" spans="1:28" ht="19.5" customHeight="1" x14ac:dyDescent="0.15">
      <c r="A710" s="219"/>
      <c r="B710" s="76"/>
      <c r="C710" s="74" t="s">
        <v>165</v>
      </c>
      <c r="D710" s="75"/>
      <c r="E710" s="77" t="s">
        <v>183</v>
      </c>
      <c r="F710" s="79">
        <f t="shared" si="320"/>
        <v>14.300000000000002</v>
      </c>
      <c r="G710" s="79">
        <v>0</v>
      </c>
      <c r="H710" s="79">
        <v>0.38</v>
      </c>
      <c r="I710" s="79">
        <v>1.66</v>
      </c>
      <c r="J710" s="79">
        <v>0.38</v>
      </c>
      <c r="K710" s="79">
        <v>2.4500000000000002</v>
      </c>
      <c r="L710" s="79">
        <v>0.19</v>
      </c>
      <c r="M710" s="79">
        <v>1.23</v>
      </c>
      <c r="N710" s="79">
        <v>0.38</v>
      </c>
      <c r="O710" s="79">
        <v>0.22</v>
      </c>
      <c r="P710" s="79">
        <v>1.07</v>
      </c>
      <c r="Q710" s="79">
        <v>1.32</v>
      </c>
      <c r="R710" s="79">
        <v>1.96</v>
      </c>
      <c r="S710" s="79">
        <v>3.06</v>
      </c>
      <c r="T710" s="79">
        <v>0</v>
      </c>
      <c r="U710" s="79">
        <v>0</v>
      </c>
      <c r="V710" s="79">
        <v>0</v>
      </c>
      <c r="W710" s="79">
        <v>0</v>
      </c>
      <c r="X710" s="79">
        <v>0</v>
      </c>
      <c r="Y710" s="79">
        <v>0</v>
      </c>
      <c r="Z710" s="79">
        <v>0</v>
      </c>
      <c r="AA710" s="111">
        <v>0</v>
      </c>
      <c r="AB710" s="107"/>
    </row>
    <row r="711" spans="1:28" ht="19.5" customHeight="1" x14ac:dyDescent="0.15">
      <c r="A711" s="219"/>
      <c r="B711" s="76"/>
      <c r="C711" s="76"/>
      <c r="E711" s="77" t="s">
        <v>150</v>
      </c>
      <c r="F711" s="79">
        <f t="shared" si="320"/>
        <v>2.331</v>
      </c>
      <c r="G711" s="79">
        <v>0</v>
      </c>
      <c r="H711" s="79">
        <v>1E-3</v>
      </c>
      <c r="I711" s="79">
        <v>4.1999999999999996E-2</v>
      </c>
      <c r="J711" s="79">
        <v>1.9E-2</v>
      </c>
      <c r="K711" s="79">
        <v>0.17100000000000001</v>
      </c>
      <c r="L711" s="79">
        <v>1.7999999999999999E-2</v>
      </c>
      <c r="M711" s="79">
        <v>0.123</v>
      </c>
      <c r="N711" s="79">
        <v>9.0999999999999998E-2</v>
      </c>
      <c r="O711" s="79">
        <v>5.6000000000000001E-2</v>
      </c>
      <c r="P711" s="79">
        <v>0.23300000000000001</v>
      </c>
      <c r="Q711" s="79">
        <v>0.313</v>
      </c>
      <c r="R711" s="79">
        <v>0.40699999999999997</v>
      </c>
      <c r="S711" s="79">
        <v>0.85699999999999998</v>
      </c>
      <c r="T711" s="79">
        <v>0</v>
      </c>
      <c r="U711" s="79">
        <v>0</v>
      </c>
      <c r="V711" s="79">
        <v>0</v>
      </c>
      <c r="W711" s="79">
        <v>0</v>
      </c>
      <c r="X711" s="79">
        <v>0</v>
      </c>
      <c r="Y711" s="79">
        <v>0</v>
      </c>
      <c r="Z711" s="79">
        <v>0</v>
      </c>
      <c r="AA711" s="111">
        <v>0</v>
      </c>
      <c r="AB711" s="107"/>
    </row>
    <row r="712" spans="1:28" ht="19.5" customHeight="1" x14ac:dyDescent="0.15">
      <c r="A712" s="219"/>
      <c r="B712" s="221"/>
      <c r="C712" s="74" t="s">
        <v>152</v>
      </c>
      <c r="D712" s="75"/>
      <c r="E712" s="77" t="s">
        <v>183</v>
      </c>
      <c r="F712" s="79">
        <f t="shared" si="320"/>
        <v>737.29000000000019</v>
      </c>
      <c r="G712" s="79">
        <f>G714+G724</f>
        <v>0</v>
      </c>
      <c r="H712" s="79">
        <f t="shared" ref="H712:AA712" si="321">H714+H724</f>
        <v>30.29</v>
      </c>
      <c r="I712" s="79">
        <f t="shared" si="321"/>
        <v>1.1499999999999999</v>
      </c>
      <c r="J712" s="79">
        <f t="shared" si="321"/>
        <v>0.81</v>
      </c>
      <c r="K712" s="79">
        <f t="shared" si="321"/>
        <v>16.09</v>
      </c>
      <c r="L712" s="79">
        <f t="shared" si="321"/>
        <v>18.04</v>
      </c>
      <c r="M712" s="79">
        <f t="shared" si="321"/>
        <v>23.03</v>
      </c>
      <c r="N712" s="79">
        <f t="shared" si="321"/>
        <v>38.01</v>
      </c>
      <c r="O712" s="79">
        <f t="shared" si="321"/>
        <v>8.23</v>
      </c>
      <c r="P712" s="79">
        <f t="shared" si="321"/>
        <v>8.5499999999999989</v>
      </c>
      <c r="Q712" s="79">
        <f t="shared" si="321"/>
        <v>114.8</v>
      </c>
      <c r="R712" s="79">
        <f t="shared" si="321"/>
        <v>73.63</v>
      </c>
      <c r="S712" s="79">
        <f t="shared" si="321"/>
        <v>253.1</v>
      </c>
      <c r="T712" s="79">
        <f t="shared" si="321"/>
        <v>116.33</v>
      </c>
      <c r="U712" s="79">
        <f t="shared" si="321"/>
        <v>30.69</v>
      </c>
      <c r="V712" s="79">
        <f t="shared" si="321"/>
        <v>2.2000000000000002</v>
      </c>
      <c r="W712" s="79">
        <f t="shared" si="321"/>
        <v>2.34</v>
      </c>
      <c r="X712" s="79">
        <f t="shared" si="321"/>
        <v>0</v>
      </c>
      <c r="Y712" s="79">
        <f t="shared" si="321"/>
        <v>0</v>
      </c>
      <c r="Z712" s="79">
        <f t="shared" si="321"/>
        <v>0</v>
      </c>
      <c r="AA712" s="111">
        <f t="shared" si="321"/>
        <v>0</v>
      </c>
      <c r="AB712" s="107"/>
    </row>
    <row r="713" spans="1:28" ht="19.5" customHeight="1" x14ac:dyDescent="0.15">
      <c r="A713" s="219"/>
      <c r="B713" s="76"/>
      <c r="C713" s="76"/>
      <c r="E713" s="77" t="s">
        <v>150</v>
      </c>
      <c r="F713" s="79">
        <f t="shared" si="320"/>
        <v>104.861</v>
      </c>
      <c r="G713" s="79">
        <f>G715+G725</f>
        <v>0</v>
      </c>
      <c r="H713" s="79">
        <f t="shared" ref="H713:AA713" si="322">H715+H725</f>
        <v>1.9E-2</v>
      </c>
      <c r="I713" s="79">
        <f t="shared" si="322"/>
        <v>0.03</v>
      </c>
      <c r="J713" s="79">
        <f t="shared" si="322"/>
        <v>4.2000000000000003E-2</v>
      </c>
      <c r="K713" s="79">
        <f t="shared" si="322"/>
        <v>1.133</v>
      </c>
      <c r="L713" s="79">
        <f t="shared" si="322"/>
        <v>1.623</v>
      </c>
      <c r="M713" s="79">
        <f t="shared" si="322"/>
        <v>2.3730000000000002</v>
      </c>
      <c r="N713" s="79">
        <f t="shared" si="322"/>
        <v>4.1820000000000004</v>
      </c>
      <c r="O713" s="79">
        <f t="shared" si="322"/>
        <v>0.98599999999999999</v>
      </c>
      <c r="P713" s="79">
        <f t="shared" si="322"/>
        <v>1.1319999999999999</v>
      </c>
      <c r="Q713" s="79">
        <f t="shared" si="322"/>
        <v>16.212</v>
      </c>
      <c r="R713" s="79">
        <f t="shared" si="322"/>
        <v>10.808</v>
      </c>
      <c r="S713" s="79">
        <f t="shared" si="322"/>
        <v>38.027000000000001</v>
      </c>
      <c r="T713" s="79">
        <f t="shared" si="322"/>
        <v>22.457999999999998</v>
      </c>
      <c r="U713" s="79">
        <f t="shared" si="322"/>
        <v>4.9890000000000008</v>
      </c>
      <c r="V713" s="79">
        <f t="shared" si="322"/>
        <v>0.44800000000000001</v>
      </c>
      <c r="W713" s="79">
        <f t="shared" si="322"/>
        <v>0.39900000000000002</v>
      </c>
      <c r="X713" s="79">
        <f t="shared" si="322"/>
        <v>0</v>
      </c>
      <c r="Y713" s="79">
        <f t="shared" si="322"/>
        <v>0</v>
      </c>
      <c r="Z713" s="79">
        <f t="shared" si="322"/>
        <v>0</v>
      </c>
      <c r="AA713" s="111">
        <f t="shared" si="322"/>
        <v>0</v>
      </c>
      <c r="AB713" s="107"/>
    </row>
    <row r="714" spans="1:28" ht="19.5" customHeight="1" x14ac:dyDescent="0.15">
      <c r="A714" s="219"/>
      <c r="B714" s="73" t="s">
        <v>94</v>
      </c>
      <c r="C714" s="77"/>
      <c r="D714" s="77" t="s">
        <v>153</v>
      </c>
      <c r="E714" s="77" t="s">
        <v>183</v>
      </c>
      <c r="F714" s="79">
        <f t="shared" si="320"/>
        <v>81.440000000000012</v>
      </c>
      <c r="G714" s="79">
        <f>SUM(G716,G718,G720,G722)</f>
        <v>0</v>
      </c>
      <c r="H714" s="79">
        <f t="shared" ref="H714:AA714" si="323">SUM(H716,H718,H720,H722)</f>
        <v>0</v>
      </c>
      <c r="I714" s="79">
        <f t="shared" si="323"/>
        <v>0</v>
      </c>
      <c r="J714" s="79">
        <f t="shared" si="323"/>
        <v>0</v>
      </c>
      <c r="K714" s="79">
        <f t="shared" si="323"/>
        <v>0</v>
      </c>
      <c r="L714" s="79">
        <f t="shared" si="323"/>
        <v>0</v>
      </c>
      <c r="M714" s="79">
        <f t="shared" si="323"/>
        <v>0</v>
      </c>
      <c r="N714" s="79">
        <f t="shared" si="323"/>
        <v>0</v>
      </c>
      <c r="O714" s="79">
        <f t="shared" si="323"/>
        <v>0</v>
      </c>
      <c r="P714" s="79">
        <f t="shared" si="323"/>
        <v>0.26</v>
      </c>
      <c r="Q714" s="79">
        <f t="shared" si="323"/>
        <v>1.65</v>
      </c>
      <c r="R714" s="79">
        <f t="shared" si="323"/>
        <v>2.58</v>
      </c>
      <c r="S714" s="79">
        <f t="shared" si="323"/>
        <v>13.530000000000001</v>
      </c>
      <c r="T714" s="79">
        <f t="shared" si="323"/>
        <v>55.599999999999994</v>
      </c>
      <c r="U714" s="79">
        <f t="shared" si="323"/>
        <v>5.98</v>
      </c>
      <c r="V714" s="79">
        <f t="shared" si="323"/>
        <v>1.34</v>
      </c>
      <c r="W714" s="79">
        <f t="shared" si="323"/>
        <v>0.5</v>
      </c>
      <c r="X714" s="79">
        <f t="shared" si="323"/>
        <v>0</v>
      </c>
      <c r="Y714" s="79">
        <f t="shared" si="323"/>
        <v>0</v>
      </c>
      <c r="Z714" s="79">
        <f t="shared" si="323"/>
        <v>0</v>
      </c>
      <c r="AA714" s="111">
        <f t="shared" si="323"/>
        <v>0</v>
      </c>
      <c r="AB714" s="107"/>
    </row>
    <row r="715" spans="1:28" ht="19.5" customHeight="1" x14ac:dyDescent="0.15">
      <c r="A715" s="219"/>
      <c r="B715" s="73"/>
      <c r="C715" s="73" t="s">
        <v>10</v>
      </c>
      <c r="D715" s="73"/>
      <c r="E715" s="77" t="s">
        <v>150</v>
      </c>
      <c r="F715" s="79">
        <f t="shared" si="320"/>
        <v>19.704999999999998</v>
      </c>
      <c r="G715" s="79">
        <f>SUM(G717,G719,G721,G723)</f>
        <v>0</v>
      </c>
      <c r="H715" s="79">
        <f t="shared" ref="H715:AA715" si="324">SUM(H717,H719,H721,H723)</f>
        <v>0</v>
      </c>
      <c r="I715" s="79">
        <f t="shared" si="324"/>
        <v>0</v>
      </c>
      <c r="J715" s="79">
        <f t="shared" si="324"/>
        <v>0</v>
      </c>
      <c r="K715" s="79">
        <f t="shared" si="324"/>
        <v>0</v>
      </c>
      <c r="L715" s="79">
        <f t="shared" si="324"/>
        <v>0</v>
      </c>
      <c r="M715" s="79">
        <f t="shared" si="324"/>
        <v>0</v>
      </c>
      <c r="N715" s="79">
        <f t="shared" si="324"/>
        <v>0</v>
      </c>
      <c r="O715" s="79">
        <f t="shared" si="324"/>
        <v>0</v>
      </c>
      <c r="P715" s="79">
        <f t="shared" si="324"/>
        <v>5.2999999999999999E-2</v>
      </c>
      <c r="Q715" s="79">
        <f t="shared" si="324"/>
        <v>0.36299999999999999</v>
      </c>
      <c r="R715" s="79">
        <f t="shared" si="324"/>
        <v>0.48899999999999999</v>
      </c>
      <c r="S715" s="79">
        <f t="shared" si="324"/>
        <v>3.2480000000000002</v>
      </c>
      <c r="T715" s="79">
        <f t="shared" si="324"/>
        <v>13.592000000000001</v>
      </c>
      <c r="U715" s="79">
        <f t="shared" si="324"/>
        <v>1.508</v>
      </c>
      <c r="V715" s="79">
        <f t="shared" si="324"/>
        <v>0.32200000000000001</v>
      </c>
      <c r="W715" s="79">
        <f t="shared" si="324"/>
        <v>0.13</v>
      </c>
      <c r="X715" s="79">
        <f t="shared" si="324"/>
        <v>0</v>
      </c>
      <c r="Y715" s="79">
        <f t="shared" si="324"/>
        <v>0</v>
      </c>
      <c r="Z715" s="79">
        <f t="shared" si="324"/>
        <v>0</v>
      </c>
      <c r="AA715" s="111">
        <f t="shared" si="324"/>
        <v>0</v>
      </c>
      <c r="AB715" s="107"/>
    </row>
    <row r="716" spans="1:28" ht="19.5" customHeight="1" x14ac:dyDescent="0.15">
      <c r="A716" s="219"/>
      <c r="B716" s="73"/>
      <c r="C716" s="73"/>
      <c r="D716" s="77" t="s">
        <v>157</v>
      </c>
      <c r="E716" s="77" t="s">
        <v>183</v>
      </c>
      <c r="F716" s="79">
        <f t="shared" si="320"/>
        <v>81.440000000000012</v>
      </c>
      <c r="G716" s="79">
        <v>0</v>
      </c>
      <c r="H716" s="79">
        <v>0</v>
      </c>
      <c r="I716" s="79">
        <v>0</v>
      </c>
      <c r="J716" s="79">
        <v>0</v>
      </c>
      <c r="K716" s="79">
        <v>0</v>
      </c>
      <c r="L716" s="79">
        <v>0</v>
      </c>
      <c r="M716" s="79">
        <v>0</v>
      </c>
      <c r="N716" s="79">
        <v>0</v>
      </c>
      <c r="O716" s="79">
        <v>0</v>
      </c>
      <c r="P716" s="79">
        <v>0.26</v>
      </c>
      <c r="Q716" s="79">
        <v>1.65</v>
      </c>
      <c r="R716" s="79">
        <v>2.58</v>
      </c>
      <c r="S716" s="79">
        <v>13.530000000000001</v>
      </c>
      <c r="T716" s="79">
        <v>55.599999999999994</v>
      </c>
      <c r="U716" s="79">
        <v>5.98</v>
      </c>
      <c r="V716" s="79">
        <v>1.34</v>
      </c>
      <c r="W716" s="79">
        <v>0.5</v>
      </c>
      <c r="X716" s="79">
        <v>0</v>
      </c>
      <c r="Y716" s="79">
        <v>0</v>
      </c>
      <c r="Z716" s="79">
        <v>0</v>
      </c>
      <c r="AA716" s="111">
        <v>0</v>
      </c>
      <c r="AB716" s="107"/>
    </row>
    <row r="717" spans="1:28" ht="19.5" customHeight="1" x14ac:dyDescent="0.15">
      <c r="A717" s="219"/>
      <c r="B717" s="73"/>
      <c r="C717" s="73"/>
      <c r="D717" s="73"/>
      <c r="E717" s="77" t="s">
        <v>150</v>
      </c>
      <c r="F717" s="79">
        <f t="shared" si="320"/>
        <v>19.704999999999998</v>
      </c>
      <c r="G717" s="79">
        <v>0</v>
      </c>
      <c r="H717" s="79">
        <v>0</v>
      </c>
      <c r="I717" s="79">
        <v>0</v>
      </c>
      <c r="J717" s="79">
        <v>0</v>
      </c>
      <c r="K717" s="79">
        <v>0</v>
      </c>
      <c r="L717" s="79">
        <v>0</v>
      </c>
      <c r="M717" s="79">
        <v>0</v>
      </c>
      <c r="N717" s="79">
        <v>0</v>
      </c>
      <c r="O717" s="79">
        <v>0</v>
      </c>
      <c r="P717" s="79">
        <v>5.2999999999999999E-2</v>
      </c>
      <c r="Q717" s="79">
        <v>0.36299999999999999</v>
      </c>
      <c r="R717" s="79">
        <v>0.48899999999999999</v>
      </c>
      <c r="S717" s="79">
        <v>3.2480000000000002</v>
      </c>
      <c r="T717" s="79">
        <v>13.592000000000001</v>
      </c>
      <c r="U717" s="79">
        <v>1.508</v>
      </c>
      <c r="V717" s="79">
        <v>0.32200000000000001</v>
      </c>
      <c r="W717" s="79">
        <v>0.13</v>
      </c>
      <c r="X717" s="79">
        <v>0</v>
      </c>
      <c r="Y717" s="79">
        <v>0</v>
      </c>
      <c r="Z717" s="79">
        <v>0</v>
      </c>
      <c r="AA717" s="111">
        <v>0</v>
      </c>
      <c r="AB717" s="107"/>
    </row>
    <row r="718" spans="1:28" ht="19.5" customHeight="1" x14ac:dyDescent="0.15">
      <c r="A718" s="219"/>
      <c r="B718" s="73" t="s">
        <v>65</v>
      </c>
      <c r="C718" s="73" t="s">
        <v>159</v>
      </c>
      <c r="D718" s="77" t="s">
        <v>160</v>
      </c>
      <c r="E718" s="77" t="s">
        <v>183</v>
      </c>
      <c r="F718" s="79">
        <f t="shared" si="320"/>
        <v>0</v>
      </c>
      <c r="G718" s="79">
        <v>0</v>
      </c>
      <c r="H718" s="79">
        <v>0</v>
      </c>
      <c r="I718" s="79">
        <v>0</v>
      </c>
      <c r="J718" s="79">
        <v>0</v>
      </c>
      <c r="K718" s="79">
        <v>0</v>
      </c>
      <c r="L718" s="79">
        <v>0</v>
      </c>
      <c r="M718" s="79">
        <v>0</v>
      </c>
      <c r="N718" s="79">
        <v>0</v>
      </c>
      <c r="O718" s="79">
        <v>0</v>
      </c>
      <c r="P718" s="79">
        <v>0</v>
      </c>
      <c r="Q718" s="79">
        <v>0</v>
      </c>
      <c r="R718" s="79">
        <v>0</v>
      </c>
      <c r="S718" s="79">
        <v>0</v>
      </c>
      <c r="T718" s="79">
        <v>0</v>
      </c>
      <c r="U718" s="79">
        <v>0</v>
      </c>
      <c r="V718" s="79">
        <v>0</v>
      </c>
      <c r="W718" s="79">
        <v>0</v>
      </c>
      <c r="X718" s="79">
        <v>0</v>
      </c>
      <c r="Y718" s="79">
        <v>0</v>
      </c>
      <c r="Z718" s="79">
        <v>0</v>
      </c>
      <c r="AA718" s="111">
        <v>0</v>
      </c>
      <c r="AB718" s="107"/>
    </row>
    <row r="719" spans="1:28" ht="19.5" customHeight="1" x14ac:dyDescent="0.15">
      <c r="A719" s="219"/>
      <c r="B719" s="73"/>
      <c r="C719" s="73"/>
      <c r="D719" s="73"/>
      <c r="E719" s="77" t="s">
        <v>150</v>
      </c>
      <c r="F719" s="79">
        <f t="shared" si="320"/>
        <v>0</v>
      </c>
      <c r="G719" s="79">
        <v>0</v>
      </c>
      <c r="H719" s="79">
        <v>0</v>
      </c>
      <c r="I719" s="79">
        <v>0</v>
      </c>
      <c r="J719" s="79">
        <v>0</v>
      </c>
      <c r="K719" s="79">
        <v>0</v>
      </c>
      <c r="L719" s="79">
        <v>0</v>
      </c>
      <c r="M719" s="79">
        <v>0</v>
      </c>
      <c r="N719" s="79">
        <v>0</v>
      </c>
      <c r="O719" s="79">
        <v>0</v>
      </c>
      <c r="P719" s="79">
        <v>0</v>
      </c>
      <c r="Q719" s="79">
        <v>0</v>
      </c>
      <c r="R719" s="79">
        <v>0</v>
      </c>
      <c r="S719" s="79">
        <v>0</v>
      </c>
      <c r="T719" s="79">
        <v>0</v>
      </c>
      <c r="U719" s="79">
        <v>0</v>
      </c>
      <c r="V719" s="79">
        <v>0</v>
      </c>
      <c r="W719" s="79">
        <v>0</v>
      </c>
      <c r="X719" s="79">
        <v>0</v>
      </c>
      <c r="Y719" s="79">
        <v>0</v>
      </c>
      <c r="Z719" s="79">
        <v>0</v>
      </c>
      <c r="AA719" s="111">
        <v>0</v>
      </c>
      <c r="AB719" s="107"/>
    </row>
    <row r="720" spans="1:28" ht="19.5" customHeight="1" x14ac:dyDescent="0.15">
      <c r="A720" s="219" t="s">
        <v>85</v>
      </c>
      <c r="B720" s="73"/>
      <c r="C720" s="73"/>
      <c r="D720" s="77" t="s">
        <v>166</v>
      </c>
      <c r="E720" s="77" t="s">
        <v>183</v>
      </c>
      <c r="F720" s="79">
        <f t="shared" si="320"/>
        <v>0</v>
      </c>
      <c r="G720" s="79">
        <v>0</v>
      </c>
      <c r="H720" s="79">
        <v>0</v>
      </c>
      <c r="I720" s="79">
        <v>0</v>
      </c>
      <c r="J720" s="79">
        <v>0</v>
      </c>
      <c r="K720" s="79">
        <v>0</v>
      </c>
      <c r="L720" s="79">
        <v>0</v>
      </c>
      <c r="M720" s="79">
        <v>0</v>
      </c>
      <c r="N720" s="79">
        <v>0</v>
      </c>
      <c r="O720" s="79">
        <v>0</v>
      </c>
      <c r="P720" s="79">
        <v>0</v>
      </c>
      <c r="Q720" s="79">
        <v>0</v>
      </c>
      <c r="R720" s="79">
        <v>0</v>
      </c>
      <c r="S720" s="79">
        <v>0</v>
      </c>
      <c r="T720" s="79">
        <v>0</v>
      </c>
      <c r="U720" s="79">
        <v>0</v>
      </c>
      <c r="V720" s="79">
        <v>0</v>
      </c>
      <c r="W720" s="79">
        <v>0</v>
      </c>
      <c r="X720" s="79">
        <v>0</v>
      </c>
      <c r="Y720" s="79">
        <v>0</v>
      </c>
      <c r="Z720" s="79">
        <v>0</v>
      </c>
      <c r="AA720" s="111">
        <v>0</v>
      </c>
      <c r="AB720" s="107"/>
    </row>
    <row r="721" spans="1:28" ht="19.5" customHeight="1" x14ac:dyDescent="0.15">
      <c r="A721" s="219"/>
      <c r="B721" s="73"/>
      <c r="C721" s="73" t="s">
        <v>162</v>
      </c>
      <c r="D721" s="73"/>
      <c r="E721" s="77" t="s">
        <v>150</v>
      </c>
      <c r="F721" s="79">
        <f t="shared" si="320"/>
        <v>0</v>
      </c>
      <c r="G721" s="79">
        <v>0</v>
      </c>
      <c r="H721" s="79">
        <v>0</v>
      </c>
      <c r="I721" s="79">
        <v>0</v>
      </c>
      <c r="J721" s="79">
        <v>0</v>
      </c>
      <c r="K721" s="79">
        <v>0</v>
      </c>
      <c r="L721" s="79">
        <v>0</v>
      </c>
      <c r="M721" s="79">
        <v>0</v>
      </c>
      <c r="N721" s="79">
        <v>0</v>
      </c>
      <c r="O721" s="79">
        <v>0</v>
      </c>
      <c r="P721" s="79">
        <v>0</v>
      </c>
      <c r="Q721" s="79">
        <v>0</v>
      </c>
      <c r="R721" s="79">
        <v>0</v>
      </c>
      <c r="S721" s="79">
        <v>0</v>
      </c>
      <c r="T721" s="79">
        <v>0</v>
      </c>
      <c r="U721" s="79">
        <v>0</v>
      </c>
      <c r="V721" s="79">
        <v>0</v>
      </c>
      <c r="W721" s="79">
        <v>0</v>
      </c>
      <c r="X721" s="79">
        <v>0</v>
      </c>
      <c r="Y721" s="79">
        <v>0</v>
      </c>
      <c r="Z721" s="79">
        <v>0</v>
      </c>
      <c r="AA721" s="111">
        <v>0</v>
      </c>
      <c r="AB721" s="107"/>
    </row>
    <row r="722" spans="1:28" ht="19.5" customHeight="1" x14ac:dyDescent="0.15">
      <c r="A722" s="219"/>
      <c r="B722" s="73" t="s">
        <v>20</v>
      </c>
      <c r="C722" s="73"/>
      <c r="D722" s="77" t="s">
        <v>164</v>
      </c>
      <c r="E722" s="77" t="s">
        <v>183</v>
      </c>
      <c r="F722" s="79">
        <f t="shared" si="320"/>
        <v>0</v>
      </c>
      <c r="G722" s="79">
        <v>0</v>
      </c>
      <c r="H722" s="79">
        <v>0</v>
      </c>
      <c r="I722" s="79">
        <v>0</v>
      </c>
      <c r="J722" s="79">
        <v>0</v>
      </c>
      <c r="K722" s="79">
        <v>0</v>
      </c>
      <c r="L722" s="79">
        <v>0</v>
      </c>
      <c r="M722" s="79">
        <v>0</v>
      </c>
      <c r="N722" s="79">
        <v>0</v>
      </c>
      <c r="O722" s="79">
        <v>0</v>
      </c>
      <c r="P722" s="79">
        <v>0</v>
      </c>
      <c r="Q722" s="79">
        <v>0</v>
      </c>
      <c r="R722" s="79">
        <v>0</v>
      </c>
      <c r="S722" s="79">
        <v>0</v>
      </c>
      <c r="T722" s="79">
        <v>0</v>
      </c>
      <c r="U722" s="79">
        <v>0</v>
      </c>
      <c r="V722" s="79">
        <v>0</v>
      </c>
      <c r="W722" s="79">
        <v>0</v>
      </c>
      <c r="X722" s="79">
        <v>0</v>
      </c>
      <c r="Y722" s="79">
        <v>0</v>
      </c>
      <c r="Z722" s="79">
        <v>0</v>
      </c>
      <c r="AA722" s="111">
        <v>0</v>
      </c>
      <c r="AB722" s="107"/>
    </row>
    <row r="723" spans="1:28" ht="19.5" customHeight="1" x14ac:dyDescent="0.15">
      <c r="A723" s="219"/>
      <c r="B723" s="73"/>
      <c r="C723" s="73"/>
      <c r="D723" s="73"/>
      <c r="E723" s="77" t="s">
        <v>150</v>
      </c>
      <c r="F723" s="79">
        <f t="shared" si="320"/>
        <v>0</v>
      </c>
      <c r="G723" s="79">
        <v>0</v>
      </c>
      <c r="H723" s="79">
        <v>0</v>
      </c>
      <c r="I723" s="79">
        <v>0</v>
      </c>
      <c r="J723" s="79">
        <v>0</v>
      </c>
      <c r="K723" s="79">
        <v>0</v>
      </c>
      <c r="L723" s="79">
        <v>0</v>
      </c>
      <c r="M723" s="79">
        <v>0</v>
      </c>
      <c r="N723" s="79">
        <v>0</v>
      </c>
      <c r="O723" s="79">
        <v>0</v>
      </c>
      <c r="P723" s="79">
        <v>0</v>
      </c>
      <c r="Q723" s="79">
        <v>0</v>
      </c>
      <c r="R723" s="79">
        <v>0</v>
      </c>
      <c r="S723" s="79">
        <v>0</v>
      </c>
      <c r="T723" s="79">
        <v>0</v>
      </c>
      <c r="U723" s="79">
        <v>0</v>
      </c>
      <c r="V723" s="79">
        <v>0</v>
      </c>
      <c r="W723" s="79">
        <v>0</v>
      </c>
      <c r="X723" s="79">
        <v>0</v>
      </c>
      <c r="Y723" s="79">
        <v>0</v>
      </c>
      <c r="Z723" s="79">
        <v>0</v>
      </c>
      <c r="AA723" s="111">
        <v>0</v>
      </c>
      <c r="AB723" s="107"/>
    </row>
    <row r="724" spans="1:28" ht="19.5" customHeight="1" x14ac:dyDescent="0.15">
      <c r="A724" s="219"/>
      <c r="B724" s="76"/>
      <c r="C724" s="74" t="s">
        <v>165</v>
      </c>
      <c r="D724" s="75"/>
      <c r="E724" s="77" t="s">
        <v>183</v>
      </c>
      <c r="F724" s="79">
        <f t="shared" si="320"/>
        <v>655.85000000000014</v>
      </c>
      <c r="G724" s="79">
        <v>0</v>
      </c>
      <c r="H724" s="79">
        <v>30.29</v>
      </c>
      <c r="I724" s="79">
        <v>1.1499999999999999</v>
      </c>
      <c r="J724" s="79">
        <v>0.81</v>
      </c>
      <c r="K724" s="79">
        <v>16.09</v>
      </c>
      <c r="L724" s="79">
        <v>18.04</v>
      </c>
      <c r="M724" s="79">
        <v>23.03</v>
      </c>
      <c r="N724" s="79">
        <v>38.01</v>
      </c>
      <c r="O724" s="79">
        <v>8.23</v>
      </c>
      <c r="P724" s="79">
        <v>8.2899999999999991</v>
      </c>
      <c r="Q724" s="79">
        <v>113.14999999999999</v>
      </c>
      <c r="R724" s="79">
        <v>71.05</v>
      </c>
      <c r="S724" s="79">
        <v>239.57</v>
      </c>
      <c r="T724" s="79">
        <v>60.730000000000004</v>
      </c>
      <c r="U724" s="79">
        <v>24.71</v>
      </c>
      <c r="V724" s="79">
        <v>0.86</v>
      </c>
      <c r="W724" s="79">
        <v>1.84</v>
      </c>
      <c r="X724" s="79">
        <v>0</v>
      </c>
      <c r="Y724" s="79">
        <v>0</v>
      </c>
      <c r="Z724" s="79">
        <v>0</v>
      </c>
      <c r="AA724" s="111">
        <v>0</v>
      </c>
      <c r="AB724" s="107"/>
    </row>
    <row r="725" spans="1:28" ht="19.5" customHeight="1" thickBot="1" x14ac:dyDescent="0.2">
      <c r="A725" s="94"/>
      <c r="B725" s="222"/>
      <c r="C725" s="222"/>
      <c r="D725" s="223"/>
      <c r="E725" s="224" t="s">
        <v>150</v>
      </c>
      <c r="F725" s="79">
        <f t="shared" si="320"/>
        <v>85.15600000000002</v>
      </c>
      <c r="G725" s="102">
        <v>0</v>
      </c>
      <c r="H725" s="225">
        <v>1.9E-2</v>
      </c>
      <c r="I725" s="225">
        <v>0.03</v>
      </c>
      <c r="J725" s="225">
        <v>4.2000000000000003E-2</v>
      </c>
      <c r="K725" s="225">
        <v>1.133</v>
      </c>
      <c r="L725" s="225">
        <v>1.623</v>
      </c>
      <c r="M725" s="225">
        <v>2.3730000000000002</v>
      </c>
      <c r="N725" s="225">
        <v>4.1820000000000004</v>
      </c>
      <c r="O725" s="225">
        <v>0.98599999999999999</v>
      </c>
      <c r="P725" s="225">
        <v>1.079</v>
      </c>
      <c r="Q725" s="225">
        <v>15.848999999999998</v>
      </c>
      <c r="R725" s="225">
        <v>10.318999999999999</v>
      </c>
      <c r="S725" s="225">
        <v>34.779000000000003</v>
      </c>
      <c r="T725" s="225">
        <v>8.8659999999999997</v>
      </c>
      <c r="U725" s="225">
        <v>3.4810000000000003</v>
      </c>
      <c r="V725" s="225">
        <v>0.126</v>
      </c>
      <c r="W725" s="225">
        <v>0.26900000000000002</v>
      </c>
      <c r="X725" s="225">
        <v>0</v>
      </c>
      <c r="Y725" s="225">
        <v>0</v>
      </c>
      <c r="Z725" s="225">
        <v>0</v>
      </c>
      <c r="AA725" s="226">
        <v>0</v>
      </c>
      <c r="AB725" s="107"/>
    </row>
    <row r="726" spans="1:28" ht="19.5" customHeight="1" x14ac:dyDescent="0.15">
      <c r="A726" s="349" t="s">
        <v>119</v>
      </c>
      <c r="B726" s="352" t="s">
        <v>120</v>
      </c>
      <c r="C726" s="353"/>
      <c r="D726" s="354"/>
      <c r="E726" s="73" t="s">
        <v>183</v>
      </c>
      <c r="F726" s="227">
        <f>F727+F728</f>
        <v>239.92</v>
      </c>
    </row>
    <row r="727" spans="1:28" ht="19.5" customHeight="1" x14ac:dyDescent="0.15">
      <c r="A727" s="350"/>
      <c r="B727" s="355" t="s">
        <v>205</v>
      </c>
      <c r="C727" s="356"/>
      <c r="D727" s="357"/>
      <c r="E727" s="77" t="s">
        <v>183</v>
      </c>
      <c r="F727" s="227">
        <v>176.95</v>
      </c>
    </row>
    <row r="728" spans="1:28" ht="19.5" customHeight="1" x14ac:dyDescent="0.15">
      <c r="A728" s="351"/>
      <c r="B728" s="355" t="s">
        <v>206</v>
      </c>
      <c r="C728" s="356"/>
      <c r="D728" s="357"/>
      <c r="E728" s="77" t="s">
        <v>183</v>
      </c>
      <c r="F728" s="227">
        <v>62.97</v>
      </c>
    </row>
    <row r="729" spans="1:28" ht="19.5" customHeight="1" thickBot="1" x14ac:dyDescent="0.2">
      <c r="A729" s="358" t="s">
        <v>204</v>
      </c>
      <c r="B729" s="359"/>
      <c r="C729" s="359"/>
      <c r="D729" s="360"/>
      <c r="E729" s="167" t="s">
        <v>183</v>
      </c>
      <c r="F729" s="233">
        <v>0</v>
      </c>
    </row>
    <row r="731" spans="1:28" ht="19.5" customHeight="1" x14ac:dyDescent="0.15">
      <c r="A731" s="3" t="s">
        <v>381</v>
      </c>
      <c r="F731" s="207" t="s">
        <v>512</v>
      </c>
    </row>
    <row r="732" spans="1:28" ht="19.5" customHeight="1" thickBot="1" x14ac:dyDescent="0.2">
      <c r="A732" s="346" t="s">
        <v>28</v>
      </c>
      <c r="B732" s="348"/>
      <c r="C732" s="348"/>
      <c r="D732" s="348"/>
      <c r="E732" s="348"/>
      <c r="F732" s="348"/>
      <c r="G732" s="348"/>
      <c r="H732" s="348"/>
      <c r="I732" s="348"/>
      <c r="J732" s="348"/>
      <c r="K732" s="348"/>
      <c r="L732" s="348"/>
      <c r="M732" s="348"/>
      <c r="N732" s="348"/>
      <c r="O732" s="348"/>
      <c r="P732" s="348"/>
      <c r="Q732" s="348"/>
      <c r="R732" s="348"/>
      <c r="S732" s="348"/>
      <c r="T732" s="348"/>
      <c r="U732" s="348"/>
      <c r="V732" s="348"/>
      <c r="W732" s="348"/>
      <c r="X732" s="348"/>
      <c r="Y732" s="348"/>
      <c r="Z732" s="348"/>
      <c r="AA732" s="348"/>
    </row>
    <row r="733" spans="1:28" ht="19.5" customHeight="1" x14ac:dyDescent="0.15">
      <c r="A733" s="208" t="s">
        <v>179</v>
      </c>
      <c r="B733" s="91"/>
      <c r="C733" s="91"/>
      <c r="D733" s="91"/>
      <c r="E733" s="91"/>
      <c r="F733" s="89" t="s">
        <v>180</v>
      </c>
      <c r="G733" s="184"/>
      <c r="H733" s="184"/>
      <c r="I733" s="184"/>
      <c r="J733" s="184"/>
      <c r="K733" s="184"/>
      <c r="L733" s="184"/>
      <c r="M733" s="184"/>
      <c r="N733" s="184"/>
      <c r="O733" s="184"/>
      <c r="P733" s="184"/>
      <c r="Q733" s="209"/>
      <c r="R733" s="135"/>
      <c r="S733" s="184"/>
      <c r="T733" s="184"/>
      <c r="U733" s="184"/>
      <c r="V733" s="184"/>
      <c r="W733" s="184"/>
      <c r="X733" s="184"/>
      <c r="Y733" s="184"/>
      <c r="Z733" s="184"/>
      <c r="AA733" s="234" t="s">
        <v>181</v>
      </c>
      <c r="AB733" s="107"/>
    </row>
    <row r="734" spans="1:28" ht="19.5" customHeight="1" x14ac:dyDescent="0.15">
      <c r="A734" s="211" t="s">
        <v>182</v>
      </c>
      <c r="B734" s="75"/>
      <c r="C734" s="75"/>
      <c r="D734" s="75"/>
      <c r="E734" s="77" t="s">
        <v>183</v>
      </c>
      <c r="F734" s="79">
        <f>F736+F770+F773</f>
        <v>3030.5699999999997</v>
      </c>
      <c r="G734" s="212" t="s">
        <v>184</v>
      </c>
      <c r="H734" s="212" t="s">
        <v>185</v>
      </c>
      <c r="I734" s="212" t="s">
        <v>186</v>
      </c>
      <c r="J734" s="212" t="s">
        <v>187</v>
      </c>
      <c r="K734" s="212" t="s">
        <v>227</v>
      </c>
      <c r="L734" s="212" t="s">
        <v>228</v>
      </c>
      <c r="M734" s="212" t="s">
        <v>229</v>
      </c>
      <c r="N734" s="212" t="s">
        <v>230</v>
      </c>
      <c r="O734" s="212" t="s">
        <v>231</v>
      </c>
      <c r="P734" s="212" t="s">
        <v>232</v>
      </c>
      <c r="Q734" s="213" t="s">
        <v>233</v>
      </c>
      <c r="R734" s="214" t="s">
        <v>234</v>
      </c>
      <c r="S734" s="212" t="s">
        <v>235</v>
      </c>
      <c r="T734" s="212" t="s">
        <v>236</v>
      </c>
      <c r="U734" s="212" t="s">
        <v>237</v>
      </c>
      <c r="V734" s="212" t="s">
        <v>238</v>
      </c>
      <c r="W734" s="212" t="s">
        <v>42</v>
      </c>
      <c r="X734" s="212" t="s">
        <v>147</v>
      </c>
      <c r="Y734" s="212" t="s">
        <v>148</v>
      </c>
      <c r="Z734" s="212" t="s">
        <v>149</v>
      </c>
      <c r="AA734" s="235"/>
      <c r="AB734" s="107"/>
    </row>
    <row r="735" spans="1:28" ht="19.5" customHeight="1" x14ac:dyDescent="0.15">
      <c r="A735" s="144"/>
      <c r="E735" s="77" t="s">
        <v>150</v>
      </c>
      <c r="F735" s="79">
        <f>F737</f>
        <v>610.68200000000002</v>
      </c>
      <c r="G735" s="216"/>
      <c r="H735" s="216"/>
      <c r="I735" s="216"/>
      <c r="J735" s="216"/>
      <c r="K735" s="216"/>
      <c r="L735" s="216"/>
      <c r="M735" s="216"/>
      <c r="N735" s="216"/>
      <c r="O735" s="216"/>
      <c r="P735" s="216"/>
      <c r="Q735" s="217"/>
      <c r="R735" s="197"/>
      <c r="S735" s="216"/>
      <c r="T735" s="216"/>
      <c r="U735" s="216"/>
      <c r="V735" s="216"/>
      <c r="W735" s="216"/>
      <c r="X735" s="216"/>
      <c r="Y735" s="216"/>
      <c r="Z735" s="216"/>
      <c r="AA735" s="235" t="s">
        <v>151</v>
      </c>
      <c r="AB735" s="107"/>
    </row>
    <row r="736" spans="1:28" ht="19.5" customHeight="1" x14ac:dyDescent="0.15">
      <c r="A736" s="218"/>
      <c r="B736" s="74" t="s">
        <v>152</v>
      </c>
      <c r="C736" s="75"/>
      <c r="D736" s="75"/>
      <c r="E736" s="77" t="s">
        <v>183</v>
      </c>
      <c r="F736" s="79">
        <f>SUM(G736:AA736)</f>
        <v>2993.85</v>
      </c>
      <c r="G736" s="79">
        <f>G738+G756</f>
        <v>0</v>
      </c>
      <c r="H736" s="79">
        <f t="shared" ref="H736:AA736" si="325">H738+H756</f>
        <v>23.04</v>
      </c>
      <c r="I736" s="79">
        <f t="shared" si="325"/>
        <v>11.67</v>
      </c>
      <c r="J736" s="79">
        <f t="shared" si="325"/>
        <v>62.2</v>
      </c>
      <c r="K736" s="79">
        <f t="shared" si="325"/>
        <v>96.329999999999984</v>
      </c>
      <c r="L736" s="79">
        <f t="shared" si="325"/>
        <v>99.52000000000001</v>
      </c>
      <c r="M736" s="79">
        <f t="shared" si="325"/>
        <v>63.190000000000005</v>
      </c>
      <c r="N736" s="79">
        <f t="shared" si="325"/>
        <v>74.11999999999999</v>
      </c>
      <c r="O736" s="79">
        <f t="shared" si="325"/>
        <v>165.20000000000002</v>
      </c>
      <c r="P736" s="79">
        <f t="shared" si="325"/>
        <v>130.45999999999998</v>
      </c>
      <c r="Q736" s="79">
        <f t="shared" si="325"/>
        <v>297.33</v>
      </c>
      <c r="R736" s="79">
        <f t="shared" si="325"/>
        <v>440.23</v>
      </c>
      <c r="S736" s="79">
        <f t="shared" si="325"/>
        <v>630.79</v>
      </c>
      <c r="T736" s="79">
        <f t="shared" si="325"/>
        <v>450.04</v>
      </c>
      <c r="U736" s="79">
        <f t="shared" si="325"/>
        <v>247.38</v>
      </c>
      <c r="V736" s="79">
        <f t="shared" si="325"/>
        <v>139.10999999999999</v>
      </c>
      <c r="W736" s="79">
        <f t="shared" si="325"/>
        <v>21.04</v>
      </c>
      <c r="X736" s="79">
        <f t="shared" si="325"/>
        <v>37.08</v>
      </c>
      <c r="Y736" s="79">
        <f t="shared" si="325"/>
        <v>1.73</v>
      </c>
      <c r="Z736" s="79">
        <f t="shared" si="325"/>
        <v>2.4900000000000002</v>
      </c>
      <c r="AA736" s="111">
        <f t="shared" si="325"/>
        <v>0.9</v>
      </c>
      <c r="AB736" s="107"/>
    </row>
    <row r="737" spans="1:28" ht="19.5" customHeight="1" x14ac:dyDescent="0.15">
      <c r="A737" s="219"/>
      <c r="B737" s="220"/>
      <c r="E737" s="77" t="s">
        <v>150</v>
      </c>
      <c r="F737" s="79">
        <f>SUM(G737:AA737)</f>
        <v>610.68200000000002</v>
      </c>
      <c r="G737" s="79">
        <f>G739+G757</f>
        <v>0</v>
      </c>
      <c r="H737" s="79">
        <f t="shared" ref="H737:AA737" si="326">H739+H757</f>
        <v>0</v>
      </c>
      <c r="I737" s="79">
        <f t="shared" si="326"/>
        <v>2.9000000000000001E-2</v>
      </c>
      <c r="J737" s="79">
        <f t="shared" si="326"/>
        <v>5.024</v>
      </c>
      <c r="K737" s="79">
        <f t="shared" si="326"/>
        <v>11.668000000000001</v>
      </c>
      <c r="L737" s="79">
        <f t="shared" si="326"/>
        <v>15.640000000000002</v>
      </c>
      <c r="M737" s="79">
        <f t="shared" si="326"/>
        <v>12.423999999999999</v>
      </c>
      <c r="N737" s="79">
        <f t="shared" si="326"/>
        <v>15.793000000000001</v>
      </c>
      <c r="O737" s="79">
        <f t="shared" si="326"/>
        <v>44.841999999999999</v>
      </c>
      <c r="P737" s="79">
        <f t="shared" si="326"/>
        <v>34.044000000000004</v>
      </c>
      <c r="Q737" s="79">
        <f t="shared" si="326"/>
        <v>63.748999999999995</v>
      </c>
      <c r="R737" s="79">
        <f t="shared" si="326"/>
        <v>87.783999999999992</v>
      </c>
      <c r="S737" s="79">
        <f t="shared" si="326"/>
        <v>124.858</v>
      </c>
      <c r="T737" s="79">
        <f t="shared" si="326"/>
        <v>93.356000000000009</v>
      </c>
      <c r="U737" s="79">
        <f t="shared" si="326"/>
        <v>53.126000000000005</v>
      </c>
      <c r="V737" s="79">
        <f t="shared" si="326"/>
        <v>32.894999999999996</v>
      </c>
      <c r="W737" s="79">
        <f t="shared" si="326"/>
        <v>4.7290000000000001</v>
      </c>
      <c r="X737" s="79">
        <f t="shared" si="326"/>
        <v>9.0710000000000015</v>
      </c>
      <c r="Y737" s="79">
        <f t="shared" si="326"/>
        <v>0.51900000000000002</v>
      </c>
      <c r="Z737" s="79">
        <f t="shared" si="326"/>
        <v>0.76</v>
      </c>
      <c r="AA737" s="111">
        <f t="shared" si="326"/>
        <v>0.371</v>
      </c>
      <c r="AB737" s="107"/>
    </row>
    <row r="738" spans="1:28" ht="19.5" customHeight="1" x14ac:dyDescent="0.15">
      <c r="A738" s="219"/>
      <c r="B738" s="221"/>
      <c r="C738" s="74" t="s">
        <v>152</v>
      </c>
      <c r="D738" s="75"/>
      <c r="E738" s="77" t="s">
        <v>183</v>
      </c>
      <c r="F738" s="79">
        <f t="shared" ref="F738:F741" si="327">SUM(G738:AA738)</f>
        <v>1623.1500000000003</v>
      </c>
      <c r="G738" s="79">
        <f>G740+G754</f>
        <v>0</v>
      </c>
      <c r="H738" s="79">
        <f t="shared" ref="H738:J738" si="328">H740+H754</f>
        <v>17.03</v>
      </c>
      <c r="I738" s="79">
        <f t="shared" si="328"/>
        <v>10.56</v>
      </c>
      <c r="J738" s="79">
        <f t="shared" si="328"/>
        <v>29.91</v>
      </c>
      <c r="K738" s="79">
        <f>K740+K754</f>
        <v>64.679999999999993</v>
      </c>
      <c r="L738" s="79">
        <f t="shared" ref="L738:AA738" si="329">L740+L754</f>
        <v>81.910000000000011</v>
      </c>
      <c r="M738" s="79">
        <f t="shared" si="329"/>
        <v>51.220000000000006</v>
      </c>
      <c r="N738" s="79">
        <f t="shared" si="329"/>
        <v>64.77</v>
      </c>
      <c r="O738" s="79">
        <f t="shared" si="329"/>
        <v>145.38000000000002</v>
      </c>
      <c r="P738" s="79">
        <f t="shared" si="329"/>
        <v>88.72999999999999</v>
      </c>
      <c r="Q738" s="79">
        <f t="shared" si="329"/>
        <v>193.89</v>
      </c>
      <c r="R738" s="79">
        <f t="shared" si="329"/>
        <v>163.38</v>
      </c>
      <c r="S738" s="79">
        <f t="shared" si="329"/>
        <v>214.49</v>
      </c>
      <c r="T738" s="79">
        <f t="shared" si="329"/>
        <v>216.4</v>
      </c>
      <c r="U738" s="79">
        <f t="shared" si="329"/>
        <v>140.17000000000002</v>
      </c>
      <c r="V738" s="79">
        <f t="shared" si="329"/>
        <v>92.009999999999991</v>
      </c>
      <c r="W738" s="79">
        <f t="shared" si="329"/>
        <v>11.450000000000001</v>
      </c>
      <c r="X738" s="79">
        <f t="shared" si="329"/>
        <v>32.049999999999997</v>
      </c>
      <c r="Y738" s="79">
        <f t="shared" si="329"/>
        <v>1.73</v>
      </c>
      <c r="Z738" s="79">
        <f t="shared" si="329"/>
        <v>2.4900000000000002</v>
      </c>
      <c r="AA738" s="111">
        <f t="shared" si="329"/>
        <v>0.9</v>
      </c>
      <c r="AB738" s="107"/>
    </row>
    <row r="739" spans="1:28" ht="19.5" customHeight="1" x14ac:dyDescent="0.15">
      <c r="A739" s="219"/>
      <c r="B739" s="76"/>
      <c r="C739" s="76"/>
      <c r="E739" s="77" t="s">
        <v>150</v>
      </c>
      <c r="F739" s="79">
        <f t="shared" si="327"/>
        <v>400.59900000000005</v>
      </c>
      <c r="G739" s="79">
        <f>G741+G755</f>
        <v>0</v>
      </c>
      <c r="H739" s="79">
        <f t="shared" ref="H739:AA739" si="330">H741+H755</f>
        <v>0</v>
      </c>
      <c r="I739" s="79">
        <f t="shared" si="330"/>
        <v>0</v>
      </c>
      <c r="J739" s="79">
        <f t="shared" si="330"/>
        <v>3.4009999999999998</v>
      </c>
      <c r="K739" s="79">
        <f t="shared" si="330"/>
        <v>9.4530000000000012</v>
      </c>
      <c r="L739" s="79">
        <f t="shared" si="330"/>
        <v>14.029000000000002</v>
      </c>
      <c r="M739" s="79">
        <f t="shared" si="330"/>
        <v>11.213999999999999</v>
      </c>
      <c r="N739" s="79">
        <f t="shared" si="330"/>
        <v>14.65</v>
      </c>
      <c r="O739" s="79">
        <f t="shared" si="330"/>
        <v>42.256</v>
      </c>
      <c r="P739" s="79">
        <f t="shared" si="330"/>
        <v>28.326000000000004</v>
      </c>
      <c r="Q739" s="79">
        <f t="shared" si="330"/>
        <v>48.028999999999996</v>
      </c>
      <c r="R739" s="79">
        <f t="shared" si="330"/>
        <v>43.014000000000003</v>
      </c>
      <c r="S739" s="79">
        <f t="shared" si="330"/>
        <v>57.285999999999994</v>
      </c>
      <c r="T739" s="79">
        <f t="shared" si="330"/>
        <v>56.170000000000009</v>
      </c>
      <c r="U739" s="79">
        <f t="shared" si="330"/>
        <v>35.679000000000002</v>
      </c>
      <c r="V739" s="79">
        <f t="shared" si="330"/>
        <v>23.997</v>
      </c>
      <c r="W739" s="79">
        <f t="shared" si="330"/>
        <v>3.1130000000000004</v>
      </c>
      <c r="X739" s="79">
        <f t="shared" si="330"/>
        <v>8.3320000000000007</v>
      </c>
      <c r="Y739" s="79">
        <f t="shared" si="330"/>
        <v>0.51900000000000002</v>
      </c>
      <c r="Z739" s="79">
        <f t="shared" si="330"/>
        <v>0.76</v>
      </c>
      <c r="AA739" s="111">
        <f t="shared" si="330"/>
        <v>0.371</v>
      </c>
      <c r="AB739" s="107"/>
    </row>
    <row r="740" spans="1:28" ht="19.5" customHeight="1" x14ac:dyDescent="0.15">
      <c r="A740" s="219"/>
      <c r="B740" s="73"/>
      <c r="C740" s="77"/>
      <c r="D740" s="77" t="s">
        <v>153</v>
      </c>
      <c r="E740" s="77" t="s">
        <v>183</v>
      </c>
      <c r="F740" s="79">
        <f>SUM(G740:AA740)</f>
        <v>1597.1500000000003</v>
      </c>
      <c r="G740" s="79">
        <f>SUM(G742,G744,G746,G748,G750,G752)</f>
        <v>0</v>
      </c>
      <c r="H740" s="79">
        <f t="shared" ref="H740" si="331">SUM(H742,H744,H746,H748,H750,H752)</f>
        <v>17.03</v>
      </c>
      <c r="I740" s="79">
        <f>SUM(I742,I744,I746,I748,I750,I752)</f>
        <v>10.56</v>
      </c>
      <c r="J740" s="79">
        <f t="shared" ref="J740" si="332">SUM(J742,J744,J746,J748,J750,J752)</f>
        <v>29.91</v>
      </c>
      <c r="K740" s="79">
        <f>SUM(K742,K744,K746,K748,K750,K752)</f>
        <v>61.91</v>
      </c>
      <c r="L740" s="79">
        <f t="shared" ref="L740:V740" si="333">SUM(L742,L744,L746,L748,L750,L752)</f>
        <v>68.710000000000008</v>
      </c>
      <c r="M740" s="79">
        <f t="shared" si="333"/>
        <v>48.070000000000007</v>
      </c>
      <c r="N740" s="79">
        <f t="shared" si="333"/>
        <v>64.64</v>
      </c>
      <c r="O740" s="79">
        <f t="shared" si="333"/>
        <v>145.38000000000002</v>
      </c>
      <c r="P740" s="79">
        <f t="shared" si="333"/>
        <v>85.259999999999991</v>
      </c>
      <c r="Q740" s="79">
        <f t="shared" si="333"/>
        <v>193.6</v>
      </c>
      <c r="R740" s="79">
        <f t="shared" si="333"/>
        <v>162.97999999999999</v>
      </c>
      <c r="S740" s="79">
        <f t="shared" si="333"/>
        <v>213.31</v>
      </c>
      <c r="T740" s="79">
        <f t="shared" si="333"/>
        <v>216.4</v>
      </c>
      <c r="U740" s="79">
        <f t="shared" si="333"/>
        <v>138.76000000000002</v>
      </c>
      <c r="V740" s="79">
        <f t="shared" si="333"/>
        <v>92.009999999999991</v>
      </c>
      <c r="W740" s="79">
        <f>SUM(W742,W744,W746,W748,W750,W752)</f>
        <v>11.450000000000001</v>
      </c>
      <c r="X740" s="79">
        <f t="shared" ref="X740:AA740" si="334">SUM(X742,X744,X746,X748,X750,X752)</f>
        <v>32.049999999999997</v>
      </c>
      <c r="Y740" s="79">
        <f t="shared" si="334"/>
        <v>1.73</v>
      </c>
      <c r="Z740" s="79">
        <f t="shared" si="334"/>
        <v>2.4900000000000002</v>
      </c>
      <c r="AA740" s="111">
        <f t="shared" si="334"/>
        <v>0.9</v>
      </c>
      <c r="AB740" s="107"/>
    </row>
    <row r="741" spans="1:28" ht="19.5" customHeight="1" x14ac:dyDescent="0.15">
      <c r="A741" s="219"/>
      <c r="B741" s="73" t="s">
        <v>154</v>
      </c>
      <c r="C741" s="73"/>
      <c r="D741" s="73"/>
      <c r="E741" s="77" t="s">
        <v>150</v>
      </c>
      <c r="F741" s="79">
        <f t="shared" si="327"/>
        <v>397.73899999999998</v>
      </c>
      <c r="G741" s="79">
        <f>SUM(G743,G745,G747,G749,G751,G753)</f>
        <v>0</v>
      </c>
      <c r="H741" s="79">
        <f t="shared" ref="H741:AA741" si="335">SUM(H743,H745,H747,H749,H751,H753)</f>
        <v>0</v>
      </c>
      <c r="I741" s="79">
        <f t="shared" si="335"/>
        <v>0</v>
      </c>
      <c r="J741" s="79">
        <f t="shared" si="335"/>
        <v>3.4009999999999998</v>
      </c>
      <c r="K741" s="79">
        <f t="shared" si="335"/>
        <v>9.2590000000000003</v>
      </c>
      <c r="L741" s="79">
        <f t="shared" si="335"/>
        <v>12.841000000000001</v>
      </c>
      <c r="M741" s="79">
        <f t="shared" si="335"/>
        <v>10.898999999999999</v>
      </c>
      <c r="N741" s="79">
        <f t="shared" si="335"/>
        <v>14.623000000000001</v>
      </c>
      <c r="O741" s="79">
        <f t="shared" si="335"/>
        <v>42.256</v>
      </c>
      <c r="P741" s="79">
        <f t="shared" si="335"/>
        <v>27.875000000000004</v>
      </c>
      <c r="Q741" s="79">
        <f t="shared" si="335"/>
        <v>47.950999999999993</v>
      </c>
      <c r="R741" s="79">
        <f t="shared" si="335"/>
        <v>42.902000000000001</v>
      </c>
      <c r="S741" s="79">
        <f t="shared" si="335"/>
        <v>56.997999999999998</v>
      </c>
      <c r="T741" s="79">
        <f t="shared" si="335"/>
        <v>56.170000000000009</v>
      </c>
      <c r="U741" s="79">
        <f t="shared" si="335"/>
        <v>35.472000000000001</v>
      </c>
      <c r="V741" s="79">
        <f t="shared" si="335"/>
        <v>23.997</v>
      </c>
      <c r="W741" s="79">
        <f t="shared" si="335"/>
        <v>3.1130000000000004</v>
      </c>
      <c r="X741" s="79">
        <f t="shared" si="335"/>
        <v>8.3320000000000007</v>
      </c>
      <c r="Y741" s="79">
        <f t="shared" si="335"/>
        <v>0.51900000000000002</v>
      </c>
      <c r="Z741" s="79">
        <f t="shared" si="335"/>
        <v>0.76</v>
      </c>
      <c r="AA741" s="111">
        <f t="shared" si="335"/>
        <v>0.371</v>
      </c>
      <c r="AB741" s="107"/>
    </row>
    <row r="742" spans="1:28" ht="19.5" customHeight="1" x14ac:dyDescent="0.15">
      <c r="A742" s="219" t="s">
        <v>155</v>
      </c>
      <c r="B742" s="73"/>
      <c r="C742" s="73" t="s">
        <v>10</v>
      </c>
      <c r="D742" s="77" t="s">
        <v>156</v>
      </c>
      <c r="E742" s="77" t="s">
        <v>183</v>
      </c>
      <c r="F742" s="79">
        <f t="shared" ref="F742:F769" si="336">SUM(G742:AA742)</f>
        <v>536.6400000000001</v>
      </c>
      <c r="G742" s="79">
        <v>0</v>
      </c>
      <c r="H742" s="79">
        <v>8.18</v>
      </c>
      <c r="I742" s="79">
        <v>0</v>
      </c>
      <c r="J742" s="79">
        <v>26.11</v>
      </c>
      <c r="K742" s="79">
        <v>48.88</v>
      </c>
      <c r="L742" s="79">
        <v>51.06</v>
      </c>
      <c r="M742" s="79">
        <v>37.590000000000003</v>
      </c>
      <c r="N742" s="79">
        <v>36.190000000000005</v>
      </c>
      <c r="O742" s="79">
        <v>120.17</v>
      </c>
      <c r="P742" s="79">
        <v>77.13</v>
      </c>
      <c r="Q742" s="79">
        <v>35.58</v>
      </c>
      <c r="R742" s="79">
        <v>35.840000000000003</v>
      </c>
      <c r="S742" s="79">
        <v>39.08</v>
      </c>
      <c r="T742" s="79">
        <v>14.46</v>
      </c>
      <c r="U742" s="79">
        <v>2.9</v>
      </c>
      <c r="V742" s="79">
        <v>0.46</v>
      </c>
      <c r="W742" s="79">
        <v>0.9</v>
      </c>
      <c r="X742" s="79">
        <v>0</v>
      </c>
      <c r="Y742" s="79">
        <v>0.46</v>
      </c>
      <c r="Z742" s="79">
        <v>0.75</v>
      </c>
      <c r="AA742" s="111">
        <v>0.9</v>
      </c>
      <c r="AB742" s="107"/>
    </row>
    <row r="743" spans="1:28" ht="19.5" customHeight="1" x14ac:dyDescent="0.15">
      <c r="A743" s="219"/>
      <c r="B743" s="73"/>
      <c r="C743" s="73"/>
      <c r="D743" s="73"/>
      <c r="E743" s="77" t="s">
        <v>150</v>
      </c>
      <c r="F743" s="79">
        <f t="shared" si="336"/>
        <v>156.13799999999998</v>
      </c>
      <c r="G743" s="79">
        <v>0</v>
      </c>
      <c r="H743" s="79">
        <v>0</v>
      </c>
      <c r="I743" s="79">
        <v>0</v>
      </c>
      <c r="J743" s="79">
        <v>3.133</v>
      </c>
      <c r="K743" s="79">
        <v>8.3109999999999999</v>
      </c>
      <c r="L743" s="79">
        <v>10.724</v>
      </c>
      <c r="M743" s="79">
        <v>9.43</v>
      </c>
      <c r="N743" s="79">
        <v>10.247000000000002</v>
      </c>
      <c r="O743" s="79">
        <v>37.664000000000001</v>
      </c>
      <c r="P743" s="79">
        <v>26.227</v>
      </c>
      <c r="Q743" s="79">
        <v>13.166</v>
      </c>
      <c r="R743" s="79">
        <v>13.622999999999999</v>
      </c>
      <c r="S743" s="79">
        <v>15.214</v>
      </c>
      <c r="T743" s="79">
        <v>5.7839999999999998</v>
      </c>
      <c r="U743" s="79">
        <v>1.1890000000000001</v>
      </c>
      <c r="V743" s="79">
        <v>0.189</v>
      </c>
      <c r="W743" s="79">
        <v>0.36899999999999999</v>
      </c>
      <c r="X743" s="79">
        <v>0</v>
      </c>
      <c r="Y743" s="79">
        <v>0.189</v>
      </c>
      <c r="Z743" s="79">
        <v>0.308</v>
      </c>
      <c r="AA743" s="111">
        <v>0.371</v>
      </c>
      <c r="AB743" s="107"/>
    </row>
    <row r="744" spans="1:28" ht="19.5" customHeight="1" x14ac:dyDescent="0.15">
      <c r="A744" s="219"/>
      <c r="B744" s="73"/>
      <c r="C744" s="73"/>
      <c r="D744" s="77" t="s">
        <v>157</v>
      </c>
      <c r="E744" s="77" t="s">
        <v>183</v>
      </c>
      <c r="F744" s="79">
        <f t="shared" si="336"/>
        <v>2.95</v>
      </c>
      <c r="G744" s="79">
        <v>0</v>
      </c>
      <c r="H744" s="79">
        <v>0</v>
      </c>
      <c r="I744" s="79">
        <v>0</v>
      </c>
      <c r="J744" s="79">
        <v>0</v>
      </c>
      <c r="K744" s="79">
        <v>0</v>
      </c>
      <c r="L744" s="79">
        <v>0.11</v>
      </c>
      <c r="M744" s="79">
        <v>0.1</v>
      </c>
      <c r="N744" s="79">
        <v>0.12</v>
      </c>
      <c r="O744" s="79">
        <v>0</v>
      </c>
      <c r="P744" s="79">
        <v>0</v>
      </c>
      <c r="Q744" s="79">
        <v>0</v>
      </c>
      <c r="R744" s="79">
        <v>0.54</v>
      </c>
      <c r="S744" s="79">
        <v>0</v>
      </c>
      <c r="T744" s="79">
        <v>2.08</v>
      </c>
      <c r="U744" s="79">
        <v>0</v>
      </c>
      <c r="V744" s="79">
        <v>0</v>
      </c>
      <c r="W744" s="79">
        <v>0</v>
      </c>
      <c r="X744" s="79">
        <v>0</v>
      </c>
      <c r="Y744" s="79">
        <v>0</v>
      </c>
      <c r="Z744" s="79">
        <v>0</v>
      </c>
      <c r="AA744" s="111">
        <v>0</v>
      </c>
      <c r="AB744" s="107"/>
    </row>
    <row r="745" spans="1:28" ht="19.5" customHeight="1" x14ac:dyDescent="0.15">
      <c r="A745" s="219"/>
      <c r="B745" s="73"/>
      <c r="C745" s="73"/>
      <c r="D745" s="73"/>
      <c r="E745" s="77" t="s">
        <v>150</v>
      </c>
      <c r="F745" s="79">
        <f t="shared" si="336"/>
        <v>0.68900000000000006</v>
      </c>
      <c r="G745" s="79">
        <v>0</v>
      </c>
      <c r="H745" s="79">
        <v>0</v>
      </c>
      <c r="I745" s="79">
        <v>0</v>
      </c>
      <c r="J745" s="79">
        <v>0</v>
      </c>
      <c r="K745" s="79">
        <v>0</v>
      </c>
      <c r="L745" s="79">
        <v>1.2999999999999999E-2</v>
      </c>
      <c r="M745" s="79">
        <v>1.2999999999999999E-2</v>
      </c>
      <c r="N745" s="79">
        <v>1.9E-2</v>
      </c>
      <c r="O745" s="79">
        <v>0</v>
      </c>
      <c r="P745" s="79">
        <v>0</v>
      </c>
      <c r="Q745" s="79">
        <v>0</v>
      </c>
      <c r="R745" s="79">
        <v>0.124</v>
      </c>
      <c r="S745" s="79">
        <v>0</v>
      </c>
      <c r="T745" s="79">
        <v>0.52</v>
      </c>
      <c r="U745" s="79">
        <v>0</v>
      </c>
      <c r="V745" s="79">
        <v>0</v>
      </c>
      <c r="W745" s="79">
        <v>0</v>
      </c>
      <c r="X745" s="79">
        <v>0</v>
      </c>
      <c r="Y745" s="79">
        <v>0</v>
      </c>
      <c r="Z745" s="79">
        <v>0</v>
      </c>
      <c r="AA745" s="111">
        <v>0</v>
      </c>
      <c r="AB745" s="107"/>
    </row>
    <row r="746" spans="1:28" ht="19.5" customHeight="1" x14ac:dyDescent="0.15">
      <c r="A746" s="219"/>
      <c r="B746" s="73" t="s">
        <v>158</v>
      </c>
      <c r="C746" s="73" t="s">
        <v>159</v>
      </c>
      <c r="D746" s="77" t="s">
        <v>160</v>
      </c>
      <c r="E746" s="77" t="s">
        <v>183</v>
      </c>
      <c r="F746" s="79">
        <f t="shared" si="336"/>
        <v>1030.47</v>
      </c>
      <c r="G746" s="79">
        <v>0</v>
      </c>
      <c r="H746" s="79">
        <v>1.1399999999999999</v>
      </c>
      <c r="I746" s="79">
        <v>0</v>
      </c>
      <c r="J746" s="79">
        <v>3.8</v>
      </c>
      <c r="K746" s="79">
        <v>8.23</v>
      </c>
      <c r="L746" s="79">
        <v>17.54</v>
      </c>
      <c r="M746" s="79">
        <v>10.130000000000001</v>
      </c>
      <c r="N746" s="79">
        <v>27.99</v>
      </c>
      <c r="O746" s="79">
        <v>24.1</v>
      </c>
      <c r="P746" s="79">
        <v>7.71</v>
      </c>
      <c r="Q746" s="79">
        <v>157.35</v>
      </c>
      <c r="R746" s="79">
        <v>125.9</v>
      </c>
      <c r="S746" s="79">
        <v>174.23</v>
      </c>
      <c r="T746" s="79">
        <v>199.33</v>
      </c>
      <c r="U746" s="79">
        <v>135.86000000000001</v>
      </c>
      <c r="V746" s="79">
        <v>91.55</v>
      </c>
      <c r="W746" s="79">
        <v>10.55</v>
      </c>
      <c r="X746" s="79">
        <v>32.049999999999997</v>
      </c>
      <c r="Y746" s="79">
        <v>1.27</v>
      </c>
      <c r="Z746" s="79">
        <v>1.74</v>
      </c>
      <c r="AA746" s="111">
        <v>0</v>
      </c>
      <c r="AB746" s="107"/>
    </row>
    <row r="747" spans="1:28" ht="19.5" customHeight="1" x14ac:dyDescent="0.15">
      <c r="A747" s="219"/>
      <c r="B747" s="73"/>
      <c r="C747" s="73"/>
      <c r="D747" s="73"/>
      <c r="E747" s="77" t="s">
        <v>150</v>
      </c>
      <c r="F747" s="79">
        <f t="shared" si="336"/>
        <v>239.827</v>
      </c>
      <c r="G747" s="79">
        <v>0</v>
      </c>
      <c r="H747" s="79">
        <v>0</v>
      </c>
      <c r="I747" s="79">
        <v>0</v>
      </c>
      <c r="J747" s="79">
        <v>0.26800000000000002</v>
      </c>
      <c r="K747" s="79">
        <v>0.82299999999999995</v>
      </c>
      <c r="L747" s="79">
        <v>2.1040000000000001</v>
      </c>
      <c r="M747" s="79">
        <v>1.4179999999999999</v>
      </c>
      <c r="N747" s="79">
        <v>4.3129999999999997</v>
      </c>
      <c r="O747" s="79">
        <v>4.335</v>
      </c>
      <c r="P747" s="79">
        <v>1.542</v>
      </c>
      <c r="Q747" s="79">
        <v>34.613</v>
      </c>
      <c r="R747" s="79">
        <v>28.966000000000001</v>
      </c>
      <c r="S747" s="79">
        <v>41.783999999999999</v>
      </c>
      <c r="T747" s="79">
        <v>49.712000000000003</v>
      </c>
      <c r="U747" s="79">
        <v>34.283000000000001</v>
      </c>
      <c r="V747" s="79">
        <v>23.808</v>
      </c>
      <c r="W747" s="79">
        <v>2.7440000000000002</v>
      </c>
      <c r="X747" s="79">
        <v>8.3320000000000007</v>
      </c>
      <c r="Y747" s="79">
        <v>0.33</v>
      </c>
      <c r="Z747" s="79">
        <v>0.45200000000000001</v>
      </c>
      <c r="AA747" s="111">
        <v>0</v>
      </c>
      <c r="AB747" s="107"/>
    </row>
    <row r="748" spans="1:28" ht="19.5" customHeight="1" x14ac:dyDescent="0.15">
      <c r="A748" s="219"/>
      <c r="B748" s="73"/>
      <c r="C748" s="73"/>
      <c r="D748" s="77" t="s">
        <v>161</v>
      </c>
      <c r="E748" s="77" t="s">
        <v>183</v>
      </c>
      <c r="F748" s="79">
        <f t="shared" si="336"/>
        <v>23.07</v>
      </c>
      <c r="G748" s="79">
        <v>0</v>
      </c>
      <c r="H748" s="79">
        <v>7.71</v>
      </c>
      <c r="I748" s="79">
        <v>10.56</v>
      </c>
      <c r="J748" s="79">
        <v>0</v>
      </c>
      <c r="K748" s="79">
        <v>4.8</v>
      </c>
      <c r="L748" s="79">
        <v>0</v>
      </c>
      <c r="M748" s="79">
        <v>0</v>
      </c>
      <c r="N748" s="79">
        <v>0</v>
      </c>
      <c r="O748" s="79">
        <v>0</v>
      </c>
      <c r="P748" s="79">
        <v>0</v>
      </c>
      <c r="Q748" s="79">
        <v>0</v>
      </c>
      <c r="R748" s="79">
        <v>0</v>
      </c>
      <c r="S748" s="79">
        <v>0</v>
      </c>
      <c r="T748" s="79">
        <v>0</v>
      </c>
      <c r="U748" s="79">
        <v>0</v>
      </c>
      <c r="V748" s="79">
        <v>0</v>
      </c>
      <c r="W748" s="79">
        <v>0</v>
      </c>
      <c r="X748" s="79">
        <v>0</v>
      </c>
      <c r="Y748" s="79">
        <v>0</v>
      </c>
      <c r="Z748" s="79">
        <v>0</v>
      </c>
      <c r="AA748" s="111">
        <v>0</v>
      </c>
      <c r="AB748" s="107"/>
    </row>
    <row r="749" spans="1:28" ht="19.5" customHeight="1" x14ac:dyDescent="0.15">
      <c r="A749" s="219"/>
      <c r="B749" s="73"/>
      <c r="C749" s="73"/>
      <c r="D749" s="73"/>
      <c r="E749" s="77" t="s">
        <v>150</v>
      </c>
      <c r="F749" s="79">
        <f t="shared" si="336"/>
        <v>0.125</v>
      </c>
      <c r="G749" s="79">
        <v>0</v>
      </c>
      <c r="H749" s="79">
        <v>0</v>
      </c>
      <c r="I749" s="79">
        <v>0</v>
      </c>
      <c r="J749" s="79">
        <v>0</v>
      </c>
      <c r="K749" s="79">
        <v>0.125</v>
      </c>
      <c r="L749" s="79">
        <v>0</v>
      </c>
      <c r="M749" s="79">
        <v>0</v>
      </c>
      <c r="N749" s="79">
        <v>0</v>
      </c>
      <c r="O749" s="79">
        <v>0</v>
      </c>
      <c r="P749" s="79">
        <v>0</v>
      </c>
      <c r="Q749" s="79">
        <v>0</v>
      </c>
      <c r="R749" s="79">
        <v>0</v>
      </c>
      <c r="S749" s="79">
        <v>0</v>
      </c>
      <c r="T749" s="79">
        <v>0</v>
      </c>
      <c r="U749" s="79">
        <v>0</v>
      </c>
      <c r="V749" s="79">
        <v>0</v>
      </c>
      <c r="W749" s="79">
        <v>0</v>
      </c>
      <c r="X749" s="79">
        <v>0</v>
      </c>
      <c r="Y749" s="79">
        <v>0</v>
      </c>
      <c r="Z749" s="79">
        <v>0</v>
      </c>
      <c r="AA749" s="111">
        <v>0</v>
      </c>
      <c r="AB749" s="107"/>
    </row>
    <row r="750" spans="1:28" ht="19.5" customHeight="1" x14ac:dyDescent="0.15">
      <c r="A750" s="219"/>
      <c r="B750" s="73"/>
      <c r="C750" s="73" t="s">
        <v>162</v>
      </c>
      <c r="D750" s="77" t="s">
        <v>163</v>
      </c>
      <c r="E750" s="77" t="s">
        <v>183</v>
      </c>
      <c r="F750" s="79">
        <f t="shared" si="336"/>
        <v>3.74</v>
      </c>
      <c r="G750" s="79">
        <v>0</v>
      </c>
      <c r="H750" s="79">
        <v>0</v>
      </c>
      <c r="I750" s="79">
        <v>0</v>
      </c>
      <c r="J750" s="79">
        <v>0</v>
      </c>
      <c r="K750" s="79">
        <v>0</v>
      </c>
      <c r="L750" s="79">
        <v>0</v>
      </c>
      <c r="M750" s="79">
        <v>0.17</v>
      </c>
      <c r="N750" s="79">
        <v>0.14000000000000001</v>
      </c>
      <c r="O750" s="79">
        <v>1.1100000000000001</v>
      </c>
      <c r="P750" s="79">
        <v>0.42</v>
      </c>
      <c r="Q750" s="79">
        <v>0.67</v>
      </c>
      <c r="R750" s="79">
        <v>0.7</v>
      </c>
      <c r="S750" s="79">
        <v>0</v>
      </c>
      <c r="T750" s="79">
        <v>0.53</v>
      </c>
      <c r="U750" s="79">
        <v>0</v>
      </c>
      <c r="V750" s="79">
        <v>0</v>
      </c>
      <c r="W750" s="79">
        <v>0</v>
      </c>
      <c r="X750" s="79">
        <v>0</v>
      </c>
      <c r="Y750" s="79">
        <v>0</v>
      </c>
      <c r="Z750" s="79">
        <v>0</v>
      </c>
      <c r="AA750" s="111">
        <v>0</v>
      </c>
      <c r="AB750" s="107"/>
    </row>
    <row r="751" spans="1:28" ht="19.5" customHeight="1" x14ac:dyDescent="0.15">
      <c r="A751" s="219"/>
      <c r="B751" s="73" t="s">
        <v>20</v>
      </c>
      <c r="C751" s="73"/>
      <c r="D751" s="73"/>
      <c r="E751" s="77" t="s">
        <v>150</v>
      </c>
      <c r="F751" s="79">
        <f t="shared" si="336"/>
        <v>0.94000000000000006</v>
      </c>
      <c r="G751" s="79">
        <v>0</v>
      </c>
      <c r="H751" s="79">
        <v>0</v>
      </c>
      <c r="I751" s="79">
        <v>0</v>
      </c>
      <c r="J751" s="79">
        <v>0</v>
      </c>
      <c r="K751" s="79">
        <v>0</v>
      </c>
      <c r="L751" s="79">
        <v>0</v>
      </c>
      <c r="M751" s="79">
        <v>3.3000000000000002E-2</v>
      </c>
      <c r="N751" s="79">
        <v>2.9000000000000001E-2</v>
      </c>
      <c r="O751" s="79">
        <v>0.25700000000000001</v>
      </c>
      <c r="P751" s="79">
        <v>0.106</v>
      </c>
      <c r="Q751" s="79">
        <v>0.17199999999999999</v>
      </c>
      <c r="R751" s="79">
        <v>0.189</v>
      </c>
      <c r="S751" s="79">
        <v>0</v>
      </c>
      <c r="T751" s="79">
        <v>0.154</v>
      </c>
      <c r="U751" s="79">
        <v>0</v>
      </c>
      <c r="V751" s="79">
        <v>0</v>
      </c>
      <c r="W751" s="79">
        <v>0</v>
      </c>
      <c r="X751" s="79">
        <v>0</v>
      </c>
      <c r="Y751" s="79">
        <v>0</v>
      </c>
      <c r="Z751" s="79">
        <v>0</v>
      </c>
      <c r="AA751" s="111">
        <v>0</v>
      </c>
      <c r="AB751" s="107"/>
    </row>
    <row r="752" spans="1:28" ht="19.5" customHeight="1" x14ac:dyDescent="0.15">
      <c r="A752" s="219"/>
      <c r="B752" s="73"/>
      <c r="C752" s="73"/>
      <c r="D752" s="77" t="s">
        <v>164</v>
      </c>
      <c r="E752" s="77" t="s">
        <v>183</v>
      </c>
      <c r="F752" s="79">
        <f t="shared" si="336"/>
        <v>0.28000000000000003</v>
      </c>
      <c r="G752" s="79">
        <v>0</v>
      </c>
      <c r="H752" s="79">
        <v>0</v>
      </c>
      <c r="I752" s="79">
        <v>0</v>
      </c>
      <c r="J752" s="79">
        <v>0</v>
      </c>
      <c r="K752" s="79">
        <v>0</v>
      </c>
      <c r="L752" s="79">
        <v>0</v>
      </c>
      <c r="M752" s="79">
        <v>0.08</v>
      </c>
      <c r="N752" s="79">
        <v>0.2</v>
      </c>
      <c r="O752" s="79">
        <v>0</v>
      </c>
      <c r="P752" s="79">
        <v>0</v>
      </c>
      <c r="Q752" s="79">
        <v>0</v>
      </c>
      <c r="R752" s="79">
        <v>0</v>
      </c>
      <c r="S752" s="79">
        <v>0</v>
      </c>
      <c r="T752" s="79">
        <v>0</v>
      </c>
      <c r="U752" s="79">
        <v>0</v>
      </c>
      <c r="V752" s="79">
        <v>0</v>
      </c>
      <c r="W752" s="79">
        <v>0</v>
      </c>
      <c r="X752" s="79">
        <v>0</v>
      </c>
      <c r="Y752" s="79">
        <v>0</v>
      </c>
      <c r="Z752" s="79">
        <v>0</v>
      </c>
      <c r="AA752" s="111">
        <v>0</v>
      </c>
      <c r="AB752" s="107"/>
    </row>
    <row r="753" spans="1:28" ht="19.5" customHeight="1" x14ac:dyDescent="0.15">
      <c r="A753" s="219" t="s">
        <v>226</v>
      </c>
      <c r="B753" s="73"/>
      <c r="C753" s="73"/>
      <c r="D753" s="73"/>
      <c r="E753" s="77" t="s">
        <v>150</v>
      </c>
      <c r="F753" s="79">
        <f t="shared" si="336"/>
        <v>0.02</v>
      </c>
      <c r="G753" s="79">
        <v>0</v>
      </c>
      <c r="H753" s="79">
        <v>0</v>
      </c>
      <c r="I753" s="79">
        <v>0</v>
      </c>
      <c r="J753" s="79">
        <v>0</v>
      </c>
      <c r="K753" s="79">
        <v>0</v>
      </c>
      <c r="L753" s="79">
        <v>0</v>
      </c>
      <c r="M753" s="79">
        <v>5.0000000000000001E-3</v>
      </c>
      <c r="N753" s="79">
        <v>1.4999999999999999E-2</v>
      </c>
      <c r="O753" s="79">
        <v>0</v>
      </c>
      <c r="P753" s="79">
        <v>0</v>
      </c>
      <c r="Q753" s="79">
        <v>0</v>
      </c>
      <c r="R753" s="79">
        <v>0</v>
      </c>
      <c r="S753" s="79">
        <v>0</v>
      </c>
      <c r="T753" s="79">
        <v>0</v>
      </c>
      <c r="U753" s="79">
        <v>0</v>
      </c>
      <c r="V753" s="79">
        <v>0</v>
      </c>
      <c r="W753" s="79">
        <v>0</v>
      </c>
      <c r="X753" s="79">
        <v>0</v>
      </c>
      <c r="Y753" s="79">
        <v>0</v>
      </c>
      <c r="Z753" s="79">
        <v>0</v>
      </c>
      <c r="AA753" s="111">
        <v>0</v>
      </c>
      <c r="AB753" s="107"/>
    </row>
    <row r="754" spans="1:28" ht="19.5" customHeight="1" x14ac:dyDescent="0.15">
      <c r="A754" s="219"/>
      <c r="B754" s="76"/>
      <c r="C754" s="74" t="s">
        <v>165</v>
      </c>
      <c r="D754" s="75"/>
      <c r="E754" s="77" t="s">
        <v>183</v>
      </c>
      <c r="F754" s="79">
        <f t="shared" si="336"/>
        <v>25.999999999999996</v>
      </c>
      <c r="G754" s="79">
        <v>0</v>
      </c>
      <c r="H754" s="79">
        <v>0</v>
      </c>
      <c r="I754" s="79">
        <v>0</v>
      </c>
      <c r="J754" s="79">
        <v>0</v>
      </c>
      <c r="K754" s="79">
        <v>2.77</v>
      </c>
      <c r="L754" s="79">
        <v>13.200000000000001</v>
      </c>
      <c r="M754" s="79">
        <v>3.15</v>
      </c>
      <c r="N754" s="79">
        <v>0.13</v>
      </c>
      <c r="O754" s="79">
        <v>0</v>
      </c>
      <c r="P754" s="79">
        <v>3.47</v>
      </c>
      <c r="Q754" s="79">
        <v>0.28999999999999998</v>
      </c>
      <c r="R754" s="79">
        <v>0.4</v>
      </c>
      <c r="S754" s="79">
        <v>1.18</v>
      </c>
      <c r="T754" s="79">
        <v>0</v>
      </c>
      <c r="U754" s="79">
        <v>1.41</v>
      </c>
      <c r="V754" s="79">
        <v>0</v>
      </c>
      <c r="W754" s="79">
        <v>0</v>
      </c>
      <c r="X754" s="79">
        <v>0</v>
      </c>
      <c r="Y754" s="79">
        <v>0</v>
      </c>
      <c r="Z754" s="79">
        <v>0</v>
      </c>
      <c r="AA754" s="111">
        <v>0</v>
      </c>
      <c r="AB754" s="107"/>
    </row>
    <row r="755" spans="1:28" ht="19.5" customHeight="1" x14ac:dyDescent="0.15">
      <c r="A755" s="219"/>
      <c r="B755" s="76"/>
      <c r="C755" s="76"/>
      <c r="E755" s="77" t="s">
        <v>150</v>
      </c>
      <c r="F755" s="79">
        <f t="shared" si="336"/>
        <v>2.8599999999999994</v>
      </c>
      <c r="G755" s="79">
        <v>0</v>
      </c>
      <c r="H755" s="79">
        <v>0</v>
      </c>
      <c r="I755" s="79">
        <v>0</v>
      </c>
      <c r="J755" s="79">
        <v>0</v>
      </c>
      <c r="K755" s="79">
        <v>0.19400000000000001</v>
      </c>
      <c r="L755" s="79">
        <v>1.1879999999999999</v>
      </c>
      <c r="M755" s="79">
        <v>0.315</v>
      </c>
      <c r="N755" s="79">
        <v>2.7E-2</v>
      </c>
      <c r="O755" s="79">
        <v>0</v>
      </c>
      <c r="P755" s="79">
        <v>0.45100000000000001</v>
      </c>
      <c r="Q755" s="79">
        <v>7.8E-2</v>
      </c>
      <c r="R755" s="79">
        <v>0.112</v>
      </c>
      <c r="S755" s="79">
        <v>0.28799999999999998</v>
      </c>
      <c r="T755" s="79">
        <v>0</v>
      </c>
      <c r="U755" s="79">
        <v>0.20699999999999999</v>
      </c>
      <c r="V755" s="79">
        <v>0</v>
      </c>
      <c r="W755" s="79">
        <v>0</v>
      </c>
      <c r="X755" s="79">
        <v>0</v>
      </c>
      <c r="Y755" s="79">
        <v>0</v>
      </c>
      <c r="Z755" s="79">
        <v>0</v>
      </c>
      <c r="AA755" s="111">
        <v>0</v>
      </c>
      <c r="AB755" s="107"/>
    </row>
    <row r="756" spans="1:28" ht="19.5" customHeight="1" x14ac:dyDescent="0.15">
      <c r="A756" s="219"/>
      <c r="B756" s="221"/>
      <c r="C756" s="74" t="s">
        <v>152</v>
      </c>
      <c r="D756" s="75"/>
      <c r="E756" s="77" t="s">
        <v>183</v>
      </c>
      <c r="F756" s="79">
        <f t="shared" si="336"/>
        <v>1370.6999999999998</v>
      </c>
      <c r="G756" s="79">
        <f>G758+G768</f>
        <v>0</v>
      </c>
      <c r="H756" s="79">
        <f t="shared" ref="H756:AA756" si="337">H758+H768</f>
        <v>6.01</v>
      </c>
      <c r="I756" s="79">
        <f t="shared" si="337"/>
        <v>1.1100000000000001</v>
      </c>
      <c r="J756" s="79">
        <f t="shared" si="337"/>
        <v>32.29</v>
      </c>
      <c r="K756" s="79">
        <f t="shared" si="337"/>
        <v>31.65</v>
      </c>
      <c r="L756" s="79">
        <f t="shared" si="337"/>
        <v>17.610000000000003</v>
      </c>
      <c r="M756" s="79">
        <f t="shared" si="337"/>
        <v>11.969999999999999</v>
      </c>
      <c r="N756" s="79">
        <f t="shared" si="337"/>
        <v>9.35</v>
      </c>
      <c r="O756" s="79">
        <f t="shared" si="337"/>
        <v>19.82</v>
      </c>
      <c r="P756" s="79">
        <f t="shared" si="337"/>
        <v>41.73</v>
      </c>
      <c r="Q756" s="79">
        <f t="shared" si="337"/>
        <v>103.44</v>
      </c>
      <c r="R756" s="79">
        <f t="shared" si="337"/>
        <v>276.85000000000002</v>
      </c>
      <c r="S756" s="79">
        <f t="shared" si="337"/>
        <v>416.29999999999995</v>
      </c>
      <c r="T756" s="79">
        <f t="shared" si="337"/>
        <v>233.64000000000001</v>
      </c>
      <c r="U756" s="79">
        <f t="shared" si="337"/>
        <v>107.21</v>
      </c>
      <c r="V756" s="79">
        <f t="shared" si="337"/>
        <v>47.099999999999994</v>
      </c>
      <c r="W756" s="79">
        <f t="shared" si="337"/>
        <v>9.59</v>
      </c>
      <c r="X756" s="79">
        <f t="shared" si="337"/>
        <v>5.03</v>
      </c>
      <c r="Y756" s="79">
        <f t="shared" si="337"/>
        <v>0</v>
      </c>
      <c r="Z756" s="79">
        <f t="shared" si="337"/>
        <v>0</v>
      </c>
      <c r="AA756" s="111">
        <f t="shared" si="337"/>
        <v>0</v>
      </c>
      <c r="AB756" s="107"/>
    </row>
    <row r="757" spans="1:28" ht="19.5" customHeight="1" x14ac:dyDescent="0.15">
      <c r="A757" s="219"/>
      <c r="B757" s="76"/>
      <c r="C757" s="76"/>
      <c r="E757" s="77" t="s">
        <v>150</v>
      </c>
      <c r="F757" s="79">
        <f t="shared" si="336"/>
        <v>210.08300000000003</v>
      </c>
      <c r="G757" s="79">
        <f>G759+G769</f>
        <v>0</v>
      </c>
      <c r="H757" s="79">
        <f t="shared" ref="H757:AA757" si="338">H759+H769</f>
        <v>0</v>
      </c>
      <c r="I757" s="79">
        <f t="shared" si="338"/>
        <v>2.9000000000000001E-2</v>
      </c>
      <c r="J757" s="79">
        <f t="shared" si="338"/>
        <v>1.623</v>
      </c>
      <c r="K757" s="79">
        <f t="shared" si="338"/>
        <v>2.2149999999999999</v>
      </c>
      <c r="L757" s="79">
        <f t="shared" si="338"/>
        <v>1.611</v>
      </c>
      <c r="M757" s="79">
        <f t="shared" si="338"/>
        <v>1.21</v>
      </c>
      <c r="N757" s="79">
        <f t="shared" si="338"/>
        <v>1.143</v>
      </c>
      <c r="O757" s="79">
        <f t="shared" si="338"/>
        <v>2.5859999999999999</v>
      </c>
      <c r="P757" s="79">
        <f t="shared" si="338"/>
        <v>5.718</v>
      </c>
      <c r="Q757" s="79">
        <f t="shared" si="338"/>
        <v>15.72</v>
      </c>
      <c r="R757" s="79">
        <f t="shared" si="338"/>
        <v>44.769999999999996</v>
      </c>
      <c r="S757" s="79">
        <f t="shared" si="338"/>
        <v>67.572000000000003</v>
      </c>
      <c r="T757" s="79">
        <f t="shared" si="338"/>
        <v>37.186</v>
      </c>
      <c r="U757" s="79">
        <f t="shared" si="338"/>
        <v>17.446999999999999</v>
      </c>
      <c r="V757" s="79">
        <f t="shared" si="338"/>
        <v>8.8979999999999997</v>
      </c>
      <c r="W757" s="79">
        <f t="shared" si="338"/>
        <v>1.6159999999999999</v>
      </c>
      <c r="X757" s="79">
        <f t="shared" si="338"/>
        <v>0.73899999999999999</v>
      </c>
      <c r="Y757" s="79">
        <f t="shared" si="338"/>
        <v>0</v>
      </c>
      <c r="Z757" s="79">
        <f t="shared" si="338"/>
        <v>0</v>
      </c>
      <c r="AA757" s="111">
        <f t="shared" si="338"/>
        <v>0</v>
      </c>
      <c r="AB757" s="107"/>
    </row>
    <row r="758" spans="1:28" ht="19.5" customHeight="1" x14ac:dyDescent="0.15">
      <c r="A758" s="219"/>
      <c r="B758" s="73" t="s">
        <v>94</v>
      </c>
      <c r="C758" s="77"/>
      <c r="D758" s="77" t="s">
        <v>153</v>
      </c>
      <c r="E758" s="77" t="s">
        <v>183</v>
      </c>
      <c r="F758" s="79">
        <f t="shared" si="336"/>
        <v>225.14</v>
      </c>
      <c r="G758" s="79">
        <f>SUM(G760,G762,G764,G766)</f>
        <v>0</v>
      </c>
      <c r="H758" s="79">
        <f t="shared" ref="H758:AA758" si="339">SUM(H760,H762,H764,H766)</f>
        <v>0</v>
      </c>
      <c r="I758" s="79">
        <f t="shared" si="339"/>
        <v>0</v>
      </c>
      <c r="J758" s="79">
        <f t="shared" si="339"/>
        <v>0</v>
      </c>
      <c r="K758" s="79">
        <f t="shared" si="339"/>
        <v>0</v>
      </c>
      <c r="L758" s="79">
        <f t="shared" si="339"/>
        <v>0.76</v>
      </c>
      <c r="M758" s="79">
        <f t="shared" si="339"/>
        <v>0.8600000000000001</v>
      </c>
      <c r="N758" s="79">
        <f t="shared" si="339"/>
        <v>2.36</v>
      </c>
      <c r="O758" s="79">
        <f t="shared" si="339"/>
        <v>3.48</v>
      </c>
      <c r="P758" s="79">
        <f t="shared" si="339"/>
        <v>4.3</v>
      </c>
      <c r="Q758" s="79">
        <f t="shared" si="339"/>
        <v>15.69</v>
      </c>
      <c r="R758" s="79">
        <f t="shared" si="339"/>
        <v>54.06</v>
      </c>
      <c r="S758" s="79">
        <f t="shared" si="339"/>
        <v>75.66</v>
      </c>
      <c r="T758" s="79">
        <f t="shared" si="339"/>
        <v>29.38</v>
      </c>
      <c r="U758" s="79">
        <f t="shared" si="339"/>
        <v>19.190000000000001</v>
      </c>
      <c r="V758" s="79">
        <f t="shared" si="339"/>
        <v>17.579999999999998</v>
      </c>
      <c r="W758" s="79">
        <f t="shared" si="339"/>
        <v>1.82</v>
      </c>
      <c r="X758" s="79">
        <f t="shared" si="339"/>
        <v>0</v>
      </c>
      <c r="Y758" s="79">
        <f t="shared" si="339"/>
        <v>0</v>
      </c>
      <c r="Z758" s="79">
        <f t="shared" si="339"/>
        <v>0</v>
      </c>
      <c r="AA758" s="111">
        <f t="shared" si="339"/>
        <v>0</v>
      </c>
      <c r="AB758" s="107"/>
    </row>
    <row r="759" spans="1:28" ht="19.5" customHeight="1" x14ac:dyDescent="0.15">
      <c r="A759" s="219"/>
      <c r="B759" s="73"/>
      <c r="C759" s="73" t="s">
        <v>10</v>
      </c>
      <c r="D759" s="73"/>
      <c r="E759" s="77" t="s">
        <v>150</v>
      </c>
      <c r="F759" s="79">
        <f t="shared" si="336"/>
        <v>53.008000000000003</v>
      </c>
      <c r="G759" s="79">
        <f>SUM(G761,G763,G765,G767)</f>
        <v>0</v>
      </c>
      <c r="H759" s="79">
        <f t="shared" ref="H759:AA759" si="340">SUM(H761,H763,H765,H767)</f>
        <v>0</v>
      </c>
      <c r="I759" s="79">
        <f t="shared" si="340"/>
        <v>0</v>
      </c>
      <c r="J759" s="79">
        <f t="shared" si="340"/>
        <v>0</v>
      </c>
      <c r="K759" s="79">
        <f t="shared" si="340"/>
        <v>0</v>
      </c>
      <c r="L759" s="79">
        <f t="shared" si="340"/>
        <v>9.0999999999999998E-2</v>
      </c>
      <c r="M759" s="79">
        <f t="shared" si="340"/>
        <v>9.9000000000000005E-2</v>
      </c>
      <c r="N759" s="79">
        <f t="shared" si="340"/>
        <v>0.375</v>
      </c>
      <c r="O759" s="79">
        <f t="shared" si="340"/>
        <v>0.626</v>
      </c>
      <c r="P759" s="79">
        <f t="shared" si="340"/>
        <v>0.84799999999999998</v>
      </c>
      <c r="Q759" s="79">
        <f t="shared" si="340"/>
        <v>3.4580000000000002</v>
      </c>
      <c r="R759" s="79">
        <f t="shared" si="340"/>
        <v>12.433</v>
      </c>
      <c r="S759" s="79">
        <f t="shared" si="340"/>
        <v>18.152999999999999</v>
      </c>
      <c r="T759" s="79">
        <f t="shared" si="340"/>
        <v>7.3740000000000006</v>
      </c>
      <c r="U759" s="79">
        <f t="shared" si="340"/>
        <v>4.508</v>
      </c>
      <c r="V759" s="79">
        <f t="shared" si="340"/>
        <v>4.569</v>
      </c>
      <c r="W759" s="79">
        <f t="shared" si="340"/>
        <v>0.47399999999999998</v>
      </c>
      <c r="X759" s="79">
        <f t="shared" si="340"/>
        <v>0</v>
      </c>
      <c r="Y759" s="79">
        <f t="shared" si="340"/>
        <v>0</v>
      </c>
      <c r="Z759" s="79">
        <f t="shared" si="340"/>
        <v>0</v>
      </c>
      <c r="AA759" s="111">
        <f t="shared" si="340"/>
        <v>0</v>
      </c>
      <c r="AB759" s="107"/>
    </row>
    <row r="760" spans="1:28" ht="19.5" customHeight="1" x14ac:dyDescent="0.15">
      <c r="A760" s="219"/>
      <c r="B760" s="73"/>
      <c r="C760" s="73"/>
      <c r="D760" s="77" t="s">
        <v>157</v>
      </c>
      <c r="E760" s="77" t="s">
        <v>183</v>
      </c>
      <c r="F760" s="79">
        <f t="shared" si="336"/>
        <v>0.6</v>
      </c>
      <c r="G760" s="79">
        <v>0</v>
      </c>
      <c r="H760" s="79">
        <v>0</v>
      </c>
      <c r="I760" s="79">
        <v>0</v>
      </c>
      <c r="J760" s="79">
        <v>0</v>
      </c>
      <c r="K760" s="79">
        <v>0</v>
      </c>
      <c r="L760" s="79">
        <v>0</v>
      </c>
      <c r="M760" s="79">
        <v>0.52</v>
      </c>
      <c r="N760" s="79">
        <v>0</v>
      </c>
      <c r="O760" s="79">
        <v>0</v>
      </c>
      <c r="P760" s="79">
        <v>0</v>
      </c>
      <c r="Q760" s="79">
        <v>0</v>
      </c>
      <c r="R760" s="79">
        <v>0</v>
      </c>
      <c r="S760" s="79">
        <v>0.08</v>
      </c>
      <c r="T760" s="79">
        <v>0</v>
      </c>
      <c r="U760" s="79">
        <v>0</v>
      </c>
      <c r="V760" s="79">
        <v>0</v>
      </c>
      <c r="W760" s="79">
        <v>0</v>
      </c>
      <c r="X760" s="79">
        <v>0</v>
      </c>
      <c r="Y760" s="79">
        <v>0</v>
      </c>
      <c r="Z760" s="79">
        <v>0</v>
      </c>
      <c r="AA760" s="111">
        <v>0</v>
      </c>
      <c r="AB760" s="107"/>
    </row>
    <row r="761" spans="1:28" ht="19.5" customHeight="1" x14ac:dyDescent="0.15">
      <c r="A761" s="219"/>
      <c r="B761" s="73"/>
      <c r="C761" s="73"/>
      <c r="D761" s="73"/>
      <c r="E761" s="77" t="s">
        <v>150</v>
      </c>
      <c r="F761" s="79">
        <f t="shared" si="336"/>
        <v>6.9999999999999993E-2</v>
      </c>
      <c r="G761" s="79">
        <v>0</v>
      </c>
      <c r="H761" s="79">
        <v>0</v>
      </c>
      <c r="I761" s="79">
        <v>0</v>
      </c>
      <c r="J761" s="79">
        <v>0</v>
      </c>
      <c r="K761" s="79">
        <v>0</v>
      </c>
      <c r="L761" s="79">
        <v>0</v>
      </c>
      <c r="M761" s="79">
        <v>5.0999999999999997E-2</v>
      </c>
      <c r="N761" s="79">
        <v>0</v>
      </c>
      <c r="O761" s="79">
        <v>0</v>
      </c>
      <c r="P761" s="79">
        <v>0</v>
      </c>
      <c r="Q761" s="79">
        <v>0</v>
      </c>
      <c r="R761" s="79">
        <v>0</v>
      </c>
      <c r="S761" s="79">
        <v>1.9E-2</v>
      </c>
      <c r="T761" s="79">
        <v>0</v>
      </c>
      <c r="U761" s="79">
        <v>0</v>
      </c>
      <c r="V761" s="79">
        <v>0</v>
      </c>
      <c r="W761" s="79">
        <v>0</v>
      </c>
      <c r="X761" s="79">
        <v>0</v>
      </c>
      <c r="Y761" s="79">
        <v>0</v>
      </c>
      <c r="Z761" s="79">
        <v>0</v>
      </c>
      <c r="AA761" s="111">
        <v>0</v>
      </c>
      <c r="AB761" s="107"/>
    </row>
    <row r="762" spans="1:28" ht="19.5" customHeight="1" x14ac:dyDescent="0.15">
      <c r="A762" s="219"/>
      <c r="B762" s="73" t="s">
        <v>65</v>
      </c>
      <c r="C762" s="73" t="s">
        <v>159</v>
      </c>
      <c r="D762" s="77" t="s">
        <v>160</v>
      </c>
      <c r="E762" s="77" t="s">
        <v>183</v>
      </c>
      <c r="F762" s="79">
        <f t="shared" si="336"/>
        <v>224.53999999999996</v>
      </c>
      <c r="G762" s="79">
        <v>0</v>
      </c>
      <c r="H762" s="79">
        <v>0</v>
      </c>
      <c r="I762" s="79">
        <v>0</v>
      </c>
      <c r="J762" s="79">
        <v>0</v>
      </c>
      <c r="K762" s="79">
        <v>0</v>
      </c>
      <c r="L762" s="79">
        <v>0.76</v>
      </c>
      <c r="M762" s="79">
        <v>0.34</v>
      </c>
      <c r="N762" s="79">
        <v>2.36</v>
      </c>
      <c r="O762" s="79">
        <v>3.48</v>
      </c>
      <c r="P762" s="79">
        <v>4.3</v>
      </c>
      <c r="Q762" s="79">
        <v>15.69</v>
      </c>
      <c r="R762" s="79">
        <v>54.06</v>
      </c>
      <c r="S762" s="79">
        <v>75.58</v>
      </c>
      <c r="T762" s="79">
        <v>29.38</v>
      </c>
      <c r="U762" s="79">
        <v>19.190000000000001</v>
      </c>
      <c r="V762" s="79">
        <v>17.579999999999998</v>
      </c>
      <c r="W762" s="79">
        <v>1.82</v>
      </c>
      <c r="X762" s="79">
        <v>0</v>
      </c>
      <c r="Y762" s="79">
        <v>0</v>
      </c>
      <c r="Z762" s="79">
        <v>0</v>
      </c>
      <c r="AA762" s="111">
        <v>0</v>
      </c>
      <c r="AB762" s="107"/>
    </row>
    <row r="763" spans="1:28" ht="19.5" customHeight="1" x14ac:dyDescent="0.15">
      <c r="A763" s="219"/>
      <c r="B763" s="73"/>
      <c r="C763" s="73"/>
      <c r="D763" s="73"/>
      <c r="E763" s="77" t="s">
        <v>150</v>
      </c>
      <c r="F763" s="79">
        <f t="shared" si="336"/>
        <v>52.938000000000002</v>
      </c>
      <c r="G763" s="79">
        <v>0</v>
      </c>
      <c r="H763" s="79">
        <v>0</v>
      </c>
      <c r="I763" s="79">
        <v>0</v>
      </c>
      <c r="J763" s="79">
        <v>0</v>
      </c>
      <c r="K763" s="79">
        <v>0</v>
      </c>
      <c r="L763" s="79">
        <v>9.0999999999999998E-2</v>
      </c>
      <c r="M763" s="79">
        <v>4.8000000000000001E-2</v>
      </c>
      <c r="N763" s="79">
        <v>0.375</v>
      </c>
      <c r="O763" s="79">
        <v>0.626</v>
      </c>
      <c r="P763" s="79">
        <v>0.84799999999999998</v>
      </c>
      <c r="Q763" s="79">
        <v>3.4580000000000002</v>
      </c>
      <c r="R763" s="79">
        <v>12.433</v>
      </c>
      <c r="S763" s="79">
        <v>18.134</v>
      </c>
      <c r="T763" s="79">
        <v>7.3740000000000006</v>
      </c>
      <c r="U763" s="79">
        <v>4.508</v>
      </c>
      <c r="V763" s="79">
        <v>4.569</v>
      </c>
      <c r="W763" s="79">
        <v>0.47399999999999998</v>
      </c>
      <c r="X763" s="79">
        <v>0</v>
      </c>
      <c r="Y763" s="79">
        <v>0</v>
      </c>
      <c r="Z763" s="79">
        <v>0</v>
      </c>
      <c r="AA763" s="111">
        <v>0</v>
      </c>
      <c r="AB763" s="107"/>
    </row>
    <row r="764" spans="1:28" ht="19.5" customHeight="1" x14ac:dyDescent="0.15">
      <c r="A764" s="219" t="s">
        <v>85</v>
      </c>
      <c r="B764" s="73"/>
      <c r="C764" s="73"/>
      <c r="D764" s="77" t="s">
        <v>166</v>
      </c>
      <c r="E764" s="77" t="s">
        <v>183</v>
      </c>
      <c r="F764" s="79">
        <f t="shared" si="336"/>
        <v>0</v>
      </c>
      <c r="G764" s="79">
        <v>0</v>
      </c>
      <c r="H764" s="79">
        <v>0</v>
      </c>
      <c r="I764" s="79">
        <v>0</v>
      </c>
      <c r="J764" s="79">
        <v>0</v>
      </c>
      <c r="K764" s="79">
        <v>0</v>
      </c>
      <c r="L764" s="79">
        <v>0</v>
      </c>
      <c r="M764" s="79">
        <v>0</v>
      </c>
      <c r="N764" s="79">
        <v>0</v>
      </c>
      <c r="O764" s="79">
        <v>0</v>
      </c>
      <c r="P764" s="79">
        <v>0</v>
      </c>
      <c r="Q764" s="79">
        <v>0</v>
      </c>
      <c r="R764" s="79">
        <v>0</v>
      </c>
      <c r="S764" s="79">
        <v>0</v>
      </c>
      <c r="T764" s="79">
        <v>0</v>
      </c>
      <c r="U764" s="79">
        <v>0</v>
      </c>
      <c r="V764" s="79">
        <v>0</v>
      </c>
      <c r="W764" s="79">
        <v>0</v>
      </c>
      <c r="X764" s="79">
        <v>0</v>
      </c>
      <c r="Y764" s="79">
        <v>0</v>
      </c>
      <c r="Z764" s="79">
        <v>0</v>
      </c>
      <c r="AA764" s="111">
        <v>0</v>
      </c>
      <c r="AB764" s="107"/>
    </row>
    <row r="765" spans="1:28" ht="19.5" customHeight="1" x14ac:dyDescent="0.15">
      <c r="A765" s="219"/>
      <c r="B765" s="73"/>
      <c r="C765" s="73" t="s">
        <v>162</v>
      </c>
      <c r="D765" s="73"/>
      <c r="E765" s="77" t="s">
        <v>150</v>
      </c>
      <c r="F765" s="79">
        <f t="shared" si="336"/>
        <v>0</v>
      </c>
      <c r="G765" s="79">
        <v>0</v>
      </c>
      <c r="H765" s="79">
        <v>0</v>
      </c>
      <c r="I765" s="79">
        <v>0</v>
      </c>
      <c r="J765" s="79">
        <v>0</v>
      </c>
      <c r="K765" s="79">
        <v>0</v>
      </c>
      <c r="L765" s="79">
        <v>0</v>
      </c>
      <c r="M765" s="79">
        <v>0</v>
      </c>
      <c r="N765" s="79">
        <v>0</v>
      </c>
      <c r="O765" s="79">
        <v>0</v>
      </c>
      <c r="P765" s="79">
        <v>0</v>
      </c>
      <c r="Q765" s="79">
        <v>0</v>
      </c>
      <c r="R765" s="79">
        <v>0</v>
      </c>
      <c r="S765" s="79">
        <v>0</v>
      </c>
      <c r="T765" s="79">
        <v>0</v>
      </c>
      <c r="U765" s="79">
        <v>0</v>
      </c>
      <c r="V765" s="79">
        <v>0</v>
      </c>
      <c r="W765" s="79">
        <v>0</v>
      </c>
      <c r="X765" s="79">
        <v>0</v>
      </c>
      <c r="Y765" s="79">
        <v>0</v>
      </c>
      <c r="Z765" s="79">
        <v>0</v>
      </c>
      <c r="AA765" s="111">
        <v>0</v>
      </c>
      <c r="AB765" s="107"/>
    </row>
    <row r="766" spans="1:28" ht="19.5" customHeight="1" x14ac:dyDescent="0.15">
      <c r="A766" s="219"/>
      <c r="B766" s="73" t="s">
        <v>20</v>
      </c>
      <c r="C766" s="73"/>
      <c r="D766" s="77" t="s">
        <v>164</v>
      </c>
      <c r="E766" s="77" t="s">
        <v>183</v>
      </c>
      <c r="F766" s="79">
        <f t="shared" si="336"/>
        <v>0</v>
      </c>
      <c r="G766" s="79">
        <v>0</v>
      </c>
      <c r="H766" s="79">
        <v>0</v>
      </c>
      <c r="I766" s="79">
        <v>0</v>
      </c>
      <c r="J766" s="79">
        <v>0</v>
      </c>
      <c r="K766" s="79">
        <v>0</v>
      </c>
      <c r="L766" s="79">
        <v>0</v>
      </c>
      <c r="M766" s="79">
        <v>0</v>
      </c>
      <c r="N766" s="79">
        <v>0</v>
      </c>
      <c r="O766" s="79">
        <v>0</v>
      </c>
      <c r="P766" s="79">
        <v>0</v>
      </c>
      <c r="Q766" s="79">
        <v>0</v>
      </c>
      <c r="R766" s="79">
        <v>0</v>
      </c>
      <c r="S766" s="79">
        <v>0</v>
      </c>
      <c r="T766" s="79">
        <v>0</v>
      </c>
      <c r="U766" s="79">
        <v>0</v>
      </c>
      <c r="V766" s="79">
        <v>0</v>
      </c>
      <c r="W766" s="79">
        <v>0</v>
      </c>
      <c r="X766" s="79">
        <v>0</v>
      </c>
      <c r="Y766" s="79">
        <v>0</v>
      </c>
      <c r="Z766" s="79">
        <v>0</v>
      </c>
      <c r="AA766" s="111">
        <v>0</v>
      </c>
      <c r="AB766" s="107"/>
    </row>
    <row r="767" spans="1:28" ht="19.5" customHeight="1" x14ac:dyDescent="0.15">
      <c r="A767" s="219"/>
      <c r="B767" s="73"/>
      <c r="C767" s="73"/>
      <c r="D767" s="73"/>
      <c r="E767" s="77" t="s">
        <v>150</v>
      </c>
      <c r="F767" s="79">
        <f t="shared" si="336"/>
        <v>0</v>
      </c>
      <c r="G767" s="79">
        <v>0</v>
      </c>
      <c r="H767" s="79">
        <v>0</v>
      </c>
      <c r="I767" s="79">
        <v>0</v>
      </c>
      <c r="J767" s="79">
        <v>0</v>
      </c>
      <c r="K767" s="79">
        <v>0</v>
      </c>
      <c r="L767" s="79">
        <v>0</v>
      </c>
      <c r="M767" s="79">
        <v>0</v>
      </c>
      <c r="N767" s="79">
        <v>0</v>
      </c>
      <c r="O767" s="79">
        <v>0</v>
      </c>
      <c r="P767" s="79">
        <v>0</v>
      </c>
      <c r="Q767" s="79">
        <v>0</v>
      </c>
      <c r="R767" s="79">
        <v>0</v>
      </c>
      <c r="S767" s="79">
        <v>0</v>
      </c>
      <c r="T767" s="79">
        <v>0</v>
      </c>
      <c r="U767" s="79">
        <v>0</v>
      </c>
      <c r="V767" s="79">
        <v>0</v>
      </c>
      <c r="W767" s="79">
        <v>0</v>
      </c>
      <c r="X767" s="79">
        <v>0</v>
      </c>
      <c r="Y767" s="79">
        <v>0</v>
      </c>
      <c r="Z767" s="79">
        <v>0</v>
      </c>
      <c r="AA767" s="111">
        <v>0</v>
      </c>
      <c r="AB767" s="107"/>
    </row>
    <row r="768" spans="1:28" ht="19.5" customHeight="1" x14ac:dyDescent="0.15">
      <c r="A768" s="219"/>
      <c r="B768" s="76"/>
      <c r="C768" s="74" t="s">
        <v>165</v>
      </c>
      <c r="D768" s="75"/>
      <c r="E768" s="77" t="s">
        <v>183</v>
      </c>
      <c r="F768" s="79">
        <f t="shared" si="336"/>
        <v>1145.56</v>
      </c>
      <c r="G768" s="79">
        <v>0</v>
      </c>
      <c r="H768" s="79">
        <v>6.01</v>
      </c>
      <c r="I768" s="79">
        <v>1.1100000000000001</v>
      </c>
      <c r="J768" s="79">
        <v>32.29</v>
      </c>
      <c r="K768" s="79">
        <v>31.65</v>
      </c>
      <c r="L768" s="79">
        <v>16.850000000000001</v>
      </c>
      <c r="M768" s="79">
        <v>11.11</v>
      </c>
      <c r="N768" s="79">
        <v>6.9899999999999993</v>
      </c>
      <c r="O768" s="79">
        <v>16.34</v>
      </c>
      <c r="P768" s="79">
        <v>37.43</v>
      </c>
      <c r="Q768" s="79">
        <v>87.75</v>
      </c>
      <c r="R768" s="79">
        <v>222.79</v>
      </c>
      <c r="S768" s="79">
        <v>340.64</v>
      </c>
      <c r="T768" s="79">
        <v>204.26000000000002</v>
      </c>
      <c r="U768" s="79">
        <v>88.02</v>
      </c>
      <c r="V768" s="79">
        <v>29.52</v>
      </c>
      <c r="W768" s="79">
        <v>7.77</v>
      </c>
      <c r="X768" s="79">
        <v>5.03</v>
      </c>
      <c r="Y768" s="79">
        <v>0</v>
      </c>
      <c r="Z768" s="79">
        <v>0</v>
      </c>
      <c r="AA768" s="111">
        <v>0</v>
      </c>
      <c r="AB768" s="107"/>
    </row>
    <row r="769" spans="1:28" ht="19.5" customHeight="1" thickBot="1" x14ac:dyDescent="0.2">
      <c r="A769" s="94"/>
      <c r="B769" s="222"/>
      <c r="C769" s="222"/>
      <c r="D769" s="223"/>
      <c r="E769" s="224" t="s">
        <v>150</v>
      </c>
      <c r="F769" s="79">
        <f t="shared" si="336"/>
        <v>157.07499999999999</v>
      </c>
      <c r="G769" s="102">
        <v>0</v>
      </c>
      <c r="H769" s="225">
        <v>0</v>
      </c>
      <c r="I769" s="225">
        <v>2.9000000000000001E-2</v>
      </c>
      <c r="J769" s="225">
        <v>1.623</v>
      </c>
      <c r="K769" s="225">
        <v>2.2149999999999999</v>
      </c>
      <c r="L769" s="225">
        <v>1.52</v>
      </c>
      <c r="M769" s="225">
        <v>1.111</v>
      </c>
      <c r="N769" s="225">
        <v>0.76800000000000002</v>
      </c>
      <c r="O769" s="225">
        <v>1.96</v>
      </c>
      <c r="P769" s="225">
        <v>4.87</v>
      </c>
      <c r="Q769" s="225">
        <v>12.262</v>
      </c>
      <c r="R769" s="225">
        <v>32.336999999999996</v>
      </c>
      <c r="S769" s="225">
        <v>49.418999999999997</v>
      </c>
      <c r="T769" s="225">
        <v>29.812000000000001</v>
      </c>
      <c r="U769" s="225">
        <v>12.939</v>
      </c>
      <c r="V769" s="225">
        <v>4.3289999999999997</v>
      </c>
      <c r="W769" s="225">
        <v>1.1419999999999999</v>
      </c>
      <c r="X769" s="225">
        <v>0.73899999999999999</v>
      </c>
      <c r="Y769" s="225">
        <v>0</v>
      </c>
      <c r="Z769" s="225">
        <v>0</v>
      </c>
      <c r="AA769" s="226">
        <v>0</v>
      </c>
      <c r="AB769" s="107"/>
    </row>
    <row r="770" spans="1:28" ht="19.5" customHeight="1" x14ac:dyDescent="0.15">
      <c r="A770" s="349" t="s">
        <v>119</v>
      </c>
      <c r="B770" s="352" t="s">
        <v>120</v>
      </c>
      <c r="C770" s="353"/>
      <c r="D770" s="354"/>
      <c r="E770" s="73" t="s">
        <v>183</v>
      </c>
      <c r="F770" s="227">
        <f>F771+F772</f>
        <v>36.72</v>
      </c>
    </row>
    <row r="771" spans="1:28" ht="19.5" customHeight="1" x14ac:dyDescent="0.15">
      <c r="A771" s="350"/>
      <c r="B771" s="355" t="s">
        <v>205</v>
      </c>
      <c r="C771" s="356"/>
      <c r="D771" s="357"/>
      <c r="E771" s="77" t="s">
        <v>183</v>
      </c>
      <c r="F771" s="227">
        <v>2.15</v>
      </c>
    </row>
    <row r="772" spans="1:28" ht="19.5" customHeight="1" x14ac:dyDescent="0.15">
      <c r="A772" s="351"/>
      <c r="B772" s="355" t="s">
        <v>206</v>
      </c>
      <c r="C772" s="356"/>
      <c r="D772" s="357"/>
      <c r="E772" s="77" t="s">
        <v>183</v>
      </c>
      <c r="F772" s="227">
        <v>34.57</v>
      </c>
    </row>
    <row r="773" spans="1:28" ht="19.5" customHeight="1" thickBot="1" x14ac:dyDescent="0.2">
      <c r="A773" s="358" t="s">
        <v>204</v>
      </c>
      <c r="B773" s="359"/>
      <c r="C773" s="359"/>
      <c r="D773" s="360"/>
      <c r="E773" s="167" t="s">
        <v>183</v>
      </c>
      <c r="F773" s="233">
        <v>0</v>
      </c>
    </row>
    <row r="775" spans="1:28" ht="19.5" customHeight="1" x14ac:dyDescent="0.15">
      <c r="A775" s="3" t="s">
        <v>381</v>
      </c>
      <c r="F775" s="207" t="s">
        <v>511</v>
      </c>
    </row>
    <row r="776" spans="1:28" ht="19.5" customHeight="1" thickBot="1" x14ac:dyDescent="0.2">
      <c r="A776" s="346" t="s">
        <v>28</v>
      </c>
      <c r="B776" s="348"/>
      <c r="C776" s="348"/>
      <c r="D776" s="348"/>
      <c r="E776" s="348"/>
      <c r="F776" s="348"/>
      <c r="G776" s="348"/>
      <c r="H776" s="348"/>
      <c r="I776" s="348"/>
      <c r="J776" s="348"/>
      <c r="K776" s="348"/>
      <c r="L776" s="348"/>
      <c r="M776" s="348"/>
      <c r="N776" s="348"/>
      <c r="O776" s="348"/>
      <c r="P776" s="348"/>
      <c r="Q776" s="348"/>
      <c r="R776" s="348"/>
      <c r="S776" s="348"/>
      <c r="T776" s="348"/>
      <c r="U776" s="348"/>
      <c r="V776" s="348"/>
      <c r="W776" s="348"/>
      <c r="X776" s="348"/>
      <c r="Y776" s="348"/>
      <c r="Z776" s="348"/>
      <c r="AA776" s="348"/>
    </row>
    <row r="777" spans="1:28" ht="19.5" customHeight="1" x14ac:dyDescent="0.15">
      <c r="A777" s="208" t="s">
        <v>179</v>
      </c>
      <c r="B777" s="91"/>
      <c r="C777" s="91"/>
      <c r="D777" s="91"/>
      <c r="E777" s="91"/>
      <c r="F777" s="89" t="s">
        <v>180</v>
      </c>
      <c r="G777" s="184"/>
      <c r="H777" s="184"/>
      <c r="I777" s="184"/>
      <c r="J777" s="184"/>
      <c r="K777" s="184"/>
      <c r="L777" s="184"/>
      <c r="M777" s="184"/>
      <c r="N777" s="184"/>
      <c r="O777" s="184"/>
      <c r="P777" s="184"/>
      <c r="Q777" s="209"/>
      <c r="R777" s="135"/>
      <c r="S777" s="184"/>
      <c r="T777" s="184"/>
      <c r="U777" s="184"/>
      <c r="V777" s="184"/>
      <c r="W777" s="184"/>
      <c r="X777" s="184"/>
      <c r="Y777" s="184"/>
      <c r="Z777" s="184"/>
      <c r="AA777" s="234" t="s">
        <v>181</v>
      </c>
      <c r="AB777" s="107"/>
    </row>
    <row r="778" spans="1:28" ht="19.5" customHeight="1" x14ac:dyDescent="0.15">
      <c r="A778" s="211" t="s">
        <v>182</v>
      </c>
      <c r="B778" s="75"/>
      <c r="C778" s="75"/>
      <c r="D778" s="75"/>
      <c r="E778" s="77" t="s">
        <v>183</v>
      </c>
      <c r="F778" s="79">
        <f>F780+F814+F817</f>
        <v>7693.1700000000019</v>
      </c>
      <c r="G778" s="212" t="s">
        <v>184</v>
      </c>
      <c r="H778" s="212" t="s">
        <v>185</v>
      </c>
      <c r="I778" s="212" t="s">
        <v>186</v>
      </c>
      <c r="J778" s="212" t="s">
        <v>187</v>
      </c>
      <c r="K778" s="212" t="s">
        <v>227</v>
      </c>
      <c r="L778" s="212" t="s">
        <v>228</v>
      </c>
      <c r="M778" s="212" t="s">
        <v>229</v>
      </c>
      <c r="N778" s="212" t="s">
        <v>230</v>
      </c>
      <c r="O778" s="212" t="s">
        <v>231</v>
      </c>
      <c r="P778" s="212" t="s">
        <v>232</v>
      </c>
      <c r="Q778" s="213" t="s">
        <v>233</v>
      </c>
      <c r="R778" s="214" t="s">
        <v>234</v>
      </c>
      <c r="S778" s="212" t="s">
        <v>235</v>
      </c>
      <c r="T778" s="212" t="s">
        <v>236</v>
      </c>
      <c r="U778" s="212" t="s">
        <v>237</v>
      </c>
      <c r="V778" s="212" t="s">
        <v>238</v>
      </c>
      <c r="W778" s="212" t="s">
        <v>42</v>
      </c>
      <c r="X778" s="212" t="s">
        <v>147</v>
      </c>
      <c r="Y778" s="212" t="s">
        <v>148</v>
      </c>
      <c r="Z778" s="212" t="s">
        <v>149</v>
      </c>
      <c r="AA778" s="235"/>
      <c r="AB778" s="107"/>
    </row>
    <row r="779" spans="1:28" ht="19.5" customHeight="1" x14ac:dyDescent="0.15">
      <c r="A779" s="144"/>
      <c r="E779" s="77" t="s">
        <v>150</v>
      </c>
      <c r="F779" s="79">
        <f>F781</f>
        <v>1976.2989999999998</v>
      </c>
      <c r="G779" s="216"/>
      <c r="H779" s="216"/>
      <c r="I779" s="216"/>
      <c r="J779" s="216"/>
      <c r="K779" s="216"/>
      <c r="L779" s="216"/>
      <c r="M779" s="216"/>
      <c r="N779" s="216"/>
      <c r="O779" s="216"/>
      <c r="P779" s="216"/>
      <c r="Q779" s="217"/>
      <c r="R779" s="197"/>
      <c r="S779" s="216"/>
      <c r="T779" s="216"/>
      <c r="U779" s="216"/>
      <c r="V779" s="216"/>
      <c r="W779" s="216"/>
      <c r="X779" s="216"/>
      <c r="Y779" s="216"/>
      <c r="Z779" s="216"/>
      <c r="AA779" s="235" t="s">
        <v>151</v>
      </c>
      <c r="AB779" s="107"/>
    </row>
    <row r="780" spans="1:28" ht="19.5" customHeight="1" x14ac:dyDescent="0.15">
      <c r="A780" s="218"/>
      <c r="B780" s="74" t="s">
        <v>152</v>
      </c>
      <c r="C780" s="75"/>
      <c r="D780" s="75"/>
      <c r="E780" s="77" t="s">
        <v>183</v>
      </c>
      <c r="F780" s="79">
        <f>SUM(G780:AA780)</f>
        <v>7465.4600000000019</v>
      </c>
      <c r="G780" s="79">
        <f>G782+G800</f>
        <v>7.1099999999999994</v>
      </c>
      <c r="H780" s="79">
        <f t="shared" ref="H780:AA780" si="341">H782+H800</f>
        <v>90.800000000000011</v>
      </c>
      <c r="I780" s="79">
        <f t="shared" si="341"/>
        <v>88.839999999999989</v>
      </c>
      <c r="J780" s="79">
        <f t="shared" si="341"/>
        <v>134.25</v>
      </c>
      <c r="K780" s="79">
        <f t="shared" si="341"/>
        <v>81.13</v>
      </c>
      <c r="L780" s="79">
        <f t="shared" si="341"/>
        <v>195.76999999999998</v>
      </c>
      <c r="M780" s="79">
        <f t="shared" si="341"/>
        <v>228.3</v>
      </c>
      <c r="N780" s="79">
        <f t="shared" si="341"/>
        <v>453.68</v>
      </c>
      <c r="O780" s="79">
        <f t="shared" si="341"/>
        <v>409.59</v>
      </c>
      <c r="P780" s="79">
        <f t="shared" si="341"/>
        <v>623.91</v>
      </c>
      <c r="Q780" s="79">
        <f t="shared" si="341"/>
        <v>799.32999999999993</v>
      </c>
      <c r="R780" s="79">
        <f t="shared" si="341"/>
        <v>1652.5200000000002</v>
      </c>
      <c r="S780" s="79">
        <f t="shared" si="341"/>
        <v>1289.9699999999998</v>
      </c>
      <c r="T780" s="79">
        <f t="shared" si="341"/>
        <v>761.04</v>
      </c>
      <c r="U780" s="79">
        <f t="shared" si="341"/>
        <v>353.89</v>
      </c>
      <c r="V780" s="79">
        <f t="shared" si="341"/>
        <v>110.39000000000001</v>
      </c>
      <c r="W780" s="79">
        <f t="shared" si="341"/>
        <v>91.02000000000001</v>
      </c>
      <c r="X780" s="79">
        <f t="shared" si="341"/>
        <v>48.510000000000005</v>
      </c>
      <c r="Y780" s="79">
        <f t="shared" si="341"/>
        <v>22.11</v>
      </c>
      <c r="Z780" s="79">
        <f t="shared" si="341"/>
        <v>13.17</v>
      </c>
      <c r="AA780" s="111">
        <f t="shared" si="341"/>
        <v>10.129999999999999</v>
      </c>
      <c r="AB780" s="107"/>
    </row>
    <row r="781" spans="1:28" ht="19.5" customHeight="1" x14ac:dyDescent="0.15">
      <c r="A781" s="219"/>
      <c r="B781" s="220"/>
      <c r="E781" s="77" t="s">
        <v>150</v>
      </c>
      <c r="F781" s="79">
        <f>SUM(G781:AA781)</f>
        <v>1976.2989999999998</v>
      </c>
      <c r="G781" s="79">
        <f>G783+G801</f>
        <v>0</v>
      </c>
      <c r="H781" s="79">
        <f t="shared" ref="H781:AA781" si="342">H783+H801</f>
        <v>3.6999999999999998E-2</v>
      </c>
      <c r="I781" s="79">
        <f t="shared" si="342"/>
        <v>1.8929999999999998</v>
      </c>
      <c r="J781" s="79">
        <f t="shared" si="342"/>
        <v>11.968</v>
      </c>
      <c r="K781" s="79">
        <f t="shared" si="342"/>
        <v>7.7650000000000006</v>
      </c>
      <c r="L781" s="79">
        <f t="shared" si="342"/>
        <v>36.775000000000006</v>
      </c>
      <c r="M781" s="79">
        <f t="shared" si="342"/>
        <v>48.316000000000003</v>
      </c>
      <c r="N781" s="79">
        <f t="shared" si="342"/>
        <v>120.32</v>
      </c>
      <c r="O781" s="79">
        <f t="shared" si="342"/>
        <v>119.08199999999999</v>
      </c>
      <c r="P781" s="79">
        <f t="shared" si="342"/>
        <v>189.71199999999999</v>
      </c>
      <c r="Q781" s="79">
        <f t="shared" si="342"/>
        <v>250.29199999999997</v>
      </c>
      <c r="R781" s="79">
        <f t="shared" si="342"/>
        <v>475.858</v>
      </c>
      <c r="S781" s="79">
        <f t="shared" si="342"/>
        <v>331.04699999999997</v>
      </c>
      <c r="T781" s="79">
        <f t="shared" si="342"/>
        <v>191.11500000000001</v>
      </c>
      <c r="U781" s="79">
        <f t="shared" si="342"/>
        <v>101.43899999999999</v>
      </c>
      <c r="V781" s="79">
        <f t="shared" si="342"/>
        <v>34.816000000000003</v>
      </c>
      <c r="W781" s="79">
        <f t="shared" si="342"/>
        <v>28.532999999999998</v>
      </c>
      <c r="X781" s="79">
        <f t="shared" si="342"/>
        <v>13.021999999999998</v>
      </c>
      <c r="Y781" s="79">
        <f t="shared" si="342"/>
        <v>7.69</v>
      </c>
      <c r="Z781" s="79">
        <f t="shared" si="342"/>
        <v>3.927</v>
      </c>
      <c r="AA781" s="111">
        <f t="shared" si="342"/>
        <v>2.6920000000000002</v>
      </c>
      <c r="AB781" s="107"/>
    </row>
    <row r="782" spans="1:28" ht="19.5" customHeight="1" x14ac:dyDescent="0.15">
      <c r="A782" s="219"/>
      <c r="B782" s="221"/>
      <c r="C782" s="74" t="s">
        <v>152</v>
      </c>
      <c r="D782" s="75"/>
      <c r="E782" s="77" t="s">
        <v>183</v>
      </c>
      <c r="F782" s="79">
        <f t="shared" ref="F782:F785" si="343">SUM(G782:AA782)</f>
        <v>5065.2099999999991</v>
      </c>
      <c r="G782" s="79">
        <f>G784+G798</f>
        <v>7.1099999999999994</v>
      </c>
      <c r="H782" s="79">
        <f t="shared" ref="H782:J782" si="344">H784+H798</f>
        <v>67.2</v>
      </c>
      <c r="I782" s="79">
        <f t="shared" si="344"/>
        <v>69.509999999999991</v>
      </c>
      <c r="J782" s="79">
        <f t="shared" si="344"/>
        <v>76.55</v>
      </c>
      <c r="K782" s="79">
        <f>K784+K798</f>
        <v>23.709999999999997</v>
      </c>
      <c r="L782" s="79">
        <f t="shared" ref="L782:AA782" si="345">L784+L798</f>
        <v>163.05999999999997</v>
      </c>
      <c r="M782" s="79">
        <f t="shared" si="345"/>
        <v>169.51</v>
      </c>
      <c r="N782" s="79">
        <f t="shared" si="345"/>
        <v>396.93</v>
      </c>
      <c r="O782" s="79">
        <f t="shared" si="345"/>
        <v>382.88</v>
      </c>
      <c r="P782" s="79">
        <f t="shared" si="345"/>
        <v>535.65</v>
      </c>
      <c r="Q782" s="79">
        <f t="shared" si="345"/>
        <v>645.77</v>
      </c>
      <c r="R782" s="79">
        <f t="shared" si="345"/>
        <v>1218.7700000000002</v>
      </c>
      <c r="S782" s="79">
        <f t="shared" si="345"/>
        <v>622.4799999999999</v>
      </c>
      <c r="T782" s="79">
        <f t="shared" si="345"/>
        <v>326.14999999999998</v>
      </c>
      <c r="U782" s="79">
        <f t="shared" si="345"/>
        <v>188</v>
      </c>
      <c r="V782" s="79">
        <f t="shared" si="345"/>
        <v>75.540000000000006</v>
      </c>
      <c r="W782" s="79">
        <f t="shared" si="345"/>
        <v>47.120000000000005</v>
      </c>
      <c r="X782" s="79">
        <f t="shared" si="345"/>
        <v>19.340000000000003</v>
      </c>
      <c r="Y782" s="79">
        <f t="shared" si="345"/>
        <v>14.03</v>
      </c>
      <c r="Z782" s="79">
        <f t="shared" si="345"/>
        <v>11.53</v>
      </c>
      <c r="AA782" s="111">
        <f t="shared" si="345"/>
        <v>4.37</v>
      </c>
      <c r="AB782" s="107"/>
    </row>
    <row r="783" spans="1:28" ht="19.5" customHeight="1" x14ac:dyDescent="0.15">
      <c r="A783" s="219"/>
      <c r="B783" s="76"/>
      <c r="C783" s="76"/>
      <c r="E783" s="77" t="s">
        <v>150</v>
      </c>
      <c r="F783" s="79">
        <f t="shared" si="343"/>
        <v>1597.7839999999999</v>
      </c>
      <c r="G783" s="79">
        <f>G785+G799</f>
        <v>0</v>
      </c>
      <c r="H783" s="79">
        <f t="shared" ref="H783:AA783" si="346">H785+H799</f>
        <v>1E-3</v>
      </c>
      <c r="I783" s="79">
        <f t="shared" si="346"/>
        <v>1.4019999999999999</v>
      </c>
      <c r="J783" s="79">
        <f t="shared" si="346"/>
        <v>9.0560000000000009</v>
      </c>
      <c r="K783" s="79">
        <f t="shared" si="346"/>
        <v>3.7380000000000004</v>
      </c>
      <c r="L783" s="79">
        <f t="shared" si="346"/>
        <v>33.819000000000003</v>
      </c>
      <c r="M783" s="79">
        <f t="shared" si="346"/>
        <v>42.213000000000001</v>
      </c>
      <c r="N783" s="79">
        <f t="shared" si="346"/>
        <v>113.83799999999999</v>
      </c>
      <c r="O783" s="79">
        <f t="shared" si="346"/>
        <v>115.446</v>
      </c>
      <c r="P783" s="79">
        <f t="shared" si="346"/>
        <v>176.78899999999999</v>
      </c>
      <c r="Q783" s="79">
        <f t="shared" si="346"/>
        <v>227.60199999999998</v>
      </c>
      <c r="R783" s="79">
        <f t="shared" si="346"/>
        <v>406.38400000000001</v>
      </c>
      <c r="S783" s="79">
        <f t="shared" si="346"/>
        <v>220.65599999999998</v>
      </c>
      <c r="T783" s="79">
        <f t="shared" si="346"/>
        <v>117.935</v>
      </c>
      <c r="U783" s="79">
        <f t="shared" si="346"/>
        <v>66.966999999999999</v>
      </c>
      <c r="V783" s="79">
        <f t="shared" si="346"/>
        <v>27.335000000000001</v>
      </c>
      <c r="W783" s="79">
        <f t="shared" si="346"/>
        <v>17.588999999999999</v>
      </c>
      <c r="X783" s="79">
        <f t="shared" si="346"/>
        <v>6.7099999999999991</v>
      </c>
      <c r="Y783" s="79">
        <f t="shared" si="346"/>
        <v>5.61</v>
      </c>
      <c r="Z783" s="79">
        <f t="shared" si="346"/>
        <v>3.5</v>
      </c>
      <c r="AA783" s="111">
        <f t="shared" si="346"/>
        <v>1.194</v>
      </c>
      <c r="AB783" s="107"/>
    </row>
    <row r="784" spans="1:28" ht="19.5" customHeight="1" x14ac:dyDescent="0.15">
      <c r="A784" s="219"/>
      <c r="B784" s="73"/>
      <c r="C784" s="77"/>
      <c r="D784" s="77" t="s">
        <v>153</v>
      </c>
      <c r="E784" s="77" t="s">
        <v>183</v>
      </c>
      <c r="F784" s="79">
        <f>SUM(G784:AA784)</f>
        <v>5043.71</v>
      </c>
      <c r="G784" s="79">
        <f>SUM(G786,G788,G790,G792,G794,G796)</f>
        <v>7.1099999999999994</v>
      </c>
      <c r="H784" s="79">
        <f t="shared" ref="H784" si="347">SUM(H786,H788,H790,H792,H794,H796)</f>
        <v>66.08</v>
      </c>
      <c r="I784" s="79">
        <f>SUM(I786,I788,I790,I792,I794,I796)</f>
        <v>69.509999999999991</v>
      </c>
      <c r="J784" s="79">
        <f t="shared" ref="J784" si="348">SUM(J786,J788,J790,J792,J794,J796)</f>
        <v>75.36999999999999</v>
      </c>
      <c r="K784" s="79">
        <f>SUM(K786,K788,K790,K792,K794,K796)</f>
        <v>21.979999999999997</v>
      </c>
      <c r="L784" s="79">
        <f t="shared" ref="L784:V784" si="349">SUM(L786,L788,L790,L792,L794,L796)</f>
        <v>160.32999999999998</v>
      </c>
      <c r="M784" s="79">
        <f t="shared" si="349"/>
        <v>169.06</v>
      </c>
      <c r="N784" s="79">
        <f t="shared" si="349"/>
        <v>395.73</v>
      </c>
      <c r="O784" s="79">
        <f t="shared" si="349"/>
        <v>380.24</v>
      </c>
      <c r="P784" s="79">
        <f t="shared" si="349"/>
        <v>535.65</v>
      </c>
      <c r="Q784" s="79">
        <f t="shared" si="349"/>
        <v>643.09</v>
      </c>
      <c r="R784" s="79">
        <f t="shared" si="349"/>
        <v>1217.3700000000001</v>
      </c>
      <c r="S784" s="79">
        <f t="shared" si="349"/>
        <v>620.57999999999993</v>
      </c>
      <c r="T784" s="79">
        <f t="shared" si="349"/>
        <v>326.14999999999998</v>
      </c>
      <c r="U784" s="79">
        <f t="shared" si="349"/>
        <v>188</v>
      </c>
      <c r="V784" s="79">
        <f t="shared" si="349"/>
        <v>74.06</v>
      </c>
      <c r="W784" s="79">
        <f>SUM(W786,W788,W790,W792,W794,W796)</f>
        <v>47.120000000000005</v>
      </c>
      <c r="X784" s="79">
        <f t="shared" ref="X784:AA784" si="350">SUM(X786,X788,X790,X792,X794,X796)</f>
        <v>16.350000000000001</v>
      </c>
      <c r="Y784" s="79">
        <f t="shared" si="350"/>
        <v>14.03</v>
      </c>
      <c r="Z784" s="79">
        <f t="shared" si="350"/>
        <v>11.53</v>
      </c>
      <c r="AA784" s="111">
        <f t="shared" si="350"/>
        <v>4.37</v>
      </c>
      <c r="AB784" s="107"/>
    </row>
    <row r="785" spans="1:28" ht="19.5" customHeight="1" x14ac:dyDescent="0.15">
      <c r="A785" s="219"/>
      <c r="B785" s="73" t="s">
        <v>154</v>
      </c>
      <c r="C785" s="73"/>
      <c r="D785" s="73"/>
      <c r="E785" s="77" t="s">
        <v>150</v>
      </c>
      <c r="F785" s="79">
        <f t="shared" si="343"/>
        <v>1594.3189999999997</v>
      </c>
      <c r="G785" s="79">
        <f>SUM(G787,G789,G791,G793,G795,G797)</f>
        <v>0</v>
      </c>
      <c r="H785" s="79">
        <f t="shared" ref="H785:AA785" si="351">SUM(H787,H789,H791,H793,H795,H797)</f>
        <v>0</v>
      </c>
      <c r="I785" s="79">
        <f t="shared" si="351"/>
        <v>1.4019999999999999</v>
      </c>
      <c r="J785" s="79">
        <f t="shared" si="351"/>
        <v>8.9940000000000015</v>
      </c>
      <c r="K785" s="79">
        <f t="shared" si="351"/>
        <v>3.6180000000000003</v>
      </c>
      <c r="L785" s="79">
        <f t="shared" si="351"/>
        <v>33.573</v>
      </c>
      <c r="M785" s="79">
        <f t="shared" si="351"/>
        <v>42.167999999999999</v>
      </c>
      <c r="N785" s="79">
        <f t="shared" si="351"/>
        <v>113.693</v>
      </c>
      <c r="O785" s="79">
        <f t="shared" si="351"/>
        <v>114.78399999999999</v>
      </c>
      <c r="P785" s="79">
        <f t="shared" si="351"/>
        <v>176.78899999999999</v>
      </c>
      <c r="Q785" s="79">
        <f t="shared" si="351"/>
        <v>227.13599999999997</v>
      </c>
      <c r="R785" s="79">
        <f t="shared" si="351"/>
        <v>406.005</v>
      </c>
      <c r="S785" s="79">
        <f t="shared" si="351"/>
        <v>220.17</v>
      </c>
      <c r="T785" s="79">
        <f t="shared" si="351"/>
        <v>117.935</v>
      </c>
      <c r="U785" s="79">
        <f t="shared" si="351"/>
        <v>66.966999999999999</v>
      </c>
      <c r="V785" s="79">
        <f t="shared" si="351"/>
        <v>26.920999999999999</v>
      </c>
      <c r="W785" s="79">
        <f t="shared" si="351"/>
        <v>17.588999999999999</v>
      </c>
      <c r="X785" s="79">
        <f t="shared" si="351"/>
        <v>6.270999999999999</v>
      </c>
      <c r="Y785" s="79">
        <f t="shared" si="351"/>
        <v>5.61</v>
      </c>
      <c r="Z785" s="79">
        <f t="shared" si="351"/>
        <v>3.5</v>
      </c>
      <c r="AA785" s="111">
        <f t="shared" si="351"/>
        <v>1.194</v>
      </c>
      <c r="AB785" s="107"/>
    </row>
    <row r="786" spans="1:28" ht="19.5" customHeight="1" x14ac:dyDescent="0.15">
      <c r="A786" s="219" t="s">
        <v>155</v>
      </c>
      <c r="B786" s="73"/>
      <c r="C786" s="73" t="s">
        <v>10</v>
      </c>
      <c r="D786" s="77" t="s">
        <v>156</v>
      </c>
      <c r="E786" s="77" t="s">
        <v>183</v>
      </c>
      <c r="F786" s="79">
        <f t="shared" ref="F786:F813" si="352">SUM(G786:AA786)</f>
        <v>4112.5599999999995</v>
      </c>
      <c r="G786" s="79">
        <v>6.97</v>
      </c>
      <c r="H786" s="79">
        <v>55.79</v>
      </c>
      <c r="I786" s="79">
        <v>60.8</v>
      </c>
      <c r="J786" s="79">
        <v>74.91</v>
      </c>
      <c r="K786" s="79">
        <v>21.04</v>
      </c>
      <c r="L786" s="79">
        <v>159.72999999999999</v>
      </c>
      <c r="M786" s="79">
        <v>167.72</v>
      </c>
      <c r="N786" s="79">
        <v>387.59</v>
      </c>
      <c r="O786" s="79">
        <v>338.79</v>
      </c>
      <c r="P786" s="79">
        <v>497.45</v>
      </c>
      <c r="Q786" s="79">
        <v>569.91999999999996</v>
      </c>
      <c r="R786" s="79">
        <v>836.56</v>
      </c>
      <c r="S786" s="79">
        <v>466.14</v>
      </c>
      <c r="T786" s="79">
        <v>237.14</v>
      </c>
      <c r="U786" s="79">
        <v>118.45</v>
      </c>
      <c r="V786" s="79">
        <v>49.12</v>
      </c>
      <c r="W786" s="79">
        <v>33.24</v>
      </c>
      <c r="X786" s="79">
        <v>13.08</v>
      </c>
      <c r="Y786" s="79">
        <v>13.03</v>
      </c>
      <c r="Z786" s="79">
        <v>3.35</v>
      </c>
      <c r="AA786" s="111">
        <v>1.74</v>
      </c>
      <c r="AB786" s="107"/>
    </row>
    <row r="787" spans="1:28" ht="19.5" customHeight="1" x14ac:dyDescent="0.15">
      <c r="A787" s="219"/>
      <c r="B787" s="73"/>
      <c r="C787" s="73"/>
      <c r="D787" s="73"/>
      <c r="E787" s="77" t="s">
        <v>150</v>
      </c>
      <c r="F787" s="79">
        <f t="shared" si="352"/>
        <v>1379.8969999999999</v>
      </c>
      <c r="G787" s="79">
        <v>0</v>
      </c>
      <c r="H787" s="79">
        <v>0</v>
      </c>
      <c r="I787" s="79">
        <v>1.4019999999999999</v>
      </c>
      <c r="J787" s="79">
        <v>8.9890000000000008</v>
      </c>
      <c r="K787" s="79">
        <v>3.5790000000000002</v>
      </c>
      <c r="L787" s="79">
        <v>33.549999999999997</v>
      </c>
      <c r="M787" s="79">
        <v>41.981999999999999</v>
      </c>
      <c r="N787" s="79">
        <v>112.425</v>
      </c>
      <c r="O787" s="79">
        <v>108.42099999999999</v>
      </c>
      <c r="P787" s="79">
        <v>169.09199999999998</v>
      </c>
      <c r="Q787" s="79">
        <v>210.91799999999998</v>
      </c>
      <c r="R787" s="79">
        <v>317.80399999999997</v>
      </c>
      <c r="S787" s="79">
        <v>181.82599999999999</v>
      </c>
      <c r="T787" s="79">
        <v>94.751999999999995</v>
      </c>
      <c r="U787" s="79">
        <v>48.592999999999996</v>
      </c>
      <c r="V787" s="79">
        <v>20.138999999999999</v>
      </c>
      <c r="W787" s="79">
        <v>13.631</v>
      </c>
      <c r="X787" s="79">
        <v>5.3639999999999999</v>
      </c>
      <c r="Y787" s="79">
        <v>5.34</v>
      </c>
      <c r="Z787" s="79">
        <v>1.373</v>
      </c>
      <c r="AA787" s="111">
        <v>0.71699999999999997</v>
      </c>
      <c r="AB787" s="107"/>
    </row>
    <row r="788" spans="1:28" ht="19.5" customHeight="1" x14ac:dyDescent="0.15">
      <c r="A788" s="219"/>
      <c r="B788" s="73"/>
      <c r="C788" s="73"/>
      <c r="D788" s="77" t="s">
        <v>157</v>
      </c>
      <c r="E788" s="77" t="s">
        <v>183</v>
      </c>
      <c r="F788" s="79">
        <f t="shared" si="352"/>
        <v>776.49999999999989</v>
      </c>
      <c r="G788" s="79">
        <v>0</v>
      </c>
      <c r="H788" s="79">
        <v>0</v>
      </c>
      <c r="I788" s="79">
        <v>0</v>
      </c>
      <c r="J788" s="79">
        <v>0</v>
      </c>
      <c r="K788" s="79">
        <v>0</v>
      </c>
      <c r="L788" s="79">
        <v>0</v>
      </c>
      <c r="M788" s="79">
        <v>0.9</v>
      </c>
      <c r="N788" s="79">
        <v>6.98</v>
      </c>
      <c r="O788" s="79">
        <v>24.47</v>
      </c>
      <c r="P788" s="79">
        <v>32.630000000000003</v>
      </c>
      <c r="Q788" s="79">
        <v>68.72</v>
      </c>
      <c r="R788" s="79">
        <v>359.22999999999996</v>
      </c>
      <c r="S788" s="79">
        <v>120.53</v>
      </c>
      <c r="T788" s="79">
        <v>66.099999999999994</v>
      </c>
      <c r="U788" s="79">
        <v>61.86</v>
      </c>
      <c r="V788" s="79">
        <v>16.490000000000002</v>
      </c>
      <c r="W788" s="79">
        <v>5.15</v>
      </c>
      <c r="X788" s="79">
        <v>1.9</v>
      </c>
      <c r="Y788" s="79">
        <v>0.73</v>
      </c>
      <c r="Z788" s="79">
        <v>8.18</v>
      </c>
      <c r="AA788" s="111">
        <v>2.63</v>
      </c>
      <c r="AB788" s="107"/>
    </row>
    <row r="789" spans="1:28" ht="19.5" customHeight="1" x14ac:dyDescent="0.15">
      <c r="A789" s="219"/>
      <c r="B789" s="73"/>
      <c r="C789" s="73"/>
      <c r="D789" s="73"/>
      <c r="E789" s="77" t="s">
        <v>150</v>
      </c>
      <c r="F789" s="79">
        <f t="shared" si="352"/>
        <v>180.25399999999999</v>
      </c>
      <c r="G789" s="79">
        <v>0</v>
      </c>
      <c r="H789" s="79">
        <v>0</v>
      </c>
      <c r="I789" s="79">
        <v>0</v>
      </c>
      <c r="J789" s="79">
        <v>0</v>
      </c>
      <c r="K789" s="79">
        <v>0</v>
      </c>
      <c r="L789" s="79">
        <v>0</v>
      </c>
      <c r="M789" s="79">
        <v>0.126</v>
      </c>
      <c r="N789" s="79">
        <v>1.117</v>
      </c>
      <c r="O789" s="79">
        <v>4.3600000000000003</v>
      </c>
      <c r="P789" s="79">
        <v>6.53</v>
      </c>
      <c r="Q789" s="79">
        <v>15.1</v>
      </c>
      <c r="R789" s="79">
        <v>82.619</v>
      </c>
      <c r="S789" s="79">
        <v>28.908000000000001</v>
      </c>
      <c r="T789" s="79">
        <v>16.552</v>
      </c>
      <c r="U789" s="79">
        <v>16.067</v>
      </c>
      <c r="V789" s="79">
        <v>4.2469999999999999</v>
      </c>
      <c r="W789" s="79">
        <v>1.339</v>
      </c>
      <c r="X789" s="79">
        <v>0.496</v>
      </c>
      <c r="Y789" s="79">
        <v>0.189</v>
      </c>
      <c r="Z789" s="79">
        <v>2.1269999999999998</v>
      </c>
      <c r="AA789" s="111">
        <v>0.47699999999999998</v>
      </c>
      <c r="AB789" s="107"/>
    </row>
    <row r="790" spans="1:28" ht="19.5" customHeight="1" x14ac:dyDescent="0.15">
      <c r="A790" s="219"/>
      <c r="B790" s="73" t="s">
        <v>158</v>
      </c>
      <c r="C790" s="73" t="s">
        <v>159</v>
      </c>
      <c r="D790" s="77" t="s">
        <v>160</v>
      </c>
      <c r="E790" s="77" t="s">
        <v>183</v>
      </c>
      <c r="F790" s="79">
        <f t="shared" si="352"/>
        <v>6.2</v>
      </c>
      <c r="G790" s="79">
        <v>0</v>
      </c>
      <c r="H790" s="79">
        <v>0</v>
      </c>
      <c r="I790" s="79">
        <v>0</v>
      </c>
      <c r="J790" s="79">
        <v>0</v>
      </c>
      <c r="K790" s="79">
        <v>0</v>
      </c>
      <c r="L790" s="79">
        <v>0</v>
      </c>
      <c r="M790" s="79">
        <v>0</v>
      </c>
      <c r="N790" s="79">
        <v>0.56000000000000005</v>
      </c>
      <c r="O790" s="79">
        <v>0</v>
      </c>
      <c r="P790" s="79">
        <v>0.65</v>
      </c>
      <c r="Q790" s="79">
        <v>0</v>
      </c>
      <c r="R790" s="79">
        <v>4.1900000000000004</v>
      </c>
      <c r="S790" s="79">
        <v>0.8</v>
      </c>
      <c r="T790" s="79">
        <v>0</v>
      </c>
      <c r="U790" s="79">
        <v>0</v>
      </c>
      <c r="V790" s="79">
        <v>0</v>
      </c>
      <c r="W790" s="79">
        <v>0</v>
      </c>
      <c r="X790" s="79">
        <v>0</v>
      </c>
      <c r="Y790" s="79">
        <v>0</v>
      </c>
      <c r="Z790" s="79">
        <v>0</v>
      </c>
      <c r="AA790" s="111">
        <v>0</v>
      </c>
      <c r="AB790" s="107"/>
    </row>
    <row r="791" spans="1:28" ht="19.5" customHeight="1" x14ac:dyDescent="0.15">
      <c r="A791" s="219"/>
      <c r="B791" s="73"/>
      <c r="C791" s="73"/>
      <c r="D791" s="73"/>
      <c r="E791" s="77" t="s">
        <v>150</v>
      </c>
      <c r="F791" s="79">
        <f t="shared" si="352"/>
        <v>1.325</v>
      </c>
      <c r="G791" s="79">
        <v>0</v>
      </c>
      <c r="H791" s="79">
        <v>0</v>
      </c>
      <c r="I791" s="79">
        <v>0</v>
      </c>
      <c r="J791" s="79">
        <v>0</v>
      </c>
      <c r="K791" s="79">
        <v>0</v>
      </c>
      <c r="L791" s="79">
        <v>0</v>
      </c>
      <c r="M791" s="79">
        <v>0</v>
      </c>
      <c r="N791" s="79">
        <v>0.09</v>
      </c>
      <c r="O791" s="79">
        <v>0</v>
      </c>
      <c r="P791" s="79">
        <v>0.13</v>
      </c>
      <c r="Q791" s="79">
        <v>0</v>
      </c>
      <c r="R791" s="79">
        <v>0.91300000000000003</v>
      </c>
      <c r="S791" s="79">
        <v>0.192</v>
      </c>
      <c r="T791" s="79">
        <v>0</v>
      </c>
      <c r="U791" s="79">
        <v>0</v>
      </c>
      <c r="V791" s="79">
        <v>0</v>
      </c>
      <c r="W791" s="79">
        <v>0</v>
      </c>
      <c r="X791" s="79">
        <v>0</v>
      </c>
      <c r="Y791" s="79">
        <v>0</v>
      </c>
      <c r="Z791" s="79">
        <v>0</v>
      </c>
      <c r="AA791" s="111">
        <v>0</v>
      </c>
      <c r="AB791" s="107"/>
    </row>
    <row r="792" spans="1:28" ht="19.5" customHeight="1" x14ac:dyDescent="0.15">
      <c r="A792" s="219"/>
      <c r="B792" s="73"/>
      <c r="C792" s="73"/>
      <c r="D792" s="77" t="s">
        <v>161</v>
      </c>
      <c r="E792" s="77" t="s">
        <v>183</v>
      </c>
      <c r="F792" s="79">
        <f t="shared" si="352"/>
        <v>18.71</v>
      </c>
      <c r="G792" s="79">
        <v>0.14000000000000001</v>
      </c>
      <c r="H792" s="79">
        <v>9.67</v>
      </c>
      <c r="I792" s="79">
        <v>6.77</v>
      </c>
      <c r="J792" s="79">
        <v>0.46</v>
      </c>
      <c r="K792" s="79">
        <v>0.79</v>
      </c>
      <c r="L792" s="79">
        <v>0.6</v>
      </c>
      <c r="M792" s="79">
        <v>0.18</v>
      </c>
      <c r="N792" s="79">
        <v>0.1</v>
      </c>
      <c r="O792" s="79">
        <v>0</v>
      </c>
      <c r="P792" s="79">
        <v>0</v>
      </c>
      <c r="Q792" s="79">
        <v>0</v>
      </c>
      <c r="R792" s="79">
        <v>0</v>
      </c>
      <c r="S792" s="79">
        <v>0</v>
      </c>
      <c r="T792" s="79">
        <v>0</v>
      </c>
      <c r="U792" s="79">
        <v>0</v>
      </c>
      <c r="V792" s="79">
        <v>0</v>
      </c>
      <c r="W792" s="79">
        <v>0</v>
      </c>
      <c r="X792" s="79">
        <v>0</v>
      </c>
      <c r="Y792" s="79">
        <v>0</v>
      </c>
      <c r="Z792" s="79">
        <v>0</v>
      </c>
      <c r="AA792" s="111">
        <v>0</v>
      </c>
      <c r="AB792" s="107"/>
    </row>
    <row r="793" spans="1:28" ht="19.5" customHeight="1" x14ac:dyDescent="0.15">
      <c r="A793" s="219"/>
      <c r="B793" s="73"/>
      <c r="C793" s="73"/>
      <c r="D793" s="73"/>
      <c r="E793" s="77" t="s">
        <v>150</v>
      </c>
      <c r="F793" s="79">
        <f t="shared" si="352"/>
        <v>6.6000000000000003E-2</v>
      </c>
      <c r="G793" s="79">
        <v>0</v>
      </c>
      <c r="H793" s="79">
        <v>0</v>
      </c>
      <c r="I793" s="79">
        <v>0</v>
      </c>
      <c r="J793" s="79">
        <v>5.0000000000000001E-3</v>
      </c>
      <c r="K793" s="79">
        <v>1.9E-2</v>
      </c>
      <c r="L793" s="79">
        <v>2.3E-2</v>
      </c>
      <c r="M793" s="79">
        <v>1.0999999999999999E-2</v>
      </c>
      <c r="N793" s="79">
        <v>8.0000000000000002E-3</v>
      </c>
      <c r="O793" s="79">
        <v>0</v>
      </c>
      <c r="P793" s="79">
        <v>0</v>
      </c>
      <c r="Q793" s="79">
        <v>0</v>
      </c>
      <c r="R793" s="79">
        <v>0</v>
      </c>
      <c r="S793" s="79">
        <v>0</v>
      </c>
      <c r="T793" s="79">
        <v>0</v>
      </c>
      <c r="U793" s="79">
        <v>0</v>
      </c>
      <c r="V793" s="79">
        <v>0</v>
      </c>
      <c r="W793" s="79">
        <v>0</v>
      </c>
      <c r="X793" s="79">
        <v>0</v>
      </c>
      <c r="Y793" s="79">
        <v>0</v>
      </c>
      <c r="Z793" s="79">
        <v>0</v>
      </c>
      <c r="AA793" s="111">
        <v>0</v>
      </c>
      <c r="AB793" s="107"/>
    </row>
    <row r="794" spans="1:28" ht="19.5" customHeight="1" x14ac:dyDescent="0.15">
      <c r="A794" s="219"/>
      <c r="B794" s="73"/>
      <c r="C794" s="73" t="s">
        <v>162</v>
      </c>
      <c r="D794" s="77" t="s">
        <v>163</v>
      </c>
      <c r="E794" s="77" t="s">
        <v>183</v>
      </c>
      <c r="F794" s="79">
        <f t="shared" si="352"/>
        <v>111.36</v>
      </c>
      <c r="G794" s="79">
        <v>0</v>
      </c>
      <c r="H794" s="79">
        <v>0.62</v>
      </c>
      <c r="I794" s="79">
        <v>1.94</v>
      </c>
      <c r="J794" s="79">
        <v>0</v>
      </c>
      <c r="K794" s="79">
        <v>0.15</v>
      </c>
      <c r="L794" s="79">
        <v>0</v>
      </c>
      <c r="M794" s="79">
        <v>0.26</v>
      </c>
      <c r="N794" s="79">
        <v>0.1</v>
      </c>
      <c r="O794" s="79">
        <v>1.8599999999999999</v>
      </c>
      <c r="P794" s="79">
        <v>3.26</v>
      </c>
      <c r="Q794" s="79">
        <v>4.09</v>
      </c>
      <c r="R794" s="79">
        <v>16.989999999999998</v>
      </c>
      <c r="S794" s="79">
        <v>32.67</v>
      </c>
      <c r="T794" s="79">
        <v>22.909999999999997</v>
      </c>
      <c r="U794" s="79">
        <v>7.69</v>
      </c>
      <c r="V794" s="79">
        <v>8.4500000000000011</v>
      </c>
      <c r="W794" s="79">
        <v>8.73</v>
      </c>
      <c r="X794" s="79">
        <v>1.37</v>
      </c>
      <c r="Y794" s="79">
        <v>0.27</v>
      </c>
      <c r="Z794" s="79">
        <v>0</v>
      </c>
      <c r="AA794" s="111">
        <v>0</v>
      </c>
      <c r="AB794" s="107"/>
    </row>
    <row r="795" spans="1:28" ht="19.5" customHeight="1" x14ac:dyDescent="0.15">
      <c r="A795" s="219"/>
      <c r="B795" s="73" t="s">
        <v>20</v>
      </c>
      <c r="C795" s="73"/>
      <c r="D795" s="73"/>
      <c r="E795" s="77" t="s">
        <v>150</v>
      </c>
      <c r="F795" s="79">
        <f t="shared" si="352"/>
        <v>30.716999999999999</v>
      </c>
      <c r="G795" s="79">
        <v>0</v>
      </c>
      <c r="H795" s="79">
        <v>0</v>
      </c>
      <c r="I795" s="79">
        <v>0</v>
      </c>
      <c r="J795" s="79">
        <v>0</v>
      </c>
      <c r="K795" s="79">
        <v>0.02</v>
      </c>
      <c r="L795" s="79">
        <v>0</v>
      </c>
      <c r="M795" s="79">
        <v>4.9000000000000002E-2</v>
      </c>
      <c r="N795" s="79">
        <v>2.1000000000000001E-2</v>
      </c>
      <c r="O795" s="79">
        <v>0.42899999999999999</v>
      </c>
      <c r="P795" s="79">
        <v>0.81699999999999995</v>
      </c>
      <c r="Q795" s="79">
        <v>1.06</v>
      </c>
      <c r="R795" s="79">
        <v>4.5920000000000005</v>
      </c>
      <c r="S795" s="79">
        <v>9.1449999999999996</v>
      </c>
      <c r="T795" s="79">
        <v>6.6310000000000002</v>
      </c>
      <c r="U795" s="79">
        <v>2.3069999999999999</v>
      </c>
      <c r="V795" s="79">
        <v>2.5350000000000001</v>
      </c>
      <c r="W795" s="79">
        <v>2.6189999999999998</v>
      </c>
      <c r="X795" s="79">
        <v>0.41099999999999998</v>
      </c>
      <c r="Y795" s="79">
        <v>8.1000000000000003E-2</v>
      </c>
      <c r="Z795" s="79">
        <v>0</v>
      </c>
      <c r="AA795" s="111">
        <v>0</v>
      </c>
      <c r="AB795" s="107"/>
    </row>
    <row r="796" spans="1:28" ht="19.5" customHeight="1" x14ac:dyDescent="0.15">
      <c r="A796" s="219"/>
      <c r="B796" s="73"/>
      <c r="C796" s="73"/>
      <c r="D796" s="77" t="s">
        <v>164</v>
      </c>
      <c r="E796" s="77" t="s">
        <v>183</v>
      </c>
      <c r="F796" s="79">
        <f t="shared" si="352"/>
        <v>18.38</v>
      </c>
      <c r="G796" s="79">
        <v>0</v>
      </c>
      <c r="H796" s="79">
        <v>0</v>
      </c>
      <c r="I796" s="79">
        <v>0</v>
      </c>
      <c r="J796" s="79">
        <v>0</v>
      </c>
      <c r="K796" s="79">
        <v>0</v>
      </c>
      <c r="L796" s="79">
        <v>0</v>
      </c>
      <c r="M796" s="79">
        <v>0</v>
      </c>
      <c r="N796" s="79">
        <v>0.4</v>
      </c>
      <c r="O796" s="79">
        <v>15.12</v>
      </c>
      <c r="P796" s="79">
        <v>1.66</v>
      </c>
      <c r="Q796" s="79">
        <v>0.36</v>
      </c>
      <c r="R796" s="79">
        <v>0.4</v>
      </c>
      <c r="S796" s="79">
        <v>0.44</v>
      </c>
      <c r="T796" s="79">
        <v>0</v>
      </c>
      <c r="U796" s="79">
        <v>0</v>
      </c>
      <c r="V796" s="79">
        <v>0</v>
      </c>
      <c r="W796" s="79">
        <v>0</v>
      </c>
      <c r="X796" s="79">
        <v>0</v>
      </c>
      <c r="Y796" s="79">
        <v>0</v>
      </c>
      <c r="Z796" s="79">
        <v>0</v>
      </c>
      <c r="AA796" s="111">
        <v>0</v>
      </c>
      <c r="AB796" s="107"/>
    </row>
    <row r="797" spans="1:28" ht="19.5" customHeight="1" x14ac:dyDescent="0.15">
      <c r="A797" s="219" t="s">
        <v>226</v>
      </c>
      <c r="B797" s="73"/>
      <c r="C797" s="73"/>
      <c r="D797" s="73"/>
      <c r="E797" s="77" t="s">
        <v>150</v>
      </c>
      <c r="F797" s="79">
        <f t="shared" si="352"/>
        <v>2.06</v>
      </c>
      <c r="G797" s="79">
        <v>0</v>
      </c>
      <c r="H797" s="79">
        <v>0</v>
      </c>
      <c r="I797" s="79">
        <v>0</v>
      </c>
      <c r="J797" s="79">
        <v>0</v>
      </c>
      <c r="K797" s="79">
        <v>0</v>
      </c>
      <c r="L797" s="79">
        <v>0</v>
      </c>
      <c r="M797" s="79">
        <v>0</v>
      </c>
      <c r="N797" s="79">
        <v>3.2000000000000001E-2</v>
      </c>
      <c r="O797" s="79">
        <v>1.5740000000000001</v>
      </c>
      <c r="P797" s="79">
        <v>0.22</v>
      </c>
      <c r="Q797" s="79">
        <v>5.8000000000000003E-2</v>
      </c>
      <c r="R797" s="79">
        <v>7.6999999999999999E-2</v>
      </c>
      <c r="S797" s="79">
        <v>9.9000000000000005E-2</v>
      </c>
      <c r="T797" s="79">
        <v>0</v>
      </c>
      <c r="U797" s="79">
        <v>0</v>
      </c>
      <c r="V797" s="79">
        <v>0</v>
      </c>
      <c r="W797" s="79">
        <v>0</v>
      </c>
      <c r="X797" s="79">
        <v>0</v>
      </c>
      <c r="Y797" s="79">
        <v>0</v>
      </c>
      <c r="Z797" s="79">
        <v>0</v>
      </c>
      <c r="AA797" s="111">
        <v>0</v>
      </c>
      <c r="AB797" s="107"/>
    </row>
    <row r="798" spans="1:28" ht="19.5" customHeight="1" x14ac:dyDescent="0.15">
      <c r="A798" s="219"/>
      <c r="B798" s="76"/>
      <c r="C798" s="74" t="s">
        <v>165</v>
      </c>
      <c r="D798" s="75"/>
      <c r="E798" s="77" t="s">
        <v>183</v>
      </c>
      <c r="F798" s="79">
        <f t="shared" si="352"/>
        <v>21.5</v>
      </c>
      <c r="G798" s="79">
        <v>0</v>
      </c>
      <c r="H798" s="79">
        <v>1.1200000000000001</v>
      </c>
      <c r="I798" s="79">
        <v>0</v>
      </c>
      <c r="J798" s="79">
        <v>1.18</v>
      </c>
      <c r="K798" s="79">
        <v>1.73</v>
      </c>
      <c r="L798" s="79">
        <v>2.73</v>
      </c>
      <c r="M798" s="79">
        <v>0.45</v>
      </c>
      <c r="N798" s="79">
        <v>1.2</v>
      </c>
      <c r="O798" s="79">
        <v>2.64</v>
      </c>
      <c r="P798" s="79">
        <v>0</v>
      </c>
      <c r="Q798" s="79">
        <v>2.68</v>
      </c>
      <c r="R798" s="79">
        <v>1.4</v>
      </c>
      <c r="S798" s="79">
        <v>1.9</v>
      </c>
      <c r="T798" s="79">
        <v>0</v>
      </c>
      <c r="U798" s="79">
        <v>0</v>
      </c>
      <c r="V798" s="79">
        <v>1.48</v>
      </c>
      <c r="W798" s="79">
        <v>0</v>
      </c>
      <c r="X798" s="79">
        <v>2.99</v>
      </c>
      <c r="Y798" s="79">
        <v>0</v>
      </c>
      <c r="Z798" s="79">
        <v>0</v>
      </c>
      <c r="AA798" s="111">
        <v>0</v>
      </c>
      <c r="AB798" s="107"/>
    </row>
    <row r="799" spans="1:28" ht="19.5" customHeight="1" x14ac:dyDescent="0.15">
      <c r="A799" s="219"/>
      <c r="B799" s="76"/>
      <c r="C799" s="76"/>
      <c r="E799" s="77" t="s">
        <v>150</v>
      </c>
      <c r="F799" s="79">
        <f t="shared" si="352"/>
        <v>3.4650000000000003</v>
      </c>
      <c r="G799" s="79">
        <v>0</v>
      </c>
      <c r="H799" s="79">
        <v>1E-3</v>
      </c>
      <c r="I799" s="79">
        <v>0</v>
      </c>
      <c r="J799" s="79">
        <v>6.2E-2</v>
      </c>
      <c r="K799" s="79">
        <v>0.12</v>
      </c>
      <c r="L799" s="79">
        <v>0.246</v>
      </c>
      <c r="M799" s="79">
        <v>4.4999999999999998E-2</v>
      </c>
      <c r="N799" s="79">
        <v>0.14499999999999999</v>
      </c>
      <c r="O799" s="79">
        <v>0.66200000000000003</v>
      </c>
      <c r="P799" s="79">
        <v>0</v>
      </c>
      <c r="Q799" s="79">
        <v>0.46599999999999997</v>
      </c>
      <c r="R799" s="79">
        <v>0.379</v>
      </c>
      <c r="S799" s="79">
        <v>0.48599999999999999</v>
      </c>
      <c r="T799" s="79">
        <v>0</v>
      </c>
      <c r="U799" s="79">
        <v>0</v>
      </c>
      <c r="V799" s="79">
        <v>0.41399999999999998</v>
      </c>
      <c r="W799" s="79">
        <v>0</v>
      </c>
      <c r="X799" s="79">
        <v>0.439</v>
      </c>
      <c r="Y799" s="79">
        <v>0</v>
      </c>
      <c r="Z799" s="79">
        <v>0</v>
      </c>
      <c r="AA799" s="111">
        <v>0</v>
      </c>
      <c r="AB799" s="107"/>
    </row>
    <row r="800" spans="1:28" ht="19.5" customHeight="1" x14ac:dyDescent="0.15">
      <c r="A800" s="219"/>
      <c r="B800" s="221"/>
      <c r="C800" s="74" t="s">
        <v>152</v>
      </c>
      <c r="D800" s="75"/>
      <c r="E800" s="77" t="s">
        <v>183</v>
      </c>
      <c r="F800" s="79">
        <f t="shared" si="352"/>
        <v>2400.25</v>
      </c>
      <c r="G800" s="79">
        <f>G802+G812</f>
        <v>0</v>
      </c>
      <c r="H800" s="79">
        <f t="shared" ref="H800:AA800" si="353">H802+H812</f>
        <v>23.6</v>
      </c>
      <c r="I800" s="79">
        <f t="shared" si="353"/>
        <v>19.329999999999998</v>
      </c>
      <c r="J800" s="79">
        <f t="shared" si="353"/>
        <v>57.7</v>
      </c>
      <c r="K800" s="79">
        <f t="shared" si="353"/>
        <v>57.42</v>
      </c>
      <c r="L800" s="79">
        <f t="shared" si="353"/>
        <v>32.71</v>
      </c>
      <c r="M800" s="79">
        <f t="shared" si="353"/>
        <v>58.790000000000006</v>
      </c>
      <c r="N800" s="79">
        <f t="shared" si="353"/>
        <v>56.750000000000007</v>
      </c>
      <c r="O800" s="79">
        <f t="shared" si="353"/>
        <v>26.71</v>
      </c>
      <c r="P800" s="79">
        <f t="shared" si="353"/>
        <v>88.26</v>
      </c>
      <c r="Q800" s="79">
        <f t="shared" si="353"/>
        <v>153.56</v>
      </c>
      <c r="R800" s="79">
        <f t="shared" si="353"/>
        <v>433.75000000000006</v>
      </c>
      <c r="S800" s="79">
        <f t="shared" si="353"/>
        <v>667.49</v>
      </c>
      <c r="T800" s="79">
        <f t="shared" si="353"/>
        <v>434.89000000000004</v>
      </c>
      <c r="U800" s="79">
        <f t="shared" si="353"/>
        <v>165.89</v>
      </c>
      <c r="V800" s="79">
        <f t="shared" si="353"/>
        <v>34.85</v>
      </c>
      <c r="W800" s="79">
        <f t="shared" si="353"/>
        <v>43.900000000000006</v>
      </c>
      <c r="X800" s="79">
        <f t="shared" si="353"/>
        <v>29.17</v>
      </c>
      <c r="Y800" s="79">
        <f t="shared" si="353"/>
        <v>8.08</v>
      </c>
      <c r="Z800" s="79">
        <f t="shared" si="353"/>
        <v>1.64</v>
      </c>
      <c r="AA800" s="111">
        <f t="shared" si="353"/>
        <v>5.76</v>
      </c>
      <c r="AB800" s="107"/>
    </row>
    <row r="801" spans="1:28" ht="19.5" customHeight="1" x14ac:dyDescent="0.15">
      <c r="A801" s="219"/>
      <c r="B801" s="76"/>
      <c r="C801" s="76"/>
      <c r="E801" s="77" t="s">
        <v>150</v>
      </c>
      <c r="F801" s="79">
        <f t="shared" si="352"/>
        <v>378.51500000000004</v>
      </c>
      <c r="G801" s="79">
        <f>G803+G813</f>
        <v>0</v>
      </c>
      <c r="H801" s="79">
        <f t="shared" ref="H801:AA801" si="354">H803+H813</f>
        <v>3.5999999999999997E-2</v>
      </c>
      <c r="I801" s="79">
        <f t="shared" si="354"/>
        <v>0.49099999999999999</v>
      </c>
      <c r="J801" s="79">
        <f t="shared" si="354"/>
        <v>2.9119999999999999</v>
      </c>
      <c r="K801" s="79">
        <f t="shared" si="354"/>
        <v>4.0270000000000001</v>
      </c>
      <c r="L801" s="79">
        <f t="shared" si="354"/>
        <v>2.956</v>
      </c>
      <c r="M801" s="79">
        <f t="shared" si="354"/>
        <v>6.1029999999999998</v>
      </c>
      <c r="N801" s="79">
        <f t="shared" si="354"/>
        <v>6.4820000000000002</v>
      </c>
      <c r="O801" s="79">
        <f t="shared" si="354"/>
        <v>3.6360000000000001</v>
      </c>
      <c r="P801" s="79">
        <f t="shared" si="354"/>
        <v>12.923</v>
      </c>
      <c r="Q801" s="79">
        <f t="shared" si="354"/>
        <v>22.69</v>
      </c>
      <c r="R801" s="79">
        <f t="shared" si="354"/>
        <v>69.474000000000004</v>
      </c>
      <c r="S801" s="79">
        <f t="shared" si="354"/>
        <v>110.39099999999999</v>
      </c>
      <c r="T801" s="79">
        <f t="shared" si="354"/>
        <v>73.180000000000007</v>
      </c>
      <c r="U801" s="79">
        <f t="shared" si="354"/>
        <v>34.472000000000001</v>
      </c>
      <c r="V801" s="79">
        <f t="shared" si="354"/>
        <v>7.4810000000000008</v>
      </c>
      <c r="W801" s="79">
        <f t="shared" si="354"/>
        <v>10.943999999999999</v>
      </c>
      <c r="X801" s="79">
        <f t="shared" si="354"/>
        <v>6.3120000000000003</v>
      </c>
      <c r="Y801" s="79">
        <f t="shared" si="354"/>
        <v>2.08</v>
      </c>
      <c r="Z801" s="79">
        <f t="shared" si="354"/>
        <v>0.42699999999999999</v>
      </c>
      <c r="AA801" s="111">
        <f t="shared" si="354"/>
        <v>1.498</v>
      </c>
      <c r="AB801" s="107"/>
    </row>
    <row r="802" spans="1:28" ht="19.5" customHeight="1" x14ac:dyDescent="0.15">
      <c r="A802" s="219"/>
      <c r="B802" s="73" t="s">
        <v>94</v>
      </c>
      <c r="C802" s="77"/>
      <c r="D802" s="77" t="s">
        <v>153</v>
      </c>
      <c r="E802" s="77" t="s">
        <v>183</v>
      </c>
      <c r="F802" s="79">
        <f t="shared" si="352"/>
        <v>553.8599999999999</v>
      </c>
      <c r="G802" s="79">
        <f>SUM(G804,G806,G808,G810)</f>
        <v>0</v>
      </c>
      <c r="H802" s="79">
        <f t="shared" ref="H802:AA802" si="355">SUM(H804,H806,H808,H810)</f>
        <v>0</v>
      </c>
      <c r="I802" s="79">
        <f t="shared" si="355"/>
        <v>0</v>
      </c>
      <c r="J802" s="79">
        <f t="shared" si="355"/>
        <v>0</v>
      </c>
      <c r="K802" s="79">
        <f t="shared" si="355"/>
        <v>0</v>
      </c>
      <c r="L802" s="79">
        <f t="shared" si="355"/>
        <v>0</v>
      </c>
      <c r="M802" s="79">
        <f t="shared" si="355"/>
        <v>3.02</v>
      </c>
      <c r="N802" s="79">
        <f t="shared" si="355"/>
        <v>4.99</v>
      </c>
      <c r="O802" s="79">
        <f t="shared" si="355"/>
        <v>7.02</v>
      </c>
      <c r="P802" s="79">
        <f t="shared" si="355"/>
        <v>20.639999999999997</v>
      </c>
      <c r="Q802" s="79">
        <f t="shared" si="355"/>
        <v>14.81</v>
      </c>
      <c r="R802" s="79">
        <f t="shared" si="355"/>
        <v>76.98</v>
      </c>
      <c r="S802" s="79">
        <f t="shared" si="355"/>
        <v>142.99</v>
      </c>
      <c r="T802" s="79">
        <f t="shared" si="355"/>
        <v>100.37</v>
      </c>
      <c r="U802" s="79">
        <f t="shared" si="355"/>
        <v>89.25</v>
      </c>
      <c r="V802" s="79">
        <f t="shared" si="355"/>
        <v>20.84</v>
      </c>
      <c r="W802" s="79">
        <f t="shared" si="355"/>
        <v>39.74</v>
      </c>
      <c r="X802" s="79">
        <f t="shared" si="355"/>
        <v>17.91</v>
      </c>
      <c r="Y802" s="79">
        <f t="shared" si="355"/>
        <v>7.9</v>
      </c>
      <c r="Z802" s="79">
        <f t="shared" si="355"/>
        <v>1.64</v>
      </c>
      <c r="AA802" s="111">
        <f t="shared" si="355"/>
        <v>5.76</v>
      </c>
      <c r="AB802" s="107"/>
    </row>
    <row r="803" spans="1:28" ht="19.5" customHeight="1" x14ac:dyDescent="0.15">
      <c r="A803" s="219"/>
      <c r="B803" s="73"/>
      <c r="C803" s="73" t="s">
        <v>10</v>
      </c>
      <c r="D803" s="73"/>
      <c r="E803" s="77" t="s">
        <v>150</v>
      </c>
      <c r="F803" s="79">
        <f t="shared" si="352"/>
        <v>133.80599999999998</v>
      </c>
      <c r="G803" s="79">
        <f>SUM(G805,G807,G809,G811)</f>
        <v>0</v>
      </c>
      <c r="H803" s="79">
        <f t="shared" ref="H803:AA803" si="356">SUM(H805,H807,H809,H811)</f>
        <v>0</v>
      </c>
      <c r="I803" s="79">
        <f t="shared" si="356"/>
        <v>0</v>
      </c>
      <c r="J803" s="79">
        <f t="shared" si="356"/>
        <v>0</v>
      </c>
      <c r="K803" s="79">
        <f t="shared" si="356"/>
        <v>0</v>
      </c>
      <c r="L803" s="79">
        <f t="shared" si="356"/>
        <v>0</v>
      </c>
      <c r="M803" s="79">
        <f t="shared" si="356"/>
        <v>0.42</v>
      </c>
      <c r="N803" s="79">
        <f t="shared" si="356"/>
        <v>0.79800000000000004</v>
      </c>
      <c r="O803" s="79">
        <f t="shared" si="356"/>
        <v>1.2649999999999999</v>
      </c>
      <c r="P803" s="79">
        <f t="shared" si="356"/>
        <v>4.125</v>
      </c>
      <c r="Q803" s="79">
        <f t="shared" si="356"/>
        <v>3.2630000000000003</v>
      </c>
      <c r="R803" s="79">
        <f t="shared" si="356"/>
        <v>17.73</v>
      </c>
      <c r="S803" s="79">
        <f t="shared" si="356"/>
        <v>34.317999999999998</v>
      </c>
      <c r="T803" s="79">
        <f t="shared" si="356"/>
        <v>24.298999999999999</v>
      </c>
      <c r="U803" s="79">
        <f t="shared" si="356"/>
        <v>23.202999999999999</v>
      </c>
      <c r="V803" s="79">
        <f t="shared" si="356"/>
        <v>5.4190000000000005</v>
      </c>
      <c r="W803" s="79">
        <f t="shared" si="356"/>
        <v>10.331</v>
      </c>
      <c r="X803" s="79">
        <f t="shared" si="356"/>
        <v>4.657</v>
      </c>
      <c r="Y803" s="79">
        <f t="shared" si="356"/>
        <v>2.0529999999999999</v>
      </c>
      <c r="Z803" s="79">
        <f t="shared" si="356"/>
        <v>0.42699999999999999</v>
      </c>
      <c r="AA803" s="111">
        <f t="shared" si="356"/>
        <v>1.498</v>
      </c>
      <c r="AB803" s="107"/>
    </row>
    <row r="804" spans="1:28" ht="19.5" customHeight="1" x14ac:dyDescent="0.15">
      <c r="A804" s="219"/>
      <c r="B804" s="73"/>
      <c r="C804" s="73"/>
      <c r="D804" s="77" t="s">
        <v>157</v>
      </c>
      <c r="E804" s="77" t="s">
        <v>183</v>
      </c>
      <c r="F804" s="79">
        <f t="shared" si="352"/>
        <v>520.79999999999995</v>
      </c>
      <c r="G804" s="79">
        <v>0</v>
      </c>
      <c r="H804" s="79">
        <v>0</v>
      </c>
      <c r="I804" s="79">
        <v>0</v>
      </c>
      <c r="J804" s="79">
        <v>0</v>
      </c>
      <c r="K804" s="79">
        <v>0</v>
      </c>
      <c r="L804" s="79">
        <v>0</v>
      </c>
      <c r="M804" s="79">
        <v>3.02</v>
      </c>
      <c r="N804" s="79">
        <v>4.99</v>
      </c>
      <c r="O804" s="79">
        <v>7.02</v>
      </c>
      <c r="P804" s="79">
        <v>20.639999999999997</v>
      </c>
      <c r="Q804" s="79">
        <v>12.91</v>
      </c>
      <c r="R804" s="79">
        <v>74.77000000000001</v>
      </c>
      <c r="S804" s="79">
        <v>121.92</v>
      </c>
      <c r="T804" s="79">
        <v>92.490000000000009</v>
      </c>
      <c r="U804" s="79">
        <v>89.25</v>
      </c>
      <c r="V804" s="79">
        <v>20.84</v>
      </c>
      <c r="W804" s="79">
        <v>39.74</v>
      </c>
      <c r="X804" s="79">
        <v>17.91</v>
      </c>
      <c r="Y804" s="79">
        <v>7.9</v>
      </c>
      <c r="Z804" s="79">
        <v>1.64</v>
      </c>
      <c r="AA804" s="111">
        <v>5.76</v>
      </c>
      <c r="AB804" s="107"/>
    </row>
    <row r="805" spans="1:28" ht="19.5" customHeight="1" x14ac:dyDescent="0.15">
      <c r="A805" s="219"/>
      <c r="B805" s="73"/>
      <c r="C805" s="73"/>
      <c r="D805" s="73"/>
      <c r="E805" s="77" t="s">
        <v>150</v>
      </c>
      <c r="F805" s="79">
        <f t="shared" si="352"/>
        <v>125.85000000000001</v>
      </c>
      <c r="G805" s="79">
        <v>0</v>
      </c>
      <c r="H805" s="79">
        <v>0</v>
      </c>
      <c r="I805" s="79">
        <v>0</v>
      </c>
      <c r="J805" s="79">
        <v>0</v>
      </c>
      <c r="K805" s="79">
        <v>0</v>
      </c>
      <c r="L805" s="79">
        <v>0</v>
      </c>
      <c r="M805" s="79">
        <v>0.42</v>
      </c>
      <c r="N805" s="79">
        <v>0.79800000000000004</v>
      </c>
      <c r="O805" s="79">
        <v>1.2649999999999999</v>
      </c>
      <c r="P805" s="79">
        <v>4.125</v>
      </c>
      <c r="Q805" s="79">
        <v>2.8450000000000002</v>
      </c>
      <c r="R805" s="79">
        <v>17.222999999999999</v>
      </c>
      <c r="S805" s="79">
        <v>29.257999999999999</v>
      </c>
      <c r="T805" s="79">
        <v>22.327999999999999</v>
      </c>
      <c r="U805" s="79">
        <v>23.202999999999999</v>
      </c>
      <c r="V805" s="79">
        <v>5.4190000000000005</v>
      </c>
      <c r="W805" s="79">
        <v>10.331</v>
      </c>
      <c r="X805" s="79">
        <v>4.657</v>
      </c>
      <c r="Y805" s="79">
        <v>2.0529999999999999</v>
      </c>
      <c r="Z805" s="79">
        <v>0.42699999999999999</v>
      </c>
      <c r="AA805" s="111">
        <v>1.498</v>
      </c>
      <c r="AB805" s="107"/>
    </row>
    <row r="806" spans="1:28" ht="19.5" customHeight="1" x14ac:dyDescent="0.15">
      <c r="A806" s="219"/>
      <c r="B806" s="73" t="s">
        <v>65</v>
      </c>
      <c r="C806" s="73" t="s">
        <v>159</v>
      </c>
      <c r="D806" s="77" t="s">
        <v>160</v>
      </c>
      <c r="E806" s="77" t="s">
        <v>183</v>
      </c>
      <c r="F806" s="79">
        <f t="shared" si="352"/>
        <v>33.06</v>
      </c>
      <c r="G806" s="79">
        <v>0</v>
      </c>
      <c r="H806" s="79">
        <v>0</v>
      </c>
      <c r="I806" s="79">
        <v>0</v>
      </c>
      <c r="J806" s="79">
        <v>0</v>
      </c>
      <c r="K806" s="79">
        <v>0</v>
      </c>
      <c r="L806" s="79">
        <v>0</v>
      </c>
      <c r="M806" s="79">
        <v>0</v>
      </c>
      <c r="N806" s="79">
        <v>0</v>
      </c>
      <c r="O806" s="79">
        <v>0</v>
      </c>
      <c r="P806" s="79">
        <v>0</v>
      </c>
      <c r="Q806" s="79">
        <v>1.9</v>
      </c>
      <c r="R806" s="79">
        <v>2.21</v>
      </c>
      <c r="S806" s="79">
        <v>21.07</v>
      </c>
      <c r="T806" s="79">
        <v>7.88</v>
      </c>
      <c r="U806" s="79">
        <v>0</v>
      </c>
      <c r="V806" s="79">
        <v>0</v>
      </c>
      <c r="W806" s="79">
        <v>0</v>
      </c>
      <c r="X806" s="79">
        <v>0</v>
      </c>
      <c r="Y806" s="79">
        <v>0</v>
      </c>
      <c r="Z806" s="79">
        <v>0</v>
      </c>
      <c r="AA806" s="111">
        <v>0</v>
      </c>
      <c r="AB806" s="107"/>
    </row>
    <row r="807" spans="1:28" ht="19.5" customHeight="1" x14ac:dyDescent="0.15">
      <c r="A807" s="219"/>
      <c r="B807" s="73"/>
      <c r="C807" s="73"/>
      <c r="D807" s="73"/>
      <c r="E807" s="77" t="s">
        <v>150</v>
      </c>
      <c r="F807" s="79">
        <f t="shared" si="352"/>
        <v>7.9560000000000004</v>
      </c>
      <c r="G807" s="79">
        <v>0</v>
      </c>
      <c r="H807" s="79">
        <v>0</v>
      </c>
      <c r="I807" s="79">
        <v>0</v>
      </c>
      <c r="J807" s="79">
        <v>0</v>
      </c>
      <c r="K807" s="79">
        <v>0</v>
      </c>
      <c r="L807" s="79">
        <v>0</v>
      </c>
      <c r="M807" s="79">
        <v>0</v>
      </c>
      <c r="N807" s="79">
        <v>0</v>
      </c>
      <c r="O807" s="79">
        <v>0</v>
      </c>
      <c r="P807" s="79">
        <v>0</v>
      </c>
      <c r="Q807" s="79">
        <v>0.41799999999999998</v>
      </c>
      <c r="R807" s="79">
        <v>0.50700000000000001</v>
      </c>
      <c r="S807" s="79">
        <v>5.0600000000000005</v>
      </c>
      <c r="T807" s="79">
        <v>1.9710000000000001</v>
      </c>
      <c r="U807" s="79">
        <v>0</v>
      </c>
      <c r="V807" s="79">
        <v>0</v>
      </c>
      <c r="W807" s="79">
        <v>0</v>
      </c>
      <c r="X807" s="79">
        <v>0</v>
      </c>
      <c r="Y807" s="79">
        <v>0</v>
      </c>
      <c r="Z807" s="79">
        <v>0</v>
      </c>
      <c r="AA807" s="111">
        <v>0</v>
      </c>
      <c r="AB807" s="107"/>
    </row>
    <row r="808" spans="1:28" ht="19.5" customHeight="1" x14ac:dyDescent="0.15">
      <c r="A808" s="219" t="s">
        <v>85</v>
      </c>
      <c r="B808" s="73"/>
      <c r="C808" s="73"/>
      <c r="D808" s="77" t="s">
        <v>166</v>
      </c>
      <c r="E808" s="77" t="s">
        <v>183</v>
      </c>
      <c r="F808" s="79">
        <f t="shared" si="352"/>
        <v>0</v>
      </c>
      <c r="G808" s="79">
        <v>0</v>
      </c>
      <c r="H808" s="79">
        <v>0</v>
      </c>
      <c r="I808" s="79">
        <v>0</v>
      </c>
      <c r="J808" s="79">
        <v>0</v>
      </c>
      <c r="K808" s="79">
        <v>0</v>
      </c>
      <c r="L808" s="79">
        <v>0</v>
      </c>
      <c r="M808" s="79">
        <v>0</v>
      </c>
      <c r="N808" s="79">
        <v>0</v>
      </c>
      <c r="O808" s="79">
        <v>0</v>
      </c>
      <c r="P808" s="79">
        <v>0</v>
      </c>
      <c r="Q808" s="79">
        <v>0</v>
      </c>
      <c r="R808" s="79">
        <v>0</v>
      </c>
      <c r="S808" s="79">
        <v>0</v>
      </c>
      <c r="T808" s="79">
        <v>0</v>
      </c>
      <c r="U808" s="79">
        <v>0</v>
      </c>
      <c r="V808" s="79">
        <v>0</v>
      </c>
      <c r="W808" s="79">
        <v>0</v>
      </c>
      <c r="X808" s="79">
        <v>0</v>
      </c>
      <c r="Y808" s="79">
        <v>0</v>
      </c>
      <c r="Z808" s="79">
        <v>0</v>
      </c>
      <c r="AA808" s="111">
        <v>0</v>
      </c>
      <c r="AB808" s="107"/>
    </row>
    <row r="809" spans="1:28" ht="19.5" customHeight="1" x14ac:dyDescent="0.15">
      <c r="A809" s="219"/>
      <c r="B809" s="73"/>
      <c r="C809" s="73" t="s">
        <v>162</v>
      </c>
      <c r="D809" s="73"/>
      <c r="E809" s="77" t="s">
        <v>150</v>
      </c>
      <c r="F809" s="79">
        <f t="shared" si="352"/>
        <v>0</v>
      </c>
      <c r="G809" s="79">
        <v>0</v>
      </c>
      <c r="H809" s="79">
        <v>0</v>
      </c>
      <c r="I809" s="79">
        <v>0</v>
      </c>
      <c r="J809" s="79">
        <v>0</v>
      </c>
      <c r="K809" s="79">
        <v>0</v>
      </c>
      <c r="L809" s="79">
        <v>0</v>
      </c>
      <c r="M809" s="79">
        <v>0</v>
      </c>
      <c r="N809" s="79">
        <v>0</v>
      </c>
      <c r="O809" s="79">
        <v>0</v>
      </c>
      <c r="P809" s="79">
        <v>0</v>
      </c>
      <c r="Q809" s="79">
        <v>0</v>
      </c>
      <c r="R809" s="79">
        <v>0</v>
      </c>
      <c r="S809" s="79">
        <v>0</v>
      </c>
      <c r="T809" s="79">
        <v>0</v>
      </c>
      <c r="U809" s="79">
        <v>0</v>
      </c>
      <c r="V809" s="79">
        <v>0</v>
      </c>
      <c r="W809" s="79">
        <v>0</v>
      </c>
      <c r="X809" s="79">
        <v>0</v>
      </c>
      <c r="Y809" s="79">
        <v>0</v>
      </c>
      <c r="Z809" s="79">
        <v>0</v>
      </c>
      <c r="AA809" s="111">
        <v>0</v>
      </c>
      <c r="AB809" s="107"/>
    </row>
    <row r="810" spans="1:28" ht="19.5" customHeight="1" x14ac:dyDescent="0.15">
      <c r="A810" s="219"/>
      <c r="B810" s="73" t="s">
        <v>20</v>
      </c>
      <c r="C810" s="73"/>
      <c r="D810" s="77" t="s">
        <v>164</v>
      </c>
      <c r="E810" s="77" t="s">
        <v>183</v>
      </c>
      <c r="F810" s="79">
        <f t="shared" si="352"/>
        <v>0</v>
      </c>
      <c r="G810" s="79">
        <v>0</v>
      </c>
      <c r="H810" s="79">
        <v>0</v>
      </c>
      <c r="I810" s="79">
        <v>0</v>
      </c>
      <c r="J810" s="79">
        <v>0</v>
      </c>
      <c r="K810" s="79">
        <v>0</v>
      </c>
      <c r="L810" s="79">
        <v>0</v>
      </c>
      <c r="M810" s="79">
        <v>0</v>
      </c>
      <c r="N810" s="79">
        <v>0</v>
      </c>
      <c r="O810" s="79">
        <v>0</v>
      </c>
      <c r="P810" s="79">
        <v>0</v>
      </c>
      <c r="Q810" s="79">
        <v>0</v>
      </c>
      <c r="R810" s="79">
        <v>0</v>
      </c>
      <c r="S810" s="79">
        <v>0</v>
      </c>
      <c r="T810" s="79">
        <v>0</v>
      </c>
      <c r="U810" s="79">
        <v>0</v>
      </c>
      <c r="V810" s="79">
        <v>0</v>
      </c>
      <c r="W810" s="79">
        <v>0</v>
      </c>
      <c r="X810" s="79">
        <v>0</v>
      </c>
      <c r="Y810" s="79">
        <v>0</v>
      </c>
      <c r="Z810" s="79">
        <v>0</v>
      </c>
      <c r="AA810" s="111">
        <v>0</v>
      </c>
      <c r="AB810" s="107"/>
    </row>
    <row r="811" spans="1:28" ht="19.5" customHeight="1" x14ac:dyDescent="0.15">
      <c r="A811" s="219"/>
      <c r="B811" s="73"/>
      <c r="C811" s="73"/>
      <c r="D811" s="73"/>
      <c r="E811" s="77" t="s">
        <v>150</v>
      </c>
      <c r="F811" s="79">
        <f t="shared" si="352"/>
        <v>0</v>
      </c>
      <c r="G811" s="79">
        <v>0</v>
      </c>
      <c r="H811" s="79">
        <v>0</v>
      </c>
      <c r="I811" s="79">
        <v>0</v>
      </c>
      <c r="J811" s="79">
        <v>0</v>
      </c>
      <c r="K811" s="79">
        <v>0</v>
      </c>
      <c r="L811" s="79">
        <v>0</v>
      </c>
      <c r="M811" s="79">
        <v>0</v>
      </c>
      <c r="N811" s="79">
        <v>0</v>
      </c>
      <c r="O811" s="79">
        <v>0</v>
      </c>
      <c r="P811" s="79">
        <v>0</v>
      </c>
      <c r="Q811" s="79">
        <v>0</v>
      </c>
      <c r="R811" s="79">
        <v>0</v>
      </c>
      <c r="S811" s="79">
        <v>0</v>
      </c>
      <c r="T811" s="79">
        <v>0</v>
      </c>
      <c r="U811" s="79">
        <v>0</v>
      </c>
      <c r="V811" s="79">
        <v>0</v>
      </c>
      <c r="W811" s="79">
        <v>0</v>
      </c>
      <c r="X811" s="79">
        <v>0</v>
      </c>
      <c r="Y811" s="79">
        <v>0</v>
      </c>
      <c r="Z811" s="79">
        <v>0</v>
      </c>
      <c r="AA811" s="111">
        <v>0</v>
      </c>
      <c r="AB811" s="107"/>
    </row>
    <row r="812" spans="1:28" ht="19.5" customHeight="1" x14ac:dyDescent="0.15">
      <c r="A812" s="219"/>
      <c r="B812" s="76"/>
      <c r="C812" s="74" t="s">
        <v>165</v>
      </c>
      <c r="D812" s="75"/>
      <c r="E812" s="77" t="s">
        <v>183</v>
      </c>
      <c r="F812" s="79">
        <f t="shared" si="352"/>
        <v>1846.3900000000003</v>
      </c>
      <c r="G812" s="79">
        <v>0</v>
      </c>
      <c r="H812" s="79">
        <v>23.6</v>
      </c>
      <c r="I812" s="79">
        <v>19.329999999999998</v>
      </c>
      <c r="J812" s="79">
        <v>57.7</v>
      </c>
      <c r="K812" s="79">
        <v>57.42</v>
      </c>
      <c r="L812" s="79">
        <v>32.71</v>
      </c>
      <c r="M812" s="79">
        <v>55.77</v>
      </c>
      <c r="N812" s="79">
        <v>51.760000000000005</v>
      </c>
      <c r="O812" s="79">
        <v>19.690000000000001</v>
      </c>
      <c r="P812" s="79">
        <v>67.62</v>
      </c>
      <c r="Q812" s="79">
        <v>138.75</v>
      </c>
      <c r="R812" s="79">
        <v>356.77000000000004</v>
      </c>
      <c r="S812" s="79">
        <v>524.5</v>
      </c>
      <c r="T812" s="79">
        <v>334.52000000000004</v>
      </c>
      <c r="U812" s="79">
        <v>76.64</v>
      </c>
      <c r="V812" s="79">
        <v>14.01</v>
      </c>
      <c r="W812" s="79">
        <v>4.16</v>
      </c>
      <c r="X812" s="79">
        <v>11.26</v>
      </c>
      <c r="Y812" s="79">
        <v>0.18</v>
      </c>
      <c r="Z812" s="79">
        <v>0</v>
      </c>
      <c r="AA812" s="111">
        <v>0</v>
      </c>
      <c r="AB812" s="107"/>
    </row>
    <row r="813" spans="1:28" ht="19.5" customHeight="1" thickBot="1" x14ac:dyDescent="0.2">
      <c r="A813" s="94"/>
      <c r="B813" s="222"/>
      <c r="C813" s="222"/>
      <c r="D813" s="223"/>
      <c r="E813" s="224" t="s">
        <v>150</v>
      </c>
      <c r="F813" s="79">
        <f t="shared" si="352"/>
        <v>244.709</v>
      </c>
      <c r="G813" s="102">
        <v>0</v>
      </c>
      <c r="H813" s="225">
        <v>3.5999999999999997E-2</v>
      </c>
      <c r="I813" s="225">
        <v>0.49099999999999999</v>
      </c>
      <c r="J813" s="225">
        <v>2.9119999999999999</v>
      </c>
      <c r="K813" s="225">
        <v>4.0270000000000001</v>
      </c>
      <c r="L813" s="225">
        <v>2.956</v>
      </c>
      <c r="M813" s="225">
        <v>5.6829999999999998</v>
      </c>
      <c r="N813" s="225">
        <v>5.6840000000000002</v>
      </c>
      <c r="O813" s="225">
        <v>2.371</v>
      </c>
      <c r="P813" s="225">
        <v>8.798</v>
      </c>
      <c r="Q813" s="225">
        <v>19.427</v>
      </c>
      <c r="R813" s="225">
        <v>51.744</v>
      </c>
      <c r="S813" s="225">
        <v>76.072999999999993</v>
      </c>
      <c r="T813" s="225">
        <v>48.881</v>
      </c>
      <c r="U813" s="225">
        <v>11.269</v>
      </c>
      <c r="V813" s="225">
        <v>2.0620000000000003</v>
      </c>
      <c r="W813" s="225">
        <v>0.61299999999999999</v>
      </c>
      <c r="X813" s="225">
        <v>1.655</v>
      </c>
      <c r="Y813" s="225">
        <v>2.7E-2</v>
      </c>
      <c r="Z813" s="225">
        <v>0</v>
      </c>
      <c r="AA813" s="226">
        <v>0</v>
      </c>
      <c r="AB813" s="107"/>
    </row>
    <row r="814" spans="1:28" ht="19.5" customHeight="1" x14ac:dyDescent="0.15">
      <c r="A814" s="349" t="s">
        <v>119</v>
      </c>
      <c r="B814" s="352" t="s">
        <v>120</v>
      </c>
      <c r="C814" s="353"/>
      <c r="D814" s="354"/>
      <c r="E814" s="73" t="s">
        <v>183</v>
      </c>
      <c r="F814" s="227">
        <f>F815+F816</f>
        <v>227.70999999999998</v>
      </c>
    </row>
    <row r="815" spans="1:28" ht="19.5" customHeight="1" x14ac:dyDescent="0.15">
      <c r="A815" s="350"/>
      <c r="B815" s="355" t="s">
        <v>205</v>
      </c>
      <c r="C815" s="356"/>
      <c r="D815" s="357"/>
      <c r="E815" s="77" t="s">
        <v>183</v>
      </c>
      <c r="F815" s="227">
        <v>82.71</v>
      </c>
    </row>
    <row r="816" spans="1:28" ht="19.5" customHeight="1" x14ac:dyDescent="0.15">
      <c r="A816" s="351"/>
      <c r="B816" s="355" t="s">
        <v>206</v>
      </c>
      <c r="C816" s="356"/>
      <c r="D816" s="357"/>
      <c r="E816" s="77" t="s">
        <v>183</v>
      </c>
      <c r="F816" s="227">
        <v>145</v>
      </c>
    </row>
    <row r="817" spans="1:28" ht="19.5" customHeight="1" thickBot="1" x14ac:dyDescent="0.2">
      <c r="A817" s="358" t="s">
        <v>204</v>
      </c>
      <c r="B817" s="359"/>
      <c r="C817" s="359"/>
      <c r="D817" s="360"/>
      <c r="E817" s="167" t="s">
        <v>183</v>
      </c>
      <c r="F817" s="233">
        <v>0</v>
      </c>
    </row>
    <row r="819" spans="1:28" ht="19.5" customHeight="1" x14ac:dyDescent="0.15">
      <c r="A819" s="3" t="s">
        <v>381</v>
      </c>
      <c r="F819" s="207" t="s">
        <v>510</v>
      </c>
    </row>
    <row r="820" spans="1:28" ht="19.5" customHeight="1" thickBot="1" x14ac:dyDescent="0.2">
      <c r="A820" s="346" t="s">
        <v>28</v>
      </c>
      <c r="B820" s="348"/>
      <c r="C820" s="348"/>
      <c r="D820" s="348"/>
      <c r="E820" s="348"/>
      <c r="F820" s="348"/>
      <c r="G820" s="348"/>
      <c r="H820" s="348"/>
      <c r="I820" s="348"/>
      <c r="J820" s="348"/>
      <c r="K820" s="348"/>
      <c r="L820" s="348"/>
      <c r="M820" s="348"/>
      <c r="N820" s="348"/>
      <c r="O820" s="348"/>
      <c r="P820" s="348"/>
      <c r="Q820" s="348"/>
      <c r="R820" s="348"/>
      <c r="S820" s="348"/>
      <c r="T820" s="348"/>
      <c r="U820" s="348"/>
      <c r="V820" s="348"/>
      <c r="W820" s="348"/>
      <c r="X820" s="348"/>
      <c r="Y820" s="348"/>
      <c r="Z820" s="348"/>
      <c r="AA820" s="348"/>
    </row>
    <row r="821" spans="1:28" ht="19.5" customHeight="1" x14ac:dyDescent="0.15">
      <c r="A821" s="208" t="s">
        <v>179</v>
      </c>
      <c r="B821" s="91"/>
      <c r="C821" s="91"/>
      <c r="D821" s="91"/>
      <c r="E821" s="91"/>
      <c r="F821" s="89" t="s">
        <v>180</v>
      </c>
      <c r="G821" s="184"/>
      <c r="H821" s="184"/>
      <c r="I821" s="184"/>
      <c r="J821" s="184"/>
      <c r="K821" s="184"/>
      <c r="L821" s="184"/>
      <c r="M821" s="184"/>
      <c r="N821" s="184"/>
      <c r="O821" s="184"/>
      <c r="P821" s="184"/>
      <c r="Q821" s="209"/>
      <c r="R821" s="135"/>
      <c r="S821" s="184"/>
      <c r="T821" s="184"/>
      <c r="U821" s="184"/>
      <c r="V821" s="184"/>
      <c r="W821" s="184"/>
      <c r="X821" s="184"/>
      <c r="Y821" s="184"/>
      <c r="Z821" s="184"/>
      <c r="AA821" s="234" t="s">
        <v>181</v>
      </c>
      <c r="AB821" s="107"/>
    </row>
    <row r="822" spans="1:28" ht="19.5" customHeight="1" x14ac:dyDescent="0.15">
      <c r="A822" s="211" t="s">
        <v>182</v>
      </c>
      <c r="B822" s="75"/>
      <c r="C822" s="75"/>
      <c r="D822" s="75"/>
      <c r="E822" s="77" t="s">
        <v>183</v>
      </c>
      <c r="F822" s="79">
        <f>F824+F858+F861</f>
        <v>4219.57</v>
      </c>
      <c r="G822" s="212" t="s">
        <v>184</v>
      </c>
      <c r="H822" s="212" t="s">
        <v>185</v>
      </c>
      <c r="I822" s="212" t="s">
        <v>186</v>
      </c>
      <c r="J822" s="212" t="s">
        <v>187</v>
      </c>
      <c r="K822" s="212" t="s">
        <v>227</v>
      </c>
      <c r="L822" s="212" t="s">
        <v>228</v>
      </c>
      <c r="M822" s="212" t="s">
        <v>229</v>
      </c>
      <c r="N822" s="212" t="s">
        <v>230</v>
      </c>
      <c r="O822" s="212" t="s">
        <v>231</v>
      </c>
      <c r="P822" s="212" t="s">
        <v>232</v>
      </c>
      <c r="Q822" s="213" t="s">
        <v>233</v>
      </c>
      <c r="R822" s="214" t="s">
        <v>234</v>
      </c>
      <c r="S822" s="212" t="s">
        <v>235</v>
      </c>
      <c r="T822" s="212" t="s">
        <v>236</v>
      </c>
      <c r="U822" s="212" t="s">
        <v>237</v>
      </c>
      <c r="V822" s="212" t="s">
        <v>238</v>
      </c>
      <c r="W822" s="212" t="s">
        <v>42</v>
      </c>
      <c r="X822" s="212" t="s">
        <v>147</v>
      </c>
      <c r="Y822" s="212" t="s">
        <v>148</v>
      </c>
      <c r="Z822" s="212" t="s">
        <v>149</v>
      </c>
      <c r="AA822" s="235"/>
      <c r="AB822" s="107"/>
    </row>
    <row r="823" spans="1:28" ht="19.5" customHeight="1" x14ac:dyDescent="0.15">
      <c r="A823" s="144"/>
      <c r="E823" s="77" t="s">
        <v>150</v>
      </c>
      <c r="F823" s="79">
        <f>F825</f>
        <v>813.077</v>
      </c>
      <c r="G823" s="216"/>
      <c r="H823" s="216"/>
      <c r="I823" s="216"/>
      <c r="J823" s="216"/>
      <c r="K823" s="216"/>
      <c r="L823" s="216"/>
      <c r="M823" s="216"/>
      <c r="N823" s="216"/>
      <c r="O823" s="216"/>
      <c r="P823" s="216"/>
      <c r="Q823" s="217"/>
      <c r="R823" s="197"/>
      <c r="S823" s="216"/>
      <c r="T823" s="216"/>
      <c r="U823" s="216"/>
      <c r="V823" s="216"/>
      <c r="W823" s="216"/>
      <c r="X823" s="216"/>
      <c r="Y823" s="216"/>
      <c r="Z823" s="216"/>
      <c r="AA823" s="235" t="s">
        <v>151</v>
      </c>
      <c r="AB823" s="107"/>
    </row>
    <row r="824" spans="1:28" ht="19.5" customHeight="1" x14ac:dyDescent="0.15">
      <c r="A824" s="218"/>
      <c r="B824" s="74" t="s">
        <v>152</v>
      </c>
      <c r="C824" s="75"/>
      <c r="D824" s="75"/>
      <c r="E824" s="77" t="s">
        <v>183</v>
      </c>
      <c r="F824" s="79">
        <f>SUM(G824:AA824)</f>
        <v>4123.49</v>
      </c>
      <c r="G824" s="79">
        <f>G826+G844</f>
        <v>0</v>
      </c>
      <c r="H824" s="79">
        <f t="shared" ref="H824:AA824" si="357">H826+H844</f>
        <v>30.29</v>
      </c>
      <c r="I824" s="79">
        <f t="shared" si="357"/>
        <v>40.15</v>
      </c>
      <c r="J824" s="79">
        <f t="shared" si="357"/>
        <v>65.12</v>
      </c>
      <c r="K824" s="79">
        <f t="shared" si="357"/>
        <v>105.29</v>
      </c>
      <c r="L824" s="79">
        <f t="shared" si="357"/>
        <v>90.24</v>
      </c>
      <c r="M824" s="79">
        <f t="shared" si="357"/>
        <v>137.44</v>
      </c>
      <c r="N824" s="79">
        <f t="shared" si="357"/>
        <v>69.63</v>
      </c>
      <c r="O824" s="79">
        <f t="shared" si="357"/>
        <v>135.78</v>
      </c>
      <c r="P824" s="79">
        <f t="shared" si="357"/>
        <v>193.66</v>
      </c>
      <c r="Q824" s="79">
        <f t="shared" si="357"/>
        <v>328.6</v>
      </c>
      <c r="R824" s="79">
        <f t="shared" si="357"/>
        <v>681.46</v>
      </c>
      <c r="S824" s="79">
        <f t="shared" si="357"/>
        <v>804.87999999999988</v>
      </c>
      <c r="T824" s="79">
        <f t="shared" si="357"/>
        <v>1021.72</v>
      </c>
      <c r="U824" s="79">
        <f t="shared" si="357"/>
        <v>299.62</v>
      </c>
      <c r="V824" s="79">
        <f t="shared" si="357"/>
        <v>86.52</v>
      </c>
      <c r="W824" s="79">
        <f t="shared" si="357"/>
        <v>29.03</v>
      </c>
      <c r="X824" s="79">
        <f t="shared" si="357"/>
        <v>3.59</v>
      </c>
      <c r="Y824" s="79">
        <f t="shared" si="357"/>
        <v>0.03</v>
      </c>
      <c r="Z824" s="79">
        <f t="shared" si="357"/>
        <v>0.44</v>
      </c>
      <c r="AA824" s="111">
        <f t="shared" si="357"/>
        <v>0</v>
      </c>
      <c r="AB824" s="107"/>
    </row>
    <row r="825" spans="1:28" ht="19.5" customHeight="1" x14ac:dyDescent="0.15">
      <c r="A825" s="219"/>
      <c r="B825" s="220"/>
      <c r="E825" s="77" t="s">
        <v>150</v>
      </c>
      <c r="F825" s="79">
        <f>SUM(G825:AA825)</f>
        <v>813.077</v>
      </c>
      <c r="G825" s="79">
        <f>G827+G845</f>
        <v>0</v>
      </c>
      <c r="H825" s="79">
        <f t="shared" ref="H825:AA825" si="358">H827+H845</f>
        <v>5.2999999999999999E-2</v>
      </c>
      <c r="I825" s="79">
        <f t="shared" si="358"/>
        <v>0.55000000000000004</v>
      </c>
      <c r="J825" s="79">
        <f t="shared" si="358"/>
        <v>4.0140000000000002</v>
      </c>
      <c r="K825" s="79">
        <f t="shared" si="358"/>
        <v>14.347000000000001</v>
      </c>
      <c r="L825" s="79">
        <f t="shared" si="358"/>
        <v>17.640999999999998</v>
      </c>
      <c r="M825" s="79">
        <f t="shared" si="358"/>
        <v>16.931000000000001</v>
      </c>
      <c r="N825" s="79">
        <f t="shared" si="358"/>
        <v>13.931000000000001</v>
      </c>
      <c r="O825" s="79">
        <f t="shared" si="358"/>
        <v>30.836000000000002</v>
      </c>
      <c r="P825" s="79">
        <f t="shared" si="358"/>
        <v>46.278999999999996</v>
      </c>
      <c r="Q825" s="79">
        <f t="shared" si="358"/>
        <v>75.099000000000004</v>
      </c>
      <c r="R825" s="79">
        <f t="shared" si="358"/>
        <v>149.809</v>
      </c>
      <c r="S825" s="79">
        <f t="shared" si="358"/>
        <v>151.37400000000002</v>
      </c>
      <c r="T825" s="79">
        <f t="shared" si="358"/>
        <v>197.54899999999998</v>
      </c>
      <c r="U825" s="79">
        <f t="shared" si="358"/>
        <v>63.972000000000001</v>
      </c>
      <c r="V825" s="79">
        <f t="shared" si="358"/>
        <v>21.525000000000002</v>
      </c>
      <c r="W825" s="79">
        <f t="shared" si="358"/>
        <v>7.5820000000000007</v>
      </c>
      <c r="X825" s="79">
        <f t="shared" si="358"/>
        <v>1.397</v>
      </c>
      <c r="Y825" s="79">
        <f t="shared" si="358"/>
        <v>8.0000000000000002E-3</v>
      </c>
      <c r="Z825" s="79">
        <f t="shared" si="358"/>
        <v>0.18</v>
      </c>
      <c r="AA825" s="111">
        <f t="shared" si="358"/>
        <v>0</v>
      </c>
      <c r="AB825" s="107"/>
    </row>
    <row r="826" spans="1:28" ht="19.5" customHeight="1" x14ac:dyDescent="0.15">
      <c r="A826" s="219"/>
      <c r="B826" s="221"/>
      <c r="C826" s="74" t="s">
        <v>152</v>
      </c>
      <c r="D826" s="75"/>
      <c r="E826" s="77" t="s">
        <v>183</v>
      </c>
      <c r="F826" s="79">
        <f t="shared" ref="F826:F829" si="359">SUM(G826:AA826)</f>
        <v>1360.9799999999998</v>
      </c>
      <c r="G826" s="79">
        <f>G828+G842</f>
        <v>0</v>
      </c>
      <c r="H826" s="79">
        <f t="shared" ref="H826:J826" si="360">H828+H842</f>
        <v>18.889999999999997</v>
      </c>
      <c r="I826" s="79">
        <f t="shared" si="360"/>
        <v>27.39</v>
      </c>
      <c r="J826" s="79">
        <f t="shared" si="360"/>
        <v>24.48</v>
      </c>
      <c r="K826" s="79">
        <f>K828+K842</f>
        <v>82.080000000000013</v>
      </c>
      <c r="L826" s="79">
        <f t="shared" ref="L826:AA826" si="361">L828+L842</f>
        <v>85.86</v>
      </c>
      <c r="M826" s="79">
        <f t="shared" si="361"/>
        <v>22.05</v>
      </c>
      <c r="N826" s="79">
        <f t="shared" si="361"/>
        <v>36.119999999999997</v>
      </c>
      <c r="O826" s="79">
        <f t="shared" si="361"/>
        <v>82.47</v>
      </c>
      <c r="P826" s="79">
        <f t="shared" si="361"/>
        <v>108.64</v>
      </c>
      <c r="Q826" s="79">
        <f t="shared" si="361"/>
        <v>133.65</v>
      </c>
      <c r="R826" s="79">
        <f t="shared" si="361"/>
        <v>314.19</v>
      </c>
      <c r="S826" s="79">
        <f t="shared" si="361"/>
        <v>91.039999999999992</v>
      </c>
      <c r="T826" s="79">
        <f t="shared" si="361"/>
        <v>223.56000000000003</v>
      </c>
      <c r="U826" s="79">
        <f t="shared" si="361"/>
        <v>81.040000000000006</v>
      </c>
      <c r="V826" s="79">
        <f t="shared" si="361"/>
        <v>18.78</v>
      </c>
      <c r="W826" s="79">
        <f t="shared" si="361"/>
        <v>7.04</v>
      </c>
      <c r="X826" s="79">
        <f t="shared" si="361"/>
        <v>3.26</v>
      </c>
      <c r="Y826" s="79">
        <f t="shared" si="361"/>
        <v>0</v>
      </c>
      <c r="Z826" s="79">
        <f t="shared" si="361"/>
        <v>0.44</v>
      </c>
      <c r="AA826" s="111">
        <f t="shared" si="361"/>
        <v>0</v>
      </c>
      <c r="AB826" s="107"/>
    </row>
    <row r="827" spans="1:28" ht="19.5" customHeight="1" x14ac:dyDescent="0.15">
      <c r="A827" s="219"/>
      <c r="B827" s="76"/>
      <c r="C827" s="76"/>
      <c r="E827" s="77" t="s">
        <v>150</v>
      </c>
      <c r="F827" s="79">
        <f t="shared" si="359"/>
        <v>372.94899999999996</v>
      </c>
      <c r="G827" s="79">
        <f>G829+G843</f>
        <v>0</v>
      </c>
      <c r="H827" s="79">
        <f t="shared" ref="H827:AA827" si="362">H829+H843</f>
        <v>0</v>
      </c>
      <c r="I827" s="79">
        <f t="shared" si="362"/>
        <v>0.23099999999999998</v>
      </c>
      <c r="J827" s="79">
        <f t="shared" si="362"/>
        <v>1.9280000000000002</v>
      </c>
      <c r="K827" s="79">
        <f t="shared" si="362"/>
        <v>12.611000000000001</v>
      </c>
      <c r="L827" s="79">
        <f t="shared" si="362"/>
        <v>17.206999999999997</v>
      </c>
      <c r="M827" s="79">
        <f t="shared" si="362"/>
        <v>5.3920000000000012</v>
      </c>
      <c r="N827" s="79">
        <f t="shared" si="362"/>
        <v>9.9670000000000005</v>
      </c>
      <c r="O827" s="79">
        <f t="shared" si="362"/>
        <v>23.566000000000003</v>
      </c>
      <c r="P827" s="79">
        <f t="shared" si="362"/>
        <v>34.735999999999997</v>
      </c>
      <c r="Q827" s="79">
        <f t="shared" si="362"/>
        <v>46.501000000000005</v>
      </c>
      <c r="R827" s="79">
        <f t="shared" si="362"/>
        <v>92.218999999999994</v>
      </c>
      <c r="S827" s="79">
        <f t="shared" si="362"/>
        <v>29.888000000000005</v>
      </c>
      <c r="T827" s="79">
        <f t="shared" si="362"/>
        <v>62.685999999999993</v>
      </c>
      <c r="U827" s="79">
        <f t="shared" si="362"/>
        <v>24.433</v>
      </c>
      <c r="V827" s="79">
        <f t="shared" si="362"/>
        <v>7.1800000000000006</v>
      </c>
      <c r="W827" s="79">
        <f t="shared" si="362"/>
        <v>2.887</v>
      </c>
      <c r="X827" s="79">
        <f t="shared" si="362"/>
        <v>1.337</v>
      </c>
      <c r="Y827" s="79">
        <f t="shared" si="362"/>
        <v>0</v>
      </c>
      <c r="Z827" s="79">
        <f t="shared" si="362"/>
        <v>0.18</v>
      </c>
      <c r="AA827" s="111">
        <f t="shared" si="362"/>
        <v>0</v>
      </c>
      <c r="AB827" s="107"/>
    </row>
    <row r="828" spans="1:28" ht="19.5" customHeight="1" x14ac:dyDescent="0.15">
      <c r="A828" s="219"/>
      <c r="B828" s="73"/>
      <c r="C828" s="77"/>
      <c r="D828" s="77" t="s">
        <v>153</v>
      </c>
      <c r="E828" s="77" t="s">
        <v>183</v>
      </c>
      <c r="F828" s="79">
        <f>SUM(G828:AA828)</f>
        <v>1358.2199999999998</v>
      </c>
      <c r="G828" s="79">
        <f>SUM(G830,G832,G834,G836,G838,G840)</f>
        <v>0</v>
      </c>
      <c r="H828" s="79">
        <f t="shared" ref="H828" si="363">SUM(H830,H832,H834,H836,H838,H840)</f>
        <v>18.889999999999997</v>
      </c>
      <c r="I828" s="79">
        <f>SUM(I830,I832,I834,I836,I838,I840)</f>
        <v>27.39</v>
      </c>
      <c r="J828" s="79">
        <f t="shared" ref="J828" si="364">SUM(J830,J832,J834,J836,J838,J840)</f>
        <v>23.48</v>
      </c>
      <c r="K828" s="79">
        <f>SUM(K830,K832,K834,K836,K838,K840)</f>
        <v>81.820000000000007</v>
      </c>
      <c r="L828" s="79">
        <f t="shared" ref="L828:V828" si="365">SUM(L830,L832,L834,L836,L838,L840)</f>
        <v>85.26</v>
      </c>
      <c r="M828" s="79">
        <f t="shared" si="365"/>
        <v>21.8</v>
      </c>
      <c r="N828" s="79">
        <f t="shared" si="365"/>
        <v>36.119999999999997</v>
      </c>
      <c r="O828" s="79">
        <f t="shared" si="365"/>
        <v>82.47</v>
      </c>
      <c r="P828" s="79">
        <f t="shared" si="365"/>
        <v>108.64</v>
      </c>
      <c r="Q828" s="79">
        <f t="shared" si="365"/>
        <v>133.51000000000002</v>
      </c>
      <c r="R828" s="79">
        <f t="shared" si="365"/>
        <v>313.68</v>
      </c>
      <c r="S828" s="79">
        <f t="shared" si="365"/>
        <v>91.039999999999992</v>
      </c>
      <c r="T828" s="79">
        <f t="shared" si="365"/>
        <v>223.56000000000003</v>
      </c>
      <c r="U828" s="79">
        <f t="shared" si="365"/>
        <v>81.040000000000006</v>
      </c>
      <c r="V828" s="79">
        <f t="shared" si="365"/>
        <v>18.78</v>
      </c>
      <c r="W828" s="79">
        <f>SUM(W830,W832,W834,W836,W838,W840)</f>
        <v>7.04</v>
      </c>
      <c r="X828" s="79">
        <f t="shared" ref="X828:AA828" si="366">SUM(X830,X832,X834,X836,X838,X840)</f>
        <v>3.26</v>
      </c>
      <c r="Y828" s="79">
        <f t="shared" si="366"/>
        <v>0</v>
      </c>
      <c r="Z828" s="79">
        <f t="shared" si="366"/>
        <v>0.44</v>
      </c>
      <c r="AA828" s="111">
        <f t="shared" si="366"/>
        <v>0</v>
      </c>
      <c r="AB828" s="107"/>
    </row>
    <row r="829" spans="1:28" ht="19.5" customHeight="1" x14ac:dyDescent="0.15">
      <c r="A829" s="219"/>
      <c r="B829" s="73" t="s">
        <v>154</v>
      </c>
      <c r="C829" s="73"/>
      <c r="D829" s="73"/>
      <c r="E829" s="77" t="s">
        <v>150</v>
      </c>
      <c r="F829" s="79">
        <f t="shared" si="359"/>
        <v>372.62799999999999</v>
      </c>
      <c r="G829" s="79">
        <f>SUM(G831,G833,G835,G837,G839,G841)</f>
        <v>0</v>
      </c>
      <c r="H829" s="79">
        <f t="shared" ref="H829:AA829" si="367">SUM(H831,H833,H835,H837,H839,H841)</f>
        <v>0</v>
      </c>
      <c r="I829" s="79">
        <f t="shared" si="367"/>
        <v>0.23099999999999998</v>
      </c>
      <c r="J829" s="79">
        <f t="shared" si="367"/>
        <v>1.8780000000000001</v>
      </c>
      <c r="K829" s="79">
        <f t="shared" si="367"/>
        <v>12.593</v>
      </c>
      <c r="L829" s="79">
        <f t="shared" si="367"/>
        <v>17.152999999999999</v>
      </c>
      <c r="M829" s="79">
        <f t="shared" si="367"/>
        <v>5.3670000000000009</v>
      </c>
      <c r="N829" s="79">
        <f t="shared" si="367"/>
        <v>9.9670000000000005</v>
      </c>
      <c r="O829" s="79">
        <f t="shared" si="367"/>
        <v>23.566000000000003</v>
      </c>
      <c r="P829" s="79">
        <f t="shared" si="367"/>
        <v>34.735999999999997</v>
      </c>
      <c r="Q829" s="79">
        <f t="shared" si="367"/>
        <v>46.463000000000008</v>
      </c>
      <c r="R829" s="79">
        <f t="shared" si="367"/>
        <v>92.082999999999998</v>
      </c>
      <c r="S829" s="79">
        <f t="shared" si="367"/>
        <v>29.888000000000005</v>
      </c>
      <c r="T829" s="79">
        <f t="shared" si="367"/>
        <v>62.685999999999993</v>
      </c>
      <c r="U829" s="79">
        <f t="shared" si="367"/>
        <v>24.433</v>
      </c>
      <c r="V829" s="79">
        <f t="shared" si="367"/>
        <v>7.1800000000000006</v>
      </c>
      <c r="W829" s="79">
        <f t="shared" si="367"/>
        <v>2.887</v>
      </c>
      <c r="X829" s="79">
        <f t="shared" si="367"/>
        <v>1.337</v>
      </c>
      <c r="Y829" s="79">
        <f t="shared" si="367"/>
        <v>0</v>
      </c>
      <c r="Z829" s="79">
        <f t="shared" si="367"/>
        <v>0.18</v>
      </c>
      <c r="AA829" s="111">
        <f t="shared" si="367"/>
        <v>0</v>
      </c>
      <c r="AB829" s="107"/>
    </row>
    <row r="830" spans="1:28" ht="19.5" customHeight="1" x14ac:dyDescent="0.15">
      <c r="A830" s="219" t="s">
        <v>155</v>
      </c>
      <c r="B830" s="73"/>
      <c r="C830" s="73" t="s">
        <v>10</v>
      </c>
      <c r="D830" s="77" t="s">
        <v>156</v>
      </c>
      <c r="E830" s="77" t="s">
        <v>183</v>
      </c>
      <c r="F830" s="79">
        <f t="shared" ref="F830:F857" si="368">SUM(G830:AA830)</f>
        <v>776.42000000000019</v>
      </c>
      <c r="G830" s="79">
        <v>0</v>
      </c>
      <c r="H830" s="79">
        <v>18.489999999999998</v>
      </c>
      <c r="I830" s="79">
        <v>5.59</v>
      </c>
      <c r="J830" s="79">
        <v>8.9600000000000009</v>
      </c>
      <c r="K830" s="79">
        <v>63.88</v>
      </c>
      <c r="L830" s="79">
        <v>77.239999999999995</v>
      </c>
      <c r="M830" s="79">
        <v>20.97</v>
      </c>
      <c r="N830" s="79">
        <v>32.42</v>
      </c>
      <c r="O830" s="79">
        <v>62.25</v>
      </c>
      <c r="P830" s="79">
        <v>93.14</v>
      </c>
      <c r="Q830" s="79">
        <v>113.23</v>
      </c>
      <c r="R830" s="79">
        <v>132.93</v>
      </c>
      <c r="S830" s="79">
        <v>53.75</v>
      </c>
      <c r="T830" s="79">
        <v>45.06</v>
      </c>
      <c r="U830" s="79">
        <v>22.45</v>
      </c>
      <c r="V830" s="79">
        <v>15.32</v>
      </c>
      <c r="W830" s="79">
        <v>7.04</v>
      </c>
      <c r="X830" s="79">
        <v>3.26</v>
      </c>
      <c r="Y830" s="79">
        <v>0</v>
      </c>
      <c r="Z830" s="79">
        <v>0.44</v>
      </c>
      <c r="AA830" s="111">
        <v>0</v>
      </c>
      <c r="AB830" s="107"/>
    </row>
    <row r="831" spans="1:28" ht="19.5" customHeight="1" x14ac:dyDescent="0.15">
      <c r="A831" s="219"/>
      <c r="B831" s="73"/>
      <c r="C831" s="73"/>
      <c r="D831" s="73"/>
      <c r="E831" s="77" t="s">
        <v>150</v>
      </c>
      <c r="F831" s="79">
        <f t="shared" si="368"/>
        <v>245.79300000000003</v>
      </c>
      <c r="G831" s="79">
        <v>0</v>
      </c>
      <c r="H831" s="79">
        <v>0</v>
      </c>
      <c r="I831" s="79">
        <v>5.0999999999999997E-2</v>
      </c>
      <c r="J831" s="79">
        <v>1.075</v>
      </c>
      <c r="K831" s="79">
        <v>10.863</v>
      </c>
      <c r="L831" s="79">
        <v>16.222000000000001</v>
      </c>
      <c r="M831" s="79">
        <v>5.2460000000000004</v>
      </c>
      <c r="N831" s="79">
        <v>9.4039999999999999</v>
      </c>
      <c r="O831" s="79">
        <v>19.927</v>
      </c>
      <c r="P831" s="79">
        <v>31.635999999999999</v>
      </c>
      <c r="Q831" s="79">
        <v>42.002000000000002</v>
      </c>
      <c r="R831" s="79">
        <v>50.521999999999998</v>
      </c>
      <c r="S831" s="79">
        <v>20.938000000000002</v>
      </c>
      <c r="T831" s="79">
        <v>18.02</v>
      </c>
      <c r="U831" s="79">
        <v>9.2029999999999994</v>
      </c>
      <c r="V831" s="79">
        <v>6.28</v>
      </c>
      <c r="W831" s="79">
        <v>2.887</v>
      </c>
      <c r="X831" s="79">
        <v>1.337</v>
      </c>
      <c r="Y831" s="79">
        <v>0</v>
      </c>
      <c r="Z831" s="79">
        <v>0.18</v>
      </c>
      <c r="AA831" s="111">
        <v>0</v>
      </c>
      <c r="AB831" s="107"/>
    </row>
    <row r="832" spans="1:28" ht="19.5" customHeight="1" x14ac:dyDescent="0.15">
      <c r="A832" s="219"/>
      <c r="B832" s="73"/>
      <c r="C832" s="73"/>
      <c r="D832" s="77" t="s">
        <v>157</v>
      </c>
      <c r="E832" s="77" t="s">
        <v>183</v>
      </c>
      <c r="F832" s="79">
        <f t="shared" si="368"/>
        <v>155.26999999999998</v>
      </c>
      <c r="G832" s="79">
        <v>0</v>
      </c>
      <c r="H832" s="79">
        <v>0</v>
      </c>
      <c r="I832" s="79">
        <v>0</v>
      </c>
      <c r="J832" s="79">
        <v>0</v>
      </c>
      <c r="K832" s="79">
        <v>0</v>
      </c>
      <c r="L832" s="79">
        <v>0</v>
      </c>
      <c r="M832" s="79">
        <v>0</v>
      </c>
      <c r="N832" s="79">
        <v>1.01</v>
      </c>
      <c r="O832" s="79">
        <v>0.15</v>
      </c>
      <c r="P832" s="79">
        <v>11.34</v>
      </c>
      <c r="Q832" s="79">
        <v>12.51</v>
      </c>
      <c r="R832" s="79">
        <v>111.28</v>
      </c>
      <c r="S832" s="79">
        <v>3.18</v>
      </c>
      <c r="T832" s="79">
        <v>14.68</v>
      </c>
      <c r="U832" s="79">
        <v>0.42</v>
      </c>
      <c r="V832" s="79">
        <v>0.7</v>
      </c>
      <c r="W832" s="79">
        <v>0</v>
      </c>
      <c r="X832" s="79">
        <v>0</v>
      </c>
      <c r="Y832" s="79">
        <v>0</v>
      </c>
      <c r="Z832" s="79">
        <v>0</v>
      </c>
      <c r="AA832" s="111">
        <v>0</v>
      </c>
      <c r="AB832" s="107"/>
    </row>
    <row r="833" spans="1:28" ht="19.5" customHeight="1" x14ac:dyDescent="0.15">
      <c r="A833" s="219"/>
      <c r="B833" s="73"/>
      <c r="C833" s="73"/>
      <c r="D833" s="73"/>
      <c r="E833" s="77" t="s">
        <v>150</v>
      </c>
      <c r="F833" s="79">
        <f t="shared" si="368"/>
        <v>35.529000000000003</v>
      </c>
      <c r="G833" s="79">
        <v>0</v>
      </c>
      <c r="H833" s="79">
        <v>0</v>
      </c>
      <c r="I833" s="79">
        <v>0</v>
      </c>
      <c r="J833" s="79">
        <v>0</v>
      </c>
      <c r="K833" s="79">
        <v>0</v>
      </c>
      <c r="L833" s="79">
        <v>0</v>
      </c>
      <c r="M833" s="79">
        <v>0</v>
      </c>
      <c r="N833" s="79">
        <v>0.16200000000000001</v>
      </c>
      <c r="O833" s="79">
        <v>2.7E-2</v>
      </c>
      <c r="P833" s="79">
        <v>2.2679999999999998</v>
      </c>
      <c r="Q833" s="79">
        <v>2.7519999999999998</v>
      </c>
      <c r="R833" s="79">
        <v>25.596</v>
      </c>
      <c r="S833" s="79">
        <v>0.76300000000000001</v>
      </c>
      <c r="T833" s="79">
        <v>3.67</v>
      </c>
      <c r="U833" s="79">
        <v>0.109</v>
      </c>
      <c r="V833" s="79">
        <v>0.182</v>
      </c>
      <c r="W833" s="79">
        <v>0</v>
      </c>
      <c r="X833" s="79">
        <v>0</v>
      </c>
      <c r="Y833" s="79">
        <v>0</v>
      </c>
      <c r="Z833" s="79">
        <v>0</v>
      </c>
      <c r="AA833" s="111">
        <v>0</v>
      </c>
      <c r="AB833" s="107"/>
    </row>
    <row r="834" spans="1:28" ht="19.5" customHeight="1" x14ac:dyDescent="0.15">
      <c r="A834" s="219"/>
      <c r="B834" s="73" t="s">
        <v>158</v>
      </c>
      <c r="C834" s="73" t="s">
        <v>159</v>
      </c>
      <c r="D834" s="77" t="s">
        <v>160</v>
      </c>
      <c r="E834" s="77" t="s">
        <v>183</v>
      </c>
      <c r="F834" s="79">
        <f t="shared" si="368"/>
        <v>402.58000000000004</v>
      </c>
      <c r="G834" s="79">
        <v>0</v>
      </c>
      <c r="H834" s="79">
        <v>0.18</v>
      </c>
      <c r="I834" s="79">
        <v>3.83</v>
      </c>
      <c r="J834" s="79">
        <v>10.82</v>
      </c>
      <c r="K834" s="79">
        <v>17.079999999999998</v>
      </c>
      <c r="L834" s="79">
        <v>7.62</v>
      </c>
      <c r="M834" s="79">
        <v>0.71</v>
      </c>
      <c r="N834" s="79">
        <v>2.34</v>
      </c>
      <c r="O834" s="79">
        <v>20.07</v>
      </c>
      <c r="P834" s="79">
        <v>4.16</v>
      </c>
      <c r="Q834" s="79">
        <v>7.77</v>
      </c>
      <c r="R834" s="79">
        <v>69.47</v>
      </c>
      <c r="S834" s="79">
        <v>34.11</v>
      </c>
      <c r="T834" s="79">
        <v>163.49</v>
      </c>
      <c r="U834" s="79">
        <v>58.17</v>
      </c>
      <c r="V834" s="79">
        <v>2.76</v>
      </c>
      <c r="W834" s="79">
        <v>0</v>
      </c>
      <c r="X834" s="79">
        <v>0</v>
      </c>
      <c r="Y834" s="79">
        <v>0</v>
      </c>
      <c r="Z834" s="79">
        <v>0</v>
      </c>
      <c r="AA834" s="111">
        <v>0</v>
      </c>
      <c r="AB834" s="107"/>
    </row>
    <row r="835" spans="1:28" ht="19.5" customHeight="1" x14ac:dyDescent="0.15">
      <c r="A835" s="219"/>
      <c r="B835" s="73"/>
      <c r="C835" s="73"/>
      <c r="D835" s="73"/>
      <c r="E835" s="77" t="s">
        <v>150</v>
      </c>
      <c r="F835" s="79">
        <f t="shared" si="368"/>
        <v>90.899000000000001</v>
      </c>
      <c r="G835" s="79">
        <v>0</v>
      </c>
      <c r="H835" s="79">
        <v>0</v>
      </c>
      <c r="I835" s="79">
        <v>0</v>
      </c>
      <c r="J835" s="79">
        <v>0.75900000000000001</v>
      </c>
      <c r="K835" s="79">
        <v>1.708</v>
      </c>
      <c r="L835" s="79">
        <v>0.91500000000000004</v>
      </c>
      <c r="M835" s="79">
        <v>9.9000000000000005E-2</v>
      </c>
      <c r="N835" s="79">
        <v>0.374</v>
      </c>
      <c r="O835" s="79">
        <v>3.6120000000000001</v>
      </c>
      <c r="P835" s="79">
        <v>0.83199999999999996</v>
      </c>
      <c r="Q835" s="79">
        <v>1.7090000000000001</v>
      </c>
      <c r="R835" s="79">
        <v>15.965</v>
      </c>
      <c r="S835" s="79">
        <v>8.1869999999999994</v>
      </c>
      <c r="T835" s="79">
        <v>40.9</v>
      </c>
      <c r="U835" s="79">
        <v>15.121</v>
      </c>
      <c r="V835" s="79">
        <v>0.71799999999999997</v>
      </c>
      <c r="W835" s="79">
        <v>0</v>
      </c>
      <c r="X835" s="79">
        <v>0</v>
      </c>
      <c r="Y835" s="79">
        <v>0</v>
      </c>
      <c r="Z835" s="79">
        <v>0</v>
      </c>
      <c r="AA835" s="111">
        <v>0</v>
      </c>
      <c r="AB835" s="107"/>
    </row>
    <row r="836" spans="1:28" ht="19.5" customHeight="1" x14ac:dyDescent="0.15">
      <c r="A836" s="219"/>
      <c r="B836" s="73"/>
      <c r="C836" s="73"/>
      <c r="D836" s="77" t="s">
        <v>161</v>
      </c>
      <c r="E836" s="77" t="s">
        <v>183</v>
      </c>
      <c r="F836" s="79">
        <f t="shared" si="368"/>
        <v>20.14</v>
      </c>
      <c r="G836" s="79">
        <v>0</v>
      </c>
      <c r="H836" s="79">
        <v>0.22</v>
      </c>
      <c r="I836" s="79">
        <v>14.96</v>
      </c>
      <c r="J836" s="79">
        <v>3.7</v>
      </c>
      <c r="K836" s="79">
        <v>0.86</v>
      </c>
      <c r="L836" s="79">
        <v>0.4</v>
      </c>
      <c r="M836" s="79">
        <v>0</v>
      </c>
      <c r="N836" s="79">
        <v>0</v>
      </c>
      <c r="O836" s="79">
        <v>0</v>
      </c>
      <c r="P836" s="79">
        <v>0</v>
      </c>
      <c r="Q836" s="79">
        <v>0</v>
      </c>
      <c r="R836" s="79">
        <v>0</v>
      </c>
      <c r="S836" s="79">
        <v>0</v>
      </c>
      <c r="T836" s="79">
        <v>0</v>
      </c>
      <c r="U836" s="79">
        <v>0</v>
      </c>
      <c r="V836" s="79">
        <v>0</v>
      </c>
      <c r="W836" s="79">
        <v>0</v>
      </c>
      <c r="X836" s="79">
        <v>0</v>
      </c>
      <c r="Y836" s="79">
        <v>0</v>
      </c>
      <c r="Z836" s="79">
        <v>0</v>
      </c>
      <c r="AA836" s="111">
        <v>0</v>
      </c>
      <c r="AB836" s="107"/>
    </row>
    <row r="837" spans="1:28" ht="19.5" customHeight="1" x14ac:dyDescent="0.15">
      <c r="A837" s="219"/>
      <c r="B837" s="73"/>
      <c r="C837" s="73"/>
      <c r="D837" s="73"/>
      <c r="E837" s="77" t="s">
        <v>150</v>
      </c>
      <c r="F837" s="79">
        <f t="shared" si="368"/>
        <v>8.2000000000000003E-2</v>
      </c>
      <c r="G837" s="79">
        <v>0</v>
      </c>
      <c r="H837" s="79">
        <v>0</v>
      </c>
      <c r="I837" s="79">
        <v>0</v>
      </c>
      <c r="J837" s="79">
        <v>4.4000000000000004E-2</v>
      </c>
      <c r="K837" s="79">
        <v>2.1999999999999999E-2</v>
      </c>
      <c r="L837" s="79">
        <v>1.6E-2</v>
      </c>
      <c r="M837" s="79">
        <v>0</v>
      </c>
      <c r="N837" s="79">
        <v>0</v>
      </c>
      <c r="O837" s="79">
        <v>0</v>
      </c>
      <c r="P837" s="79">
        <v>0</v>
      </c>
      <c r="Q837" s="79">
        <v>0</v>
      </c>
      <c r="R837" s="79">
        <v>0</v>
      </c>
      <c r="S837" s="79">
        <v>0</v>
      </c>
      <c r="T837" s="79">
        <v>0</v>
      </c>
      <c r="U837" s="79">
        <v>0</v>
      </c>
      <c r="V837" s="79">
        <v>0</v>
      </c>
      <c r="W837" s="79">
        <v>0</v>
      </c>
      <c r="X837" s="79">
        <v>0</v>
      </c>
      <c r="Y837" s="79">
        <v>0</v>
      </c>
      <c r="Z837" s="79">
        <v>0</v>
      </c>
      <c r="AA837" s="111">
        <v>0</v>
      </c>
      <c r="AB837" s="107"/>
    </row>
    <row r="838" spans="1:28" ht="19.5" customHeight="1" x14ac:dyDescent="0.15">
      <c r="A838" s="219"/>
      <c r="B838" s="73"/>
      <c r="C838" s="73" t="s">
        <v>162</v>
      </c>
      <c r="D838" s="77" t="s">
        <v>163</v>
      </c>
      <c r="E838" s="77" t="s">
        <v>183</v>
      </c>
      <c r="F838" s="79">
        <f t="shared" si="368"/>
        <v>3.46</v>
      </c>
      <c r="G838" s="79">
        <v>0</v>
      </c>
      <c r="H838" s="79">
        <v>0</v>
      </c>
      <c r="I838" s="79">
        <v>3.01</v>
      </c>
      <c r="J838" s="79">
        <v>0</v>
      </c>
      <c r="K838" s="79">
        <v>0</v>
      </c>
      <c r="L838" s="79">
        <v>0</v>
      </c>
      <c r="M838" s="79">
        <v>0.12</v>
      </c>
      <c r="N838" s="79">
        <v>0</v>
      </c>
      <c r="O838" s="79">
        <v>0</v>
      </c>
      <c r="P838" s="79">
        <v>0</v>
      </c>
      <c r="Q838" s="79">
        <v>0</v>
      </c>
      <c r="R838" s="79">
        <v>0</v>
      </c>
      <c r="S838" s="79">
        <v>0</v>
      </c>
      <c r="T838" s="79">
        <v>0.33</v>
      </c>
      <c r="U838" s="79">
        <v>0</v>
      </c>
      <c r="V838" s="79">
        <v>0</v>
      </c>
      <c r="W838" s="79">
        <v>0</v>
      </c>
      <c r="X838" s="79">
        <v>0</v>
      </c>
      <c r="Y838" s="79">
        <v>0</v>
      </c>
      <c r="Z838" s="79">
        <v>0</v>
      </c>
      <c r="AA838" s="111">
        <v>0</v>
      </c>
      <c r="AB838" s="107"/>
    </row>
    <row r="839" spans="1:28" ht="19.5" customHeight="1" x14ac:dyDescent="0.15">
      <c r="A839" s="219"/>
      <c r="B839" s="73" t="s">
        <v>20</v>
      </c>
      <c r="C839" s="73"/>
      <c r="D839" s="73"/>
      <c r="E839" s="77" t="s">
        <v>150</v>
      </c>
      <c r="F839" s="79">
        <f t="shared" si="368"/>
        <v>0.29799999999999999</v>
      </c>
      <c r="G839" s="79">
        <v>0</v>
      </c>
      <c r="H839" s="79">
        <v>0</v>
      </c>
      <c r="I839" s="79">
        <v>0.18</v>
      </c>
      <c r="J839" s="79">
        <v>0</v>
      </c>
      <c r="K839" s="79">
        <v>0</v>
      </c>
      <c r="L839" s="79">
        <v>0</v>
      </c>
      <c r="M839" s="79">
        <v>2.1999999999999999E-2</v>
      </c>
      <c r="N839" s="79">
        <v>0</v>
      </c>
      <c r="O839" s="79">
        <v>0</v>
      </c>
      <c r="P839" s="79">
        <v>0</v>
      </c>
      <c r="Q839" s="79">
        <v>0</v>
      </c>
      <c r="R839" s="79">
        <v>0</v>
      </c>
      <c r="S839" s="79">
        <v>0</v>
      </c>
      <c r="T839" s="79">
        <v>9.6000000000000002E-2</v>
      </c>
      <c r="U839" s="79">
        <v>0</v>
      </c>
      <c r="V839" s="79">
        <v>0</v>
      </c>
      <c r="W839" s="79">
        <v>0</v>
      </c>
      <c r="X839" s="79">
        <v>0</v>
      </c>
      <c r="Y839" s="79">
        <v>0</v>
      </c>
      <c r="Z839" s="79">
        <v>0</v>
      </c>
      <c r="AA839" s="111">
        <v>0</v>
      </c>
      <c r="AB839" s="107"/>
    </row>
    <row r="840" spans="1:28" ht="19.5" customHeight="1" x14ac:dyDescent="0.15">
      <c r="A840" s="219"/>
      <c r="B840" s="73"/>
      <c r="C840" s="73"/>
      <c r="D840" s="77" t="s">
        <v>164</v>
      </c>
      <c r="E840" s="77" t="s">
        <v>183</v>
      </c>
      <c r="F840" s="79">
        <f t="shared" si="368"/>
        <v>0.35</v>
      </c>
      <c r="G840" s="79">
        <v>0</v>
      </c>
      <c r="H840" s="79">
        <v>0</v>
      </c>
      <c r="I840" s="79">
        <v>0</v>
      </c>
      <c r="J840" s="79">
        <v>0</v>
      </c>
      <c r="K840" s="79">
        <v>0</v>
      </c>
      <c r="L840" s="79">
        <v>0</v>
      </c>
      <c r="M840" s="79">
        <v>0</v>
      </c>
      <c r="N840" s="79">
        <v>0.35</v>
      </c>
      <c r="O840" s="79">
        <v>0</v>
      </c>
      <c r="P840" s="79">
        <v>0</v>
      </c>
      <c r="Q840" s="79">
        <v>0</v>
      </c>
      <c r="R840" s="79">
        <v>0</v>
      </c>
      <c r="S840" s="79">
        <v>0</v>
      </c>
      <c r="T840" s="79">
        <v>0</v>
      </c>
      <c r="U840" s="79">
        <v>0</v>
      </c>
      <c r="V840" s="79">
        <v>0</v>
      </c>
      <c r="W840" s="79">
        <v>0</v>
      </c>
      <c r="X840" s="79">
        <v>0</v>
      </c>
      <c r="Y840" s="79">
        <v>0</v>
      </c>
      <c r="Z840" s="79">
        <v>0</v>
      </c>
      <c r="AA840" s="111">
        <v>0</v>
      </c>
      <c r="AB840" s="107"/>
    </row>
    <row r="841" spans="1:28" ht="19.5" customHeight="1" x14ac:dyDescent="0.15">
      <c r="A841" s="219" t="s">
        <v>226</v>
      </c>
      <c r="B841" s="73"/>
      <c r="C841" s="73"/>
      <c r="D841" s="73"/>
      <c r="E841" s="77" t="s">
        <v>150</v>
      </c>
      <c r="F841" s="79">
        <f t="shared" si="368"/>
        <v>2.7E-2</v>
      </c>
      <c r="G841" s="79">
        <v>0</v>
      </c>
      <c r="H841" s="79">
        <v>0</v>
      </c>
      <c r="I841" s="79">
        <v>0</v>
      </c>
      <c r="J841" s="79">
        <v>0</v>
      </c>
      <c r="K841" s="79">
        <v>0</v>
      </c>
      <c r="L841" s="79">
        <v>0</v>
      </c>
      <c r="M841" s="79">
        <v>0</v>
      </c>
      <c r="N841" s="79">
        <v>2.7E-2</v>
      </c>
      <c r="O841" s="79">
        <v>0</v>
      </c>
      <c r="P841" s="79">
        <v>0</v>
      </c>
      <c r="Q841" s="79">
        <v>0</v>
      </c>
      <c r="R841" s="79">
        <v>0</v>
      </c>
      <c r="S841" s="79">
        <v>0</v>
      </c>
      <c r="T841" s="79">
        <v>0</v>
      </c>
      <c r="U841" s="79">
        <v>0</v>
      </c>
      <c r="V841" s="79">
        <v>0</v>
      </c>
      <c r="W841" s="79">
        <v>0</v>
      </c>
      <c r="X841" s="79">
        <v>0</v>
      </c>
      <c r="Y841" s="79">
        <v>0</v>
      </c>
      <c r="Z841" s="79">
        <v>0</v>
      </c>
      <c r="AA841" s="111">
        <v>0</v>
      </c>
      <c r="AB841" s="107"/>
    </row>
    <row r="842" spans="1:28" ht="19.5" customHeight="1" x14ac:dyDescent="0.15">
      <c r="A842" s="219"/>
      <c r="B842" s="76"/>
      <c r="C842" s="74" t="s">
        <v>165</v>
      </c>
      <c r="D842" s="75"/>
      <c r="E842" s="77" t="s">
        <v>183</v>
      </c>
      <c r="F842" s="79">
        <f t="shared" si="368"/>
        <v>2.76</v>
      </c>
      <c r="G842" s="79">
        <v>0</v>
      </c>
      <c r="H842" s="79">
        <v>0</v>
      </c>
      <c r="I842" s="79">
        <v>0</v>
      </c>
      <c r="J842" s="79">
        <v>1</v>
      </c>
      <c r="K842" s="79">
        <v>0.26</v>
      </c>
      <c r="L842" s="79">
        <v>0.6</v>
      </c>
      <c r="M842" s="79">
        <v>0.25</v>
      </c>
      <c r="N842" s="79">
        <v>0</v>
      </c>
      <c r="O842" s="79">
        <v>0</v>
      </c>
      <c r="P842" s="79">
        <v>0</v>
      </c>
      <c r="Q842" s="79">
        <v>0.14000000000000001</v>
      </c>
      <c r="R842" s="79">
        <v>0.51</v>
      </c>
      <c r="S842" s="79">
        <v>0</v>
      </c>
      <c r="T842" s="79">
        <v>0</v>
      </c>
      <c r="U842" s="79">
        <v>0</v>
      </c>
      <c r="V842" s="79">
        <v>0</v>
      </c>
      <c r="W842" s="79">
        <v>0</v>
      </c>
      <c r="X842" s="79">
        <v>0</v>
      </c>
      <c r="Y842" s="79">
        <v>0</v>
      </c>
      <c r="Z842" s="79">
        <v>0</v>
      </c>
      <c r="AA842" s="111">
        <v>0</v>
      </c>
      <c r="AB842" s="107"/>
    </row>
    <row r="843" spans="1:28" ht="19.5" customHeight="1" x14ac:dyDescent="0.15">
      <c r="A843" s="219"/>
      <c r="B843" s="76"/>
      <c r="C843" s="76"/>
      <c r="E843" s="77" t="s">
        <v>150</v>
      </c>
      <c r="F843" s="79">
        <f t="shared" si="368"/>
        <v>0.32100000000000001</v>
      </c>
      <c r="G843" s="79">
        <v>0</v>
      </c>
      <c r="H843" s="79">
        <v>0</v>
      </c>
      <c r="I843" s="79">
        <v>0</v>
      </c>
      <c r="J843" s="79">
        <v>0.05</v>
      </c>
      <c r="K843" s="79">
        <v>1.7999999999999999E-2</v>
      </c>
      <c r="L843" s="79">
        <v>5.3999999999999999E-2</v>
      </c>
      <c r="M843" s="79">
        <v>2.5000000000000001E-2</v>
      </c>
      <c r="N843" s="79">
        <v>0</v>
      </c>
      <c r="O843" s="79">
        <v>0</v>
      </c>
      <c r="P843" s="79">
        <v>0</v>
      </c>
      <c r="Q843" s="79">
        <v>3.7999999999999999E-2</v>
      </c>
      <c r="R843" s="79">
        <v>0.13600000000000001</v>
      </c>
      <c r="S843" s="79">
        <v>0</v>
      </c>
      <c r="T843" s="79">
        <v>0</v>
      </c>
      <c r="U843" s="79">
        <v>0</v>
      </c>
      <c r="V843" s="79">
        <v>0</v>
      </c>
      <c r="W843" s="79">
        <v>0</v>
      </c>
      <c r="X843" s="79">
        <v>0</v>
      </c>
      <c r="Y843" s="79">
        <v>0</v>
      </c>
      <c r="Z843" s="79">
        <v>0</v>
      </c>
      <c r="AA843" s="111">
        <v>0</v>
      </c>
      <c r="AB843" s="107"/>
    </row>
    <row r="844" spans="1:28" ht="19.5" customHeight="1" x14ac:dyDescent="0.15">
      <c r="A844" s="219"/>
      <c r="B844" s="221"/>
      <c r="C844" s="74" t="s">
        <v>152</v>
      </c>
      <c r="D844" s="75"/>
      <c r="E844" s="77" t="s">
        <v>183</v>
      </c>
      <c r="F844" s="79">
        <f t="shared" si="368"/>
        <v>2762.5099999999993</v>
      </c>
      <c r="G844" s="79">
        <f>G846+G856</f>
        <v>0</v>
      </c>
      <c r="H844" s="79">
        <f t="shared" ref="H844:AA844" si="369">H846+H856</f>
        <v>11.4</v>
      </c>
      <c r="I844" s="79">
        <f t="shared" si="369"/>
        <v>12.76</v>
      </c>
      <c r="J844" s="79">
        <f t="shared" si="369"/>
        <v>40.64</v>
      </c>
      <c r="K844" s="79">
        <f t="shared" si="369"/>
        <v>23.209999999999997</v>
      </c>
      <c r="L844" s="79">
        <f t="shared" si="369"/>
        <v>4.38</v>
      </c>
      <c r="M844" s="79">
        <f t="shared" si="369"/>
        <v>115.39</v>
      </c>
      <c r="N844" s="79">
        <f t="shared" si="369"/>
        <v>33.51</v>
      </c>
      <c r="O844" s="79">
        <f t="shared" si="369"/>
        <v>53.31</v>
      </c>
      <c r="P844" s="79">
        <f t="shared" si="369"/>
        <v>85.02</v>
      </c>
      <c r="Q844" s="79">
        <f t="shared" si="369"/>
        <v>194.95</v>
      </c>
      <c r="R844" s="79">
        <f t="shared" si="369"/>
        <v>367.27</v>
      </c>
      <c r="S844" s="79">
        <f t="shared" si="369"/>
        <v>713.83999999999992</v>
      </c>
      <c r="T844" s="79">
        <f t="shared" si="369"/>
        <v>798.16</v>
      </c>
      <c r="U844" s="79">
        <f t="shared" si="369"/>
        <v>218.58</v>
      </c>
      <c r="V844" s="79">
        <f t="shared" si="369"/>
        <v>67.739999999999995</v>
      </c>
      <c r="W844" s="79">
        <f t="shared" si="369"/>
        <v>21.990000000000002</v>
      </c>
      <c r="X844" s="79">
        <f t="shared" si="369"/>
        <v>0.33</v>
      </c>
      <c r="Y844" s="79">
        <f t="shared" si="369"/>
        <v>0.03</v>
      </c>
      <c r="Z844" s="79">
        <f t="shared" si="369"/>
        <v>0</v>
      </c>
      <c r="AA844" s="111">
        <f t="shared" si="369"/>
        <v>0</v>
      </c>
      <c r="AB844" s="107"/>
    </row>
    <row r="845" spans="1:28" ht="19.5" customHeight="1" x14ac:dyDescent="0.15">
      <c r="A845" s="219"/>
      <c r="B845" s="76"/>
      <c r="C845" s="76"/>
      <c r="E845" s="77" t="s">
        <v>150</v>
      </c>
      <c r="F845" s="79">
        <f t="shared" si="368"/>
        <v>440.12799999999999</v>
      </c>
      <c r="G845" s="79">
        <f>G847+G857</f>
        <v>0</v>
      </c>
      <c r="H845" s="79">
        <f t="shared" ref="H845:AA845" si="370">H847+H857</f>
        <v>5.2999999999999999E-2</v>
      </c>
      <c r="I845" s="79">
        <f t="shared" si="370"/>
        <v>0.31900000000000001</v>
      </c>
      <c r="J845" s="79">
        <f t="shared" si="370"/>
        <v>2.0859999999999999</v>
      </c>
      <c r="K845" s="79">
        <f t="shared" si="370"/>
        <v>1.736</v>
      </c>
      <c r="L845" s="79">
        <f t="shared" si="370"/>
        <v>0.43400000000000005</v>
      </c>
      <c r="M845" s="79">
        <f t="shared" si="370"/>
        <v>11.539</v>
      </c>
      <c r="N845" s="79">
        <f t="shared" si="370"/>
        <v>3.964</v>
      </c>
      <c r="O845" s="79">
        <f t="shared" si="370"/>
        <v>7.27</v>
      </c>
      <c r="P845" s="79">
        <f t="shared" si="370"/>
        <v>11.543000000000001</v>
      </c>
      <c r="Q845" s="79">
        <f t="shared" si="370"/>
        <v>28.597999999999999</v>
      </c>
      <c r="R845" s="79">
        <f t="shared" si="370"/>
        <v>57.59</v>
      </c>
      <c r="S845" s="79">
        <f t="shared" si="370"/>
        <v>121.486</v>
      </c>
      <c r="T845" s="79">
        <f t="shared" si="370"/>
        <v>134.863</v>
      </c>
      <c r="U845" s="79">
        <f t="shared" si="370"/>
        <v>39.539000000000001</v>
      </c>
      <c r="V845" s="79">
        <f t="shared" si="370"/>
        <v>14.345000000000001</v>
      </c>
      <c r="W845" s="79">
        <f t="shared" si="370"/>
        <v>4.6950000000000003</v>
      </c>
      <c r="X845" s="79">
        <f t="shared" si="370"/>
        <v>0.06</v>
      </c>
      <c r="Y845" s="79">
        <f t="shared" si="370"/>
        <v>8.0000000000000002E-3</v>
      </c>
      <c r="Z845" s="79">
        <f t="shared" si="370"/>
        <v>0</v>
      </c>
      <c r="AA845" s="111">
        <f t="shared" si="370"/>
        <v>0</v>
      </c>
      <c r="AB845" s="107"/>
    </row>
    <row r="846" spans="1:28" ht="19.5" customHeight="1" x14ac:dyDescent="0.15">
      <c r="A846" s="219"/>
      <c r="B846" s="73" t="s">
        <v>94</v>
      </c>
      <c r="C846" s="77"/>
      <c r="D846" s="77" t="s">
        <v>153</v>
      </c>
      <c r="E846" s="77" t="s">
        <v>183</v>
      </c>
      <c r="F846" s="79">
        <f t="shared" si="368"/>
        <v>597.82000000000016</v>
      </c>
      <c r="G846" s="79">
        <f>SUM(G848,G850,G852,G854)</f>
        <v>0</v>
      </c>
      <c r="H846" s="79">
        <f t="shared" ref="H846:AA846" si="371">SUM(H848,H850,H852,H854)</f>
        <v>0</v>
      </c>
      <c r="I846" s="79">
        <f t="shared" si="371"/>
        <v>0</v>
      </c>
      <c r="J846" s="79">
        <f t="shared" si="371"/>
        <v>2.29</v>
      </c>
      <c r="K846" s="79">
        <f t="shared" si="371"/>
        <v>3.63</v>
      </c>
      <c r="L846" s="79">
        <f t="shared" si="371"/>
        <v>1.28</v>
      </c>
      <c r="M846" s="79">
        <f t="shared" si="371"/>
        <v>0</v>
      </c>
      <c r="N846" s="79">
        <f t="shared" si="371"/>
        <v>5.55</v>
      </c>
      <c r="O846" s="79">
        <f t="shared" si="371"/>
        <v>14.39</v>
      </c>
      <c r="P846" s="79">
        <f t="shared" si="371"/>
        <v>10.280000000000001</v>
      </c>
      <c r="Q846" s="79">
        <f t="shared" si="371"/>
        <v>17.61</v>
      </c>
      <c r="R846" s="79">
        <f t="shared" si="371"/>
        <v>50.5</v>
      </c>
      <c r="S846" s="79">
        <f t="shared" si="371"/>
        <v>188.58999999999997</v>
      </c>
      <c r="T846" s="79">
        <f t="shared" si="371"/>
        <v>180.86</v>
      </c>
      <c r="U846" s="79">
        <f t="shared" si="371"/>
        <v>67.210000000000008</v>
      </c>
      <c r="V846" s="79">
        <f t="shared" si="371"/>
        <v>42.32</v>
      </c>
      <c r="W846" s="79">
        <f t="shared" si="371"/>
        <v>12.950000000000001</v>
      </c>
      <c r="X846" s="79">
        <f t="shared" si="371"/>
        <v>0.33</v>
      </c>
      <c r="Y846" s="79">
        <f t="shared" si="371"/>
        <v>0.03</v>
      </c>
      <c r="Z846" s="79">
        <f t="shared" si="371"/>
        <v>0</v>
      </c>
      <c r="AA846" s="111">
        <f t="shared" si="371"/>
        <v>0</v>
      </c>
      <c r="AB846" s="107"/>
    </row>
    <row r="847" spans="1:28" ht="19.5" customHeight="1" x14ac:dyDescent="0.15">
      <c r="A847" s="219"/>
      <c r="B847" s="73"/>
      <c r="C847" s="73" t="s">
        <v>10</v>
      </c>
      <c r="D847" s="73"/>
      <c r="E847" s="77" t="s">
        <v>150</v>
      </c>
      <c r="F847" s="79">
        <f t="shared" si="368"/>
        <v>142.76499999999999</v>
      </c>
      <c r="G847" s="79">
        <f>SUM(G849,G851,G853,G855)</f>
        <v>0</v>
      </c>
      <c r="H847" s="79">
        <f t="shared" ref="H847:AA847" si="372">SUM(H849,H851,H853,H855)</f>
        <v>0</v>
      </c>
      <c r="I847" s="79">
        <f t="shared" si="372"/>
        <v>0</v>
      </c>
      <c r="J847" s="79">
        <f t="shared" si="372"/>
        <v>0.161</v>
      </c>
      <c r="K847" s="79">
        <f t="shared" si="372"/>
        <v>0.36299999999999999</v>
      </c>
      <c r="L847" s="79">
        <f t="shared" si="372"/>
        <v>0.154</v>
      </c>
      <c r="M847" s="79">
        <f t="shared" si="372"/>
        <v>0</v>
      </c>
      <c r="N847" s="79">
        <f t="shared" si="372"/>
        <v>0.88700000000000001</v>
      </c>
      <c r="O847" s="79">
        <f t="shared" si="372"/>
        <v>2.5900000000000003</v>
      </c>
      <c r="P847" s="79">
        <f t="shared" si="372"/>
        <v>1.7330000000000001</v>
      </c>
      <c r="Q847" s="79">
        <f t="shared" si="372"/>
        <v>3.6589999999999998</v>
      </c>
      <c r="R847" s="79">
        <f t="shared" si="372"/>
        <v>11.622</v>
      </c>
      <c r="S847" s="79">
        <f t="shared" si="372"/>
        <v>45.319000000000003</v>
      </c>
      <c r="T847" s="79">
        <f t="shared" si="372"/>
        <v>44.711999999999996</v>
      </c>
      <c r="U847" s="79">
        <f t="shared" si="372"/>
        <v>17.295999999999999</v>
      </c>
      <c r="V847" s="79">
        <f t="shared" si="372"/>
        <v>10.833</v>
      </c>
      <c r="W847" s="79">
        <f t="shared" si="372"/>
        <v>3.3679999999999999</v>
      </c>
      <c r="X847" s="79">
        <f t="shared" si="372"/>
        <v>0.06</v>
      </c>
      <c r="Y847" s="79">
        <f t="shared" si="372"/>
        <v>8.0000000000000002E-3</v>
      </c>
      <c r="Z847" s="79">
        <f t="shared" si="372"/>
        <v>0</v>
      </c>
      <c r="AA847" s="111">
        <f t="shared" si="372"/>
        <v>0</v>
      </c>
      <c r="AB847" s="107"/>
    </row>
    <row r="848" spans="1:28" ht="19.5" customHeight="1" x14ac:dyDescent="0.15">
      <c r="A848" s="219"/>
      <c r="B848" s="73"/>
      <c r="C848" s="73"/>
      <c r="D848" s="77" t="s">
        <v>157</v>
      </c>
      <c r="E848" s="77" t="s">
        <v>183</v>
      </c>
      <c r="F848" s="79">
        <f t="shared" si="368"/>
        <v>160.28000000000003</v>
      </c>
      <c r="G848" s="79">
        <v>0</v>
      </c>
      <c r="H848" s="79">
        <v>0</v>
      </c>
      <c r="I848" s="79">
        <v>0</v>
      </c>
      <c r="J848" s="79">
        <v>0</v>
      </c>
      <c r="K848" s="79">
        <v>0</v>
      </c>
      <c r="L848" s="79">
        <v>0</v>
      </c>
      <c r="M848" s="79">
        <v>0</v>
      </c>
      <c r="N848" s="79">
        <v>0</v>
      </c>
      <c r="O848" s="79">
        <v>0.8</v>
      </c>
      <c r="P848" s="79">
        <v>6.21</v>
      </c>
      <c r="Q848" s="79">
        <v>6.59</v>
      </c>
      <c r="R848" s="79">
        <v>15.03</v>
      </c>
      <c r="S848" s="79">
        <v>50.019999999999996</v>
      </c>
      <c r="T848" s="79">
        <v>57.51</v>
      </c>
      <c r="U848" s="79">
        <v>21.14</v>
      </c>
      <c r="V848" s="79">
        <v>1.74</v>
      </c>
      <c r="W848" s="79">
        <v>1.24</v>
      </c>
      <c r="X848" s="79">
        <v>0</v>
      </c>
      <c r="Y848" s="79">
        <v>0</v>
      </c>
      <c r="Z848" s="79">
        <v>0</v>
      </c>
      <c r="AA848" s="111">
        <v>0</v>
      </c>
      <c r="AB848" s="107"/>
    </row>
    <row r="849" spans="1:28" ht="19.5" customHeight="1" x14ac:dyDescent="0.15">
      <c r="A849" s="219"/>
      <c r="B849" s="73"/>
      <c r="C849" s="73"/>
      <c r="D849" s="73"/>
      <c r="E849" s="77" t="s">
        <v>150</v>
      </c>
      <c r="F849" s="79">
        <f t="shared" si="368"/>
        <v>38.110999999999997</v>
      </c>
      <c r="G849" s="79">
        <v>0</v>
      </c>
      <c r="H849" s="79">
        <v>0</v>
      </c>
      <c r="I849" s="79">
        <v>0</v>
      </c>
      <c r="J849" s="79">
        <v>0</v>
      </c>
      <c r="K849" s="79">
        <v>0</v>
      </c>
      <c r="L849" s="79">
        <v>0</v>
      </c>
      <c r="M849" s="79">
        <v>0</v>
      </c>
      <c r="N849" s="79">
        <v>0</v>
      </c>
      <c r="O849" s="79">
        <v>0.14400000000000002</v>
      </c>
      <c r="P849" s="79">
        <v>0.91900000000000004</v>
      </c>
      <c r="Q849" s="79">
        <v>1.236</v>
      </c>
      <c r="R849" s="79">
        <v>3.46</v>
      </c>
      <c r="S849" s="79">
        <v>11.968</v>
      </c>
      <c r="T849" s="79">
        <v>14.295</v>
      </c>
      <c r="U849" s="79">
        <v>5.3149999999999995</v>
      </c>
      <c r="V849" s="79">
        <v>0.45100000000000001</v>
      </c>
      <c r="W849" s="79">
        <v>0.32300000000000001</v>
      </c>
      <c r="X849" s="79">
        <v>0</v>
      </c>
      <c r="Y849" s="79">
        <v>0</v>
      </c>
      <c r="Z849" s="79">
        <v>0</v>
      </c>
      <c r="AA849" s="111">
        <v>0</v>
      </c>
      <c r="AB849" s="107"/>
    </row>
    <row r="850" spans="1:28" ht="19.5" customHeight="1" x14ac:dyDescent="0.15">
      <c r="A850" s="219"/>
      <c r="B850" s="73" t="s">
        <v>65</v>
      </c>
      <c r="C850" s="73" t="s">
        <v>159</v>
      </c>
      <c r="D850" s="77" t="s">
        <v>160</v>
      </c>
      <c r="E850" s="77" t="s">
        <v>183</v>
      </c>
      <c r="F850" s="79">
        <f t="shared" si="368"/>
        <v>437.53999999999991</v>
      </c>
      <c r="G850" s="79">
        <v>0</v>
      </c>
      <c r="H850" s="79">
        <v>0</v>
      </c>
      <c r="I850" s="79">
        <v>0</v>
      </c>
      <c r="J850" s="79">
        <v>2.29</v>
      </c>
      <c r="K850" s="79">
        <v>3.63</v>
      </c>
      <c r="L850" s="79">
        <v>1.28</v>
      </c>
      <c r="M850" s="79">
        <v>0</v>
      </c>
      <c r="N850" s="79">
        <v>5.55</v>
      </c>
      <c r="O850" s="79">
        <v>13.59</v>
      </c>
      <c r="P850" s="79">
        <v>4.07</v>
      </c>
      <c r="Q850" s="79">
        <v>11.02</v>
      </c>
      <c r="R850" s="79">
        <v>35.47</v>
      </c>
      <c r="S850" s="79">
        <v>138.57</v>
      </c>
      <c r="T850" s="79">
        <v>123.35000000000001</v>
      </c>
      <c r="U850" s="79">
        <v>46.07</v>
      </c>
      <c r="V850" s="79">
        <v>40.58</v>
      </c>
      <c r="W850" s="79">
        <v>11.71</v>
      </c>
      <c r="X850" s="79">
        <v>0.33</v>
      </c>
      <c r="Y850" s="79">
        <v>0.03</v>
      </c>
      <c r="Z850" s="79">
        <v>0</v>
      </c>
      <c r="AA850" s="111">
        <v>0</v>
      </c>
      <c r="AB850" s="107"/>
    </row>
    <row r="851" spans="1:28" ht="19.5" customHeight="1" x14ac:dyDescent="0.15">
      <c r="A851" s="219"/>
      <c r="B851" s="73"/>
      <c r="C851" s="73"/>
      <c r="D851" s="73"/>
      <c r="E851" s="77" t="s">
        <v>150</v>
      </c>
      <c r="F851" s="79">
        <f t="shared" si="368"/>
        <v>104.654</v>
      </c>
      <c r="G851" s="79">
        <v>0</v>
      </c>
      <c r="H851" s="79">
        <v>0</v>
      </c>
      <c r="I851" s="79">
        <v>0</v>
      </c>
      <c r="J851" s="79">
        <v>0.161</v>
      </c>
      <c r="K851" s="79">
        <v>0.36299999999999999</v>
      </c>
      <c r="L851" s="79">
        <v>0.154</v>
      </c>
      <c r="M851" s="79">
        <v>0</v>
      </c>
      <c r="N851" s="79">
        <v>0.88700000000000001</v>
      </c>
      <c r="O851" s="79">
        <v>2.4460000000000002</v>
      </c>
      <c r="P851" s="79">
        <v>0.81399999999999995</v>
      </c>
      <c r="Q851" s="79">
        <v>2.423</v>
      </c>
      <c r="R851" s="79">
        <v>8.1620000000000008</v>
      </c>
      <c r="S851" s="79">
        <v>33.350999999999999</v>
      </c>
      <c r="T851" s="79">
        <v>30.416999999999998</v>
      </c>
      <c r="U851" s="79">
        <v>11.981</v>
      </c>
      <c r="V851" s="79">
        <v>10.382</v>
      </c>
      <c r="W851" s="79">
        <v>3.0449999999999999</v>
      </c>
      <c r="X851" s="79">
        <v>0.06</v>
      </c>
      <c r="Y851" s="79">
        <v>8.0000000000000002E-3</v>
      </c>
      <c r="Z851" s="79">
        <v>0</v>
      </c>
      <c r="AA851" s="111">
        <v>0</v>
      </c>
      <c r="AB851" s="107"/>
    </row>
    <row r="852" spans="1:28" ht="19.5" customHeight="1" x14ac:dyDescent="0.15">
      <c r="A852" s="219" t="s">
        <v>85</v>
      </c>
      <c r="B852" s="73"/>
      <c r="C852" s="73"/>
      <c r="D852" s="77" t="s">
        <v>166</v>
      </c>
      <c r="E852" s="77" t="s">
        <v>183</v>
      </c>
      <c r="F852" s="79">
        <f t="shared" si="368"/>
        <v>0</v>
      </c>
      <c r="G852" s="79">
        <v>0</v>
      </c>
      <c r="H852" s="79">
        <v>0</v>
      </c>
      <c r="I852" s="79">
        <v>0</v>
      </c>
      <c r="J852" s="79">
        <v>0</v>
      </c>
      <c r="K852" s="79">
        <v>0</v>
      </c>
      <c r="L852" s="79">
        <v>0</v>
      </c>
      <c r="M852" s="79">
        <v>0</v>
      </c>
      <c r="N852" s="79">
        <v>0</v>
      </c>
      <c r="O852" s="79">
        <v>0</v>
      </c>
      <c r="P852" s="79">
        <v>0</v>
      </c>
      <c r="Q852" s="79">
        <v>0</v>
      </c>
      <c r="R852" s="79">
        <v>0</v>
      </c>
      <c r="S852" s="79">
        <v>0</v>
      </c>
      <c r="T852" s="79">
        <v>0</v>
      </c>
      <c r="U852" s="79">
        <v>0</v>
      </c>
      <c r="V852" s="79">
        <v>0</v>
      </c>
      <c r="W852" s="79">
        <v>0</v>
      </c>
      <c r="X852" s="79">
        <v>0</v>
      </c>
      <c r="Y852" s="79">
        <v>0</v>
      </c>
      <c r="Z852" s="79">
        <v>0</v>
      </c>
      <c r="AA852" s="111">
        <v>0</v>
      </c>
      <c r="AB852" s="107"/>
    </row>
    <row r="853" spans="1:28" ht="19.5" customHeight="1" x14ac:dyDescent="0.15">
      <c r="A853" s="219"/>
      <c r="B853" s="73"/>
      <c r="C853" s="73" t="s">
        <v>162</v>
      </c>
      <c r="D853" s="73"/>
      <c r="E853" s="77" t="s">
        <v>150</v>
      </c>
      <c r="F853" s="79">
        <f t="shared" si="368"/>
        <v>0</v>
      </c>
      <c r="G853" s="79">
        <v>0</v>
      </c>
      <c r="H853" s="79">
        <v>0</v>
      </c>
      <c r="I853" s="79">
        <v>0</v>
      </c>
      <c r="J853" s="79">
        <v>0</v>
      </c>
      <c r="K853" s="79">
        <v>0</v>
      </c>
      <c r="L853" s="79">
        <v>0</v>
      </c>
      <c r="M853" s="79">
        <v>0</v>
      </c>
      <c r="N853" s="79">
        <v>0</v>
      </c>
      <c r="O853" s="79">
        <v>0</v>
      </c>
      <c r="P853" s="79">
        <v>0</v>
      </c>
      <c r="Q853" s="79">
        <v>0</v>
      </c>
      <c r="R853" s="79">
        <v>0</v>
      </c>
      <c r="S853" s="79">
        <v>0</v>
      </c>
      <c r="T853" s="79">
        <v>0</v>
      </c>
      <c r="U853" s="79">
        <v>0</v>
      </c>
      <c r="V853" s="79">
        <v>0</v>
      </c>
      <c r="W853" s="79">
        <v>0</v>
      </c>
      <c r="X853" s="79">
        <v>0</v>
      </c>
      <c r="Y853" s="79">
        <v>0</v>
      </c>
      <c r="Z853" s="79">
        <v>0</v>
      </c>
      <c r="AA853" s="111">
        <v>0</v>
      </c>
      <c r="AB853" s="107"/>
    </row>
    <row r="854" spans="1:28" ht="19.5" customHeight="1" x14ac:dyDescent="0.15">
      <c r="A854" s="219"/>
      <c r="B854" s="73" t="s">
        <v>20</v>
      </c>
      <c r="C854" s="73"/>
      <c r="D854" s="77" t="s">
        <v>164</v>
      </c>
      <c r="E854" s="77" t="s">
        <v>183</v>
      </c>
      <c r="F854" s="79">
        <f t="shared" si="368"/>
        <v>0</v>
      </c>
      <c r="G854" s="79">
        <v>0</v>
      </c>
      <c r="H854" s="79">
        <v>0</v>
      </c>
      <c r="I854" s="79">
        <v>0</v>
      </c>
      <c r="J854" s="79">
        <v>0</v>
      </c>
      <c r="K854" s="79">
        <v>0</v>
      </c>
      <c r="L854" s="79">
        <v>0</v>
      </c>
      <c r="M854" s="79">
        <v>0</v>
      </c>
      <c r="N854" s="79">
        <v>0</v>
      </c>
      <c r="O854" s="79">
        <v>0</v>
      </c>
      <c r="P854" s="79">
        <v>0</v>
      </c>
      <c r="Q854" s="79">
        <v>0</v>
      </c>
      <c r="R854" s="79">
        <v>0</v>
      </c>
      <c r="S854" s="79">
        <v>0</v>
      </c>
      <c r="T854" s="79">
        <v>0</v>
      </c>
      <c r="U854" s="79">
        <v>0</v>
      </c>
      <c r="V854" s="79">
        <v>0</v>
      </c>
      <c r="W854" s="79">
        <v>0</v>
      </c>
      <c r="X854" s="79">
        <v>0</v>
      </c>
      <c r="Y854" s="79">
        <v>0</v>
      </c>
      <c r="Z854" s="79">
        <v>0</v>
      </c>
      <c r="AA854" s="111">
        <v>0</v>
      </c>
      <c r="AB854" s="107"/>
    </row>
    <row r="855" spans="1:28" ht="19.5" customHeight="1" x14ac:dyDescent="0.15">
      <c r="A855" s="219"/>
      <c r="B855" s="73"/>
      <c r="C855" s="73"/>
      <c r="D855" s="73"/>
      <c r="E855" s="77" t="s">
        <v>150</v>
      </c>
      <c r="F855" s="79">
        <f t="shared" si="368"/>
        <v>0</v>
      </c>
      <c r="G855" s="79">
        <v>0</v>
      </c>
      <c r="H855" s="79">
        <v>0</v>
      </c>
      <c r="I855" s="79">
        <v>0</v>
      </c>
      <c r="J855" s="79">
        <v>0</v>
      </c>
      <c r="K855" s="79">
        <v>0</v>
      </c>
      <c r="L855" s="79">
        <v>0</v>
      </c>
      <c r="M855" s="79">
        <v>0</v>
      </c>
      <c r="N855" s="79">
        <v>0</v>
      </c>
      <c r="O855" s="79">
        <v>0</v>
      </c>
      <c r="P855" s="79">
        <v>0</v>
      </c>
      <c r="Q855" s="79">
        <v>0</v>
      </c>
      <c r="R855" s="79">
        <v>0</v>
      </c>
      <c r="S855" s="79">
        <v>0</v>
      </c>
      <c r="T855" s="79">
        <v>0</v>
      </c>
      <c r="U855" s="79">
        <v>0</v>
      </c>
      <c r="V855" s="79">
        <v>0</v>
      </c>
      <c r="W855" s="79">
        <v>0</v>
      </c>
      <c r="X855" s="79">
        <v>0</v>
      </c>
      <c r="Y855" s="79">
        <v>0</v>
      </c>
      <c r="Z855" s="79">
        <v>0</v>
      </c>
      <c r="AA855" s="111">
        <v>0</v>
      </c>
      <c r="AB855" s="107"/>
    </row>
    <row r="856" spans="1:28" ht="19.5" customHeight="1" x14ac:dyDescent="0.15">
      <c r="A856" s="219"/>
      <c r="B856" s="76"/>
      <c r="C856" s="74" t="s">
        <v>165</v>
      </c>
      <c r="D856" s="75"/>
      <c r="E856" s="77" t="s">
        <v>183</v>
      </c>
      <c r="F856" s="79">
        <f t="shared" si="368"/>
        <v>2164.69</v>
      </c>
      <c r="G856" s="79">
        <v>0</v>
      </c>
      <c r="H856" s="79">
        <v>11.4</v>
      </c>
      <c r="I856" s="79">
        <v>12.76</v>
      </c>
      <c r="J856" s="79">
        <v>38.35</v>
      </c>
      <c r="K856" s="79">
        <v>19.579999999999998</v>
      </c>
      <c r="L856" s="79">
        <v>3.1</v>
      </c>
      <c r="M856" s="79">
        <v>115.39</v>
      </c>
      <c r="N856" s="79">
        <v>27.96</v>
      </c>
      <c r="O856" s="79">
        <v>38.92</v>
      </c>
      <c r="P856" s="79">
        <v>74.739999999999995</v>
      </c>
      <c r="Q856" s="79">
        <v>177.34</v>
      </c>
      <c r="R856" s="79">
        <v>316.77</v>
      </c>
      <c r="S856" s="79">
        <v>525.25</v>
      </c>
      <c r="T856" s="79">
        <v>617.29999999999995</v>
      </c>
      <c r="U856" s="79">
        <v>151.37</v>
      </c>
      <c r="V856" s="79">
        <v>25.419999999999998</v>
      </c>
      <c r="W856" s="79">
        <v>9.0399999999999991</v>
      </c>
      <c r="X856" s="79">
        <v>0</v>
      </c>
      <c r="Y856" s="79">
        <v>0</v>
      </c>
      <c r="Z856" s="79">
        <v>0</v>
      </c>
      <c r="AA856" s="111">
        <v>0</v>
      </c>
      <c r="AB856" s="107"/>
    </row>
    <row r="857" spans="1:28" ht="19.5" customHeight="1" thickBot="1" x14ac:dyDescent="0.2">
      <c r="A857" s="94"/>
      <c r="B857" s="222"/>
      <c r="C857" s="222"/>
      <c r="D857" s="223"/>
      <c r="E857" s="224" t="s">
        <v>150</v>
      </c>
      <c r="F857" s="79">
        <f t="shared" si="368"/>
        <v>297.363</v>
      </c>
      <c r="G857" s="102">
        <v>0</v>
      </c>
      <c r="H857" s="225">
        <v>5.2999999999999999E-2</v>
      </c>
      <c r="I857" s="225">
        <v>0.31900000000000001</v>
      </c>
      <c r="J857" s="225">
        <v>1.925</v>
      </c>
      <c r="K857" s="225">
        <v>1.373</v>
      </c>
      <c r="L857" s="225">
        <v>0.28000000000000003</v>
      </c>
      <c r="M857" s="225">
        <v>11.539</v>
      </c>
      <c r="N857" s="225">
        <v>3.077</v>
      </c>
      <c r="O857" s="225">
        <v>4.68</v>
      </c>
      <c r="P857" s="225">
        <v>9.81</v>
      </c>
      <c r="Q857" s="225">
        <v>24.939</v>
      </c>
      <c r="R857" s="225">
        <v>45.968000000000004</v>
      </c>
      <c r="S857" s="225">
        <v>76.167000000000002</v>
      </c>
      <c r="T857" s="225">
        <v>90.150999999999996</v>
      </c>
      <c r="U857" s="225">
        <v>22.242999999999999</v>
      </c>
      <c r="V857" s="225">
        <v>3.512</v>
      </c>
      <c r="W857" s="225">
        <v>1.327</v>
      </c>
      <c r="X857" s="225">
        <v>0</v>
      </c>
      <c r="Y857" s="225">
        <v>0</v>
      </c>
      <c r="Z857" s="225">
        <v>0</v>
      </c>
      <c r="AA857" s="226">
        <v>0</v>
      </c>
      <c r="AB857" s="107"/>
    </row>
    <row r="858" spans="1:28" ht="19.5" customHeight="1" x14ac:dyDescent="0.15">
      <c r="A858" s="349" t="s">
        <v>119</v>
      </c>
      <c r="B858" s="352" t="s">
        <v>120</v>
      </c>
      <c r="C858" s="353"/>
      <c r="D858" s="354"/>
      <c r="E858" s="73" t="s">
        <v>183</v>
      </c>
      <c r="F858" s="227">
        <f>F859+F860</f>
        <v>96.080000000000013</v>
      </c>
    </row>
    <row r="859" spans="1:28" ht="19.5" customHeight="1" x14ac:dyDescent="0.15">
      <c r="A859" s="350"/>
      <c r="B859" s="355" t="s">
        <v>205</v>
      </c>
      <c r="C859" s="356"/>
      <c r="D859" s="357"/>
      <c r="E859" s="77" t="s">
        <v>183</v>
      </c>
      <c r="F859" s="227">
        <v>62.09</v>
      </c>
    </row>
    <row r="860" spans="1:28" ht="19.5" customHeight="1" x14ac:dyDescent="0.15">
      <c r="A860" s="351"/>
      <c r="B860" s="355" t="s">
        <v>206</v>
      </c>
      <c r="C860" s="356"/>
      <c r="D860" s="357"/>
      <c r="E860" s="77" t="s">
        <v>183</v>
      </c>
      <c r="F860" s="227">
        <v>33.99</v>
      </c>
    </row>
    <row r="861" spans="1:28" ht="19.5" customHeight="1" thickBot="1" x14ac:dyDescent="0.2">
      <c r="A861" s="358" t="s">
        <v>204</v>
      </c>
      <c r="B861" s="359"/>
      <c r="C861" s="359"/>
      <c r="D861" s="360"/>
      <c r="E861" s="167" t="s">
        <v>183</v>
      </c>
      <c r="F861" s="233">
        <v>0</v>
      </c>
    </row>
    <row r="863" spans="1:28" ht="19.5" customHeight="1" x14ac:dyDescent="0.15">
      <c r="A863" s="3" t="s">
        <v>381</v>
      </c>
      <c r="F863" s="207" t="s">
        <v>509</v>
      </c>
    </row>
    <row r="864" spans="1:28" ht="19.5" customHeight="1" thickBot="1" x14ac:dyDescent="0.2">
      <c r="A864" s="346" t="s">
        <v>28</v>
      </c>
      <c r="B864" s="348"/>
      <c r="C864" s="348"/>
      <c r="D864" s="348"/>
      <c r="E864" s="348"/>
      <c r="F864" s="348"/>
      <c r="G864" s="348"/>
      <c r="H864" s="348"/>
      <c r="I864" s="348"/>
      <c r="J864" s="348"/>
      <c r="K864" s="348"/>
      <c r="L864" s="348"/>
      <c r="M864" s="348"/>
      <c r="N864" s="348"/>
      <c r="O864" s="348"/>
      <c r="P864" s="348"/>
      <c r="Q864" s="348"/>
      <c r="R864" s="348"/>
      <c r="S864" s="348"/>
      <c r="T864" s="348"/>
      <c r="U864" s="348"/>
      <c r="V864" s="348"/>
      <c r="W864" s="348"/>
      <c r="X864" s="348"/>
      <c r="Y864" s="348"/>
      <c r="Z864" s="348"/>
      <c r="AA864" s="348"/>
    </row>
    <row r="865" spans="1:28" ht="19.5" customHeight="1" x14ac:dyDescent="0.15">
      <c r="A865" s="208" t="s">
        <v>179</v>
      </c>
      <c r="B865" s="91"/>
      <c r="C865" s="91"/>
      <c r="D865" s="91"/>
      <c r="E865" s="91"/>
      <c r="F865" s="89" t="s">
        <v>180</v>
      </c>
      <c r="G865" s="184"/>
      <c r="H865" s="184"/>
      <c r="I865" s="184"/>
      <c r="J865" s="184"/>
      <c r="K865" s="184"/>
      <c r="L865" s="184"/>
      <c r="M865" s="184"/>
      <c r="N865" s="184"/>
      <c r="O865" s="184"/>
      <c r="P865" s="184"/>
      <c r="Q865" s="209"/>
      <c r="R865" s="135"/>
      <c r="S865" s="184"/>
      <c r="T865" s="184"/>
      <c r="U865" s="184"/>
      <c r="V865" s="184"/>
      <c r="W865" s="184"/>
      <c r="X865" s="184"/>
      <c r="Y865" s="184"/>
      <c r="Z865" s="184"/>
      <c r="AA865" s="234" t="s">
        <v>181</v>
      </c>
      <c r="AB865" s="107"/>
    </row>
    <row r="866" spans="1:28" ht="19.5" customHeight="1" x14ac:dyDescent="0.15">
      <c r="A866" s="211" t="s">
        <v>182</v>
      </c>
      <c r="B866" s="75"/>
      <c r="C866" s="75"/>
      <c r="D866" s="75"/>
      <c r="E866" s="77" t="s">
        <v>183</v>
      </c>
      <c r="F866" s="79">
        <f>F868+F902+F905</f>
        <v>1273.3000000000002</v>
      </c>
      <c r="G866" s="212" t="s">
        <v>184</v>
      </c>
      <c r="H866" s="212" t="s">
        <v>185</v>
      </c>
      <c r="I866" s="212" t="s">
        <v>186</v>
      </c>
      <c r="J866" s="212" t="s">
        <v>187</v>
      </c>
      <c r="K866" s="212" t="s">
        <v>227</v>
      </c>
      <c r="L866" s="212" t="s">
        <v>228</v>
      </c>
      <c r="M866" s="212" t="s">
        <v>229</v>
      </c>
      <c r="N866" s="212" t="s">
        <v>230</v>
      </c>
      <c r="O866" s="212" t="s">
        <v>231</v>
      </c>
      <c r="P866" s="212" t="s">
        <v>232</v>
      </c>
      <c r="Q866" s="213" t="s">
        <v>233</v>
      </c>
      <c r="R866" s="214" t="s">
        <v>234</v>
      </c>
      <c r="S866" s="212" t="s">
        <v>235</v>
      </c>
      <c r="T866" s="212" t="s">
        <v>236</v>
      </c>
      <c r="U866" s="212" t="s">
        <v>237</v>
      </c>
      <c r="V866" s="212" t="s">
        <v>238</v>
      </c>
      <c r="W866" s="212" t="s">
        <v>42</v>
      </c>
      <c r="X866" s="212" t="s">
        <v>147</v>
      </c>
      <c r="Y866" s="212" t="s">
        <v>148</v>
      </c>
      <c r="Z866" s="212" t="s">
        <v>149</v>
      </c>
      <c r="AA866" s="235"/>
      <c r="AB866" s="107"/>
    </row>
    <row r="867" spans="1:28" ht="19.5" customHeight="1" x14ac:dyDescent="0.15">
      <c r="A867" s="144"/>
      <c r="E867" s="77" t="s">
        <v>150</v>
      </c>
      <c r="F867" s="79">
        <f>F869</f>
        <v>315.60600000000005</v>
      </c>
      <c r="G867" s="216"/>
      <c r="H867" s="216"/>
      <c r="I867" s="216"/>
      <c r="J867" s="216"/>
      <c r="K867" s="216"/>
      <c r="L867" s="216"/>
      <c r="M867" s="216"/>
      <c r="N867" s="216"/>
      <c r="O867" s="216"/>
      <c r="P867" s="216"/>
      <c r="Q867" s="217"/>
      <c r="R867" s="197"/>
      <c r="S867" s="216"/>
      <c r="T867" s="216"/>
      <c r="U867" s="216"/>
      <c r="V867" s="216"/>
      <c r="W867" s="216"/>
      <c r="X867" s="216"/>
      <c r="Y867" s="216"/>
      <c r="Z867" s="216"/>
      <c r="AA867" s="235" t="s">
        <v>151</v>
      </c>
      <c r="AB867" s="107"/>
    </row>
    <row r="868" spans="1:28" ht="19.5" customHeight="1" x14ac:dyDescent="0.15">
      <c r="A868" s="218"/>
      <c r="B868" s="74" t="s">
        <v>152</v>
      </c>
      <c r="C868" s="75"/>
      <c r="D868" s="75"/>
      <c r="E868" s="77" t="s">
        <v>183</v>
      </c>
      <c r="F868" s="79">
        <f>SUM(G868:AA868)</f>
        <v>1145.4800000000002</v>
      </c>
      <c r="G868" s="79">
        <f>G870+G888</f>
        <v>0</v>
      </c>
      <c r="H868" s="79">
        <f t="shared" ref="H868:AA868" si="373">H870+H888</f>
        <v>13.469999999999999</v>
      </c>
      <c r="I868" s="79">
        <f t="shared" si="373"/>
        <v>12.690000000000001</v>
      </c>
      <c r="J868" s="79">
        <f t="shared" si="373"/>
        <v>20.12</v>
      </c>
      <c r="K868" s="79">
        <f t="shared" si="373"/>
        <v>12.490000000000002</v>
      </c>
      <c r="L868" s="79">
        <f t="shared" si="373"/>
        <v>20.910000000000004</v>
      </c>
      <c r="M868" s="79">
        <f t="shared" si="373"/>
        <v>15.04</v>
      </c>
      <c r="N868" s="79">
        <f t="shared" si="373"/>
        <v>30.62</v>
      </c>
      <c r="O868" s="79">
        <f t="shared" si="373"/>
        <v>45.7</v>
      </c>
      <c r="P868" s="79">
        <f t="shared" si="373"/>
        <v>63.730000000000004</v>
      </c>
      <c r="Q868" s="79">
        <f t="shared" si="373"/>
        <v>118.03999999999999</v>
      </c>
      <c r="R868" s="79">
        <f t="shared" si="373"/>
        <v>183.03</v>
      </c>
      <c r="S868" s="79">
        <f t="shared" si="373"/>
        <v>181.88</v>
      </c>
      <c r="T868" s="79">
        <f t="shared" si="373"/>
        <v>162.73000000000002</v>
      </c>
      <c r="U868" s="79">
        <f t="shared" si="373"/>
        <v>123.78</v>
      </c>
      <c r="V868" s="79">
        <f t="shared" si="373"/>
        <v>55.72</v>
      </c>
      <c r="W868" s="79">
        <f t="shared" si="373"/>
        <v>30.440000000000005</v>
      </c>
      <c r="X868" s="79">
        <f t="shared" si="373"/>
        <v>29.15</v>
      </c>
      <c r="Y868" s="79">
        <f t="shared" si="373"/>
        <v>15.9</v>
      </c>
      <c r="Z868" s="79">
        <f t="shared" si="373"/>
        <v>5.46</v>
      </c>
      <c r="AA868" s="111">
        <f t="shared" si="373"/>
        <v>4.58</v>
      </c>
      <c r="AB868" s="107"/>
    </row>
    <row r="869" spans="1:28" ht="19.5" customHeight="1" x14ac:dyDescent="0.15">
      <c r="A869" s="219"/>
      <c r="B869" s="220"/>
      <c r="E869" s="77" t="s">
        <v>150</v>
      </c>
      <c r="F869" s="79">
        <f>SUM(G869:AA869)</f>
        <v>315.60600000000005</v>
      </c>
      <c r="G869" s="79">
        <f>G871+G889</f>
        <v>0</v>
      </c>
      <c r="H869" s="79">
        <f t="shared" ref="H869:AA869" si="374">H871+H889</f>
        <v>3.0000000000000001E-3</v>
      </c>
      <c r="I869" s="79">
        <f t="shared" si="374"/>
        <v>0.26</v>
      </c>
      <c r="J869" s="79">
        <f t="shared" si="374"/>
        <v>1.149</v>
      </c>
      <c r="K869" s="79">
        <f t="shared" si="374"/>
        <v>1.6659999999999999</v>
      </c>
      <c r="L869" s="79">
        <f t="shared" si="374"/>
        <v>4.3040000000000003</v>
      </c>
      <c r="M869" s="79">
        <f t="shared" si="374"/>
        <v>3.0419999999999998</v>
      </c>
      <c r="N869" s="79">
        <f t="shared" si="374"/>
        <v>6.6929999999999996</v>
      </c>
      <c r="O869" s="79">
        <f t="shared" si="374"/>
        <v>12.049999999999999</v>
      </c>
      <c r="P869" s="79">
        <f t="shared" si="374"/>
        <v>17.417000000000002</v>
      </c>
      <c r="Q869" s="79">
        <f t="shared" si="374"/>
        <v>36.286999999999999</v>
      </c>
      <c r="R869" s="79">
        <f t="shared" si="374"/>
        <v>53.746000000000009</v>
      </c>
      <c r="S869" s="79">
        <f t="shared" si="374"/>
        <v>56.448999999999998</v>
      </c>
      <c r="T869" s="79">
        <f t="shared" si="374"/>
        <v>48.334999999999994</v>
      </c>
      <c r="U869" s="79">
        <f t="shared" si="374"/>
        <v>34.148000000000003</v>
      </c>
      <c r="V869" s="79">
        <f t="shared" si="374"/>
        <v>16.124000000000002</v>
      </c>
      <c r="W869" s="79">
        <f t="shared" si="374"/>
        <v>8.6389999999999993</v>
      </c>
      <c r="X869" s="79">
        <f t="shared" si="374"/>
        <v>8.0069999999999997</v>
      </c>
      <c r="Y869" s="79">
        <f t="shared" si="374"/>
        <v>4.2759999999999998</v>
      </c>
      <c r="Z869" s="79">
        <f t="shared" si="374"/>
        <v>1.5940000000000001</v>
      </c>
      <c r="AA869" s="111">
        <f t="shared" si="374"/>
        <v>1.417</v>
      </c>
      <c r="AB869" s="107"/>
    </row>
    <row r="870" spans="1:28" ht="19.5" customHeight="1" x14ac:dyDescent="0.15">
      <c r="A870" s="219"/>
      <c r="B870" s="221"/>
      <c r="C870" s="74" t="s">
        <v>152</v>
      </c>
      <c r="D870" s="75"/>
      <c r="E870" s="77" t="s">
        <v>183</v>
      </c>
      <c r="F870" s="79">
        <f t="shared" ref="F870:F901" si="375">SUM(G870:AA870)</f>
        <v>741.3900000000001</v>
      </c>
      <c r="G870" s="79">
        <f>G872+G886</f>
        <v>0</v>
      </c>
      <c r="H870" s="79">
        <f t="shared" ref="H870:J870" si="376">H872+H886</f>
        <v>13.469999999999999</v>
      </c>
      <c r="I870" s="79">
        <f t="shared" si="376"/>
        <v>5.32</v>
      </c>
      <c r="J870" s="79">
        <f t="shared" si="376"/>
        <v>4.66</v>
      </c>
      <c r="K870" s="79">
        <f>K872+K886</f>
        <v>10.120000000000001</v>
      </c>
      <c r="L870" s="79">
        <f t="shared" ref="L870:AA870" si="377">L872+L886</f>
        <v>20.700000000000003</v>
      </c>
      <c r="M870" s="79">
        <f t="shared" si="377"/>
        <v>14.1</v>
      </c>
      <c r="N870" s="79">
        <f t="shared" si="377"/>
        <v>19.43</v>
      </c>
      <c r="O870" s="79">
        <f t="shared" si="377"/>
        <v>35.81</v>
      </c>
      <c r="P870" s="79">
        <f t="shared" si="377"/>
        <v>45.360000000000007</v>
      </c>
      <c r="Q870" s="79">
        <f t="shared" si="377"/>
        <v>91.19</v>
      </c>
      <c r="R870" s="79">
        <f t="shared" si="377"/>
        <v>121.63</v>
      </c>
      <c r="S870" s="79">
        <f t="shared" si="377"/>
        <v>135.87</v>
      </c>
      <c r="T870" s="79">
        <f t="shared" si="377"/>
        <v>107.54000000000002</v>
      </c>
      <c r="U870" s="79">
        <f t="shared" si="377"/>
        <v>64.010000000000005</v>
      </c>
      <c r="V870" s="79">
        <f t="shared" si="377"/>
        <v>20.58</v>
      </c>
      <c r="W870" s="79">
        <f t="shared" si="377"/>
        <v>12.42</v>
      </c>
      <c r="X870" s="79">
        <f t="shared" si="377"/>
        <v>13.23</v>
      </c>
      <c r="Y870" s="79">
        <f t="shared" si="377"/>
        <v>1.72</v>
      </c>
      <c r="Z870" s="79">
        <f t="shared" si="377"/>
        <v>2.63</v>
      </c>
      <c r="AA870" s="111">
        <f t="shared" si="377"/>
        <v>1.6</v>
      </c>
      <c r="AB870" s="107"/>
    </row>
    <row r="871" spans="1:28" ht="19.5" customHeight="1" x14ac:dyDescent="0.15">
      <c r="A871" s="219"/>
      <c r="B871" s="76"/>
      <c r="C871" s="76"/>
      <c r="E871" s="77" t="s">
        <v>150</v>
      </c>
      <c r="F871" s="79">
        <f t="shared" si="375"/>
        <v>243.74999999999997</v>
      </c>
      <c r="G871" s="79">
        <f>G873+G887</f>
        <v>0</v>
      </c>
      <c r="H871" s="79">
        <f t="shared" ref="H871:AA871" si="378">H873+H887</f>
        <v>3.0000000000000001E-3</v>
      </c>
      <c r="I871" s="79">
        <f t="shared" si="378"/>
        <v>7.3000000000000009E-2</v>
      </c>
      <c r="J871" s="79">
        <f t="shared" si="378"/>
        <v>0.35100000000000003</v>
      </c>
      <c r="K871" s="79">
        <f t="shared" si="378"/>
        <v>1.48</v>
      </c>
      <c r="L871" s="79">
        <f t="shared" si="378"/>
        <v>4.2850000000000001</v>
      </c>
      <c r="M871" s="79">
        <f t="shared" si="378"/>
        <v>2.94</v>
      </c>
      <c r="N871" s="79">
        <f t="shared" si="378"/>
        <v>5.4509999999999996</v>
      </c>
      <c r="O871" s="79">
        <f t="shared" si="378"/>
        <v>10.821999999999999</v>
      </c>
      <c r="P871" s="79">
        <f t="shared" si="378"/>
        <v>14.951000000000001</v>
      </c>
      <c r="Q871" s="79">
        <f t="shared" si="378"/>
        <v>32.397999999999996</v>
      </c>
      <c r="R871" s="79">
        <f t="shared" si="378"/>
        <v>44.173000000000009</v>
      </c>
      <c r="S871" s="79">
        <f t="shared" si="378"/>
        <v>48.433999999999997</v>
      </c>
      <c r="T871" s="79">
        <f t="shared" si="378"/>
        <v>37.906999999999996</v>
      </c>
      <c r="U871" s="79">
        <f t="shared" si="378"/>
        <v>21.576000000000001</v>
      </c>
      <c r="V871" s="79">
        <f t="shared" si="378"/>
        <v>8.0589999999999993</v>
      </c>
      <c r="W871" s="79">
        <f t="shared" si="378"/>
        <v>4.202</v>
      </c>
      <c r="X871" s="79">
        <f t="shared" si="378"/>
        <v>4.49</v>
      </c>
      <c r="Y871" s="79">
        <f t="shared" si="378"/>
        <v>0.58399999999999996</v>
      </c>
      <c r="Z871" s="79">
        <f t="shared" si="378"/>
        <v>0.92800000000000005</v>
      </c>
      <c r="AA871" s="111">
        <f t="shared" si="378"/>
        <v>0.64300000000000002</v>
      </c>
      <c r="AB871" s="107"/>
    </row>
    <row r="872" spans="1:28" ht="19.5" customHeight="1" x14ac:dyDescent="0.15">
      <c r="A872" s="219"/>
      <c r="B872" s="73"/>
      <c r="C872" s="77"/>
      <c r="D872" s="77" t="s">
        <v>153</v>
      </c>
      <c r="E872" s="77" t="s">
        <v>183</v>
      </c>
      <c r="F872" s="79">
        <f>SUM(G872:AA872)</f>
        <v>725.15000000000009</v>
      </c>
      <c r="G872" s="79">
        <f>SUM(G874,G876,G878,G880,G882,G884)</f>
        <v>0</v>
      </c>
      <c r="H872" s="79">
        <f t="shared" ref="H872" si="379">SUM(H874,H876,H878,H880,H882,H884)</f>
        <v>13.18</v>
      </c>
      <c r="I872" s="79">
        <f>SUM(I874,I876,I878,I880,I882,I884)</f>
        <v>4.46</v>
      </c>
      <c r="J872" s="79">
        <f t="shared" ref="J872" si="380">SUM(J874,J876,J878,J880,J882,J884)</f>
        <v>4.3600000000000003</v>
      </c>
      <c r="K872" s="79">
        <f>SUM(K874,K876,K878,K880,K882,K884)</f>
        <v>9.4600000000000009</v>
      </c>
      <c r="L872" s="79">
        <f t="shared" ref="L872:V872" si="381">SUM(L874,L876,L878,L880,L882,L884)</f>
        <v>20.560000000000002</v>
      </c>
      <c r="M872" s="79">
        <f t="shared" si="381"/>
        <v>13.51</v>
      </c>
      <c r="N872" s="79">
        <f t="shared" si="381"/>
        <v>19.43</v>
      </c>
      <c r="O872" s="79">
        <f>SUM(O874,O876,O878,O880,O882,O884)</f>
        <v>35.81</v>
      </c>
      <c r="P872" s="79">
        <f t="shared" si="381"/>
        <v>43.980000000000004</v>
      </c>
      <c r="Q872" s="79">
        <f t="shared" si="381"/>
        <v>84.24</v>
      </c>
      <c r="R872" s="79">
        <f t="shared" si="381"/>
        <v>119.8</v>
      </c>
      <c r="S872" s="79">
        <f t="shared" si="381"/>
        <v>133.72</v>
      </c>
      <c r="T872" s="79">
        <f t="shared" si="381"/>
        <v>106.64000000000001</v>
      </c>
      <c r="U872" s="79">
        <f t="shared" si="381"/>
        <v>63.820000000000007</v>
      </c>
      <c r="V872" s="79">
        <f t="shared" si="381"/>
        <v>20.58</v>
      </c>
      <c r="W872" s="79">
        <f>SUM(W874,W876,W878,W880,W882,W884)</f>
        <v>12.42</v>
      </c>
      <c r="X872" s="79">
        <f t="shared" ref="X872:AA872" si="382">SUM(X874,X876,X878,X880,X882,X884)</f>
        <v>13.23</v>
      </c>
      <c r="Y872" s="79">
        <f t="shared" si="382"/>
        <v>1.72</v>
      </c>
      <c r="Z872" s="79">
        <f t="shared" si="382"/>
        <v>2.63</v>
      </c>
      <c r="AA872" s="111">
        <f t="shared" si="382"/>
        <v>1.6</v>
      </c>
      <c r="AB872" s="107"/>
    </row>
    <row r="873" spans="1:28" ht="19.5" customHeight="1" x14ac:dyDescent="0.15">
      <c r="A873" s="219"/>
      <c r="B873" s="73" t="s">
        <v>154</v>
      </c>
      <c r="C873" s="73"/>
      <c r="D873" s="73"/>
      <c r="E873" s="77" t="s">
        <v>150</v>
      </c>
      <c r="F873" s="79">
        <f t="shared" si="375"/>
        <v>240.02</v>
      </c>
      <c r="G873" s="79">
        <f>SUM(G875,G877,G879,G881,G883,G885)</f>
        <v>0</v>
      </c>
      <c r="H873" s="79">
        <f t="shared" ref="H873:AA873" si="383">SUM(H875,H877,H879,H881,H883,H885)</f>
        <v>0</v>
      </c>
      <c r="I873" s="79">
        <f t="shared" si="383"/>
        <v>0.05</v>
      </c>
      <c r="J873" s="79">
        <f t="shared" si="383"/>
        <v>0.33500000000000002</v>
      </c>
      <c r="K873" s="79">
        <f t="shared" si="383"/>
        <v>1.4339999999999999</v>
      </c>
      <c r="L873" s="79">
        <f t="shared" si="383"/>
        <v>4.2720000000000002</v>
      </c>
      <c r="M873" s="79">
        <f t="shared" si="383"/>
        <v>2.8959999999999999</v>
      </c>
      <c r="N873" s="79">
        <f t="shared" si="383"/>
        <v>5.4509999999999996</v>
      </c>
      <c r="O873" s="79">
        <f t="shared" si="383"/>
        <v>10.821999999999999</v>
      </c>
      <c r="P873" s="79">
        <f t="shared" si="383"/>
        <v>14.592000000000001</v>
      </c>
      <c r="Q873" s="79">
        <f t="shared" si="383"/>
        <v>30.521999999999998</v>
      </c>
      <c r="R873" s="79">
        <f t="shared" si="383"/>
        <v>43.701000000000008</v>
      </c>
      <c r="S873" s="79">
        <f t="shared" si="383"/>
        <v>47.832000000000001</v>
      </c>
      <c r="T873" s="79">
        <f t="shared" si="383"/>
        <v>37.683999999999997</v>
      </c>
      <c r="U873" s="79">
        <f t="shared" si="383"/>
        <v>21.523</v>
      </c>
      <c r="V873" s="79">
        <f t="shared" si="383"/>
        <v>8.0589999999999993</v>
      </c>
      <c r="W873" s="79">
        <f t="shared" si="383"/>
        <v>4.202</v>
      </c>
      <c r="X873" s="79">
        <f t="shared" si="383"/>
        <v>4.49</v>
      </c>
      <c r="Y873" s="79">
        <f t="shared" si="383"/>
        <v>0.58399999999999996</v>
      </c>
      <c r="Z873" s="79">
        <f t="shared" si="383"/>
        <v>0.92800000000000005</v>
      </c>
      <c r="AA873" s="111">
        <f t="shared" si="383"/>
        <v>0.64300000000000002</v>
      </c>
      <c r="AB873" s="107"/>
    </row>
    <row r="874" spans="1:28" ht="19.5" customHeight="1" x14ac:dyDescent="0.15">
      <c r="A874" s="219" t="s">
        <v>155</v>
      </c>
      <c r="B874" s="73"/>
      <c r="C874" s="73" t="s">
        <v>10</v>
      </c>
      <c r="D874" s="77" t="s">
        <v>156</v>
      </c>
      <c r="E874" s="77" t="s">
        <v>183</v>
      </c>
      <c r="F874" s="79">
        <f t="shared" si="375"/>
        <v>564.06000000000006</v>
      </c>
      <c r="G874" s="79">
        <v>0</v>
      </c>
      <c r="H874" s="79">
        <v>3.86</v>
      </c>
      <c r="I874" s="79">
        <v>3.41</v>
      </c>
      <c r="J874" s="79">
        <v>2.5499999999999998</v>
      </c>
      <c r="K874" s="79">
        <v>7.2</v>
      </c>
      <c r="L874" s="79">
        <v>20.28</v>
      </c>
      <c r="M874" s="79">
        <v>9.379999999999999</v>
      </c>
      <c r="N874" s="79">
        <v>18.02</v>
      </c>
      <c r="O874" s="79">
        <v>31.25</v>
      </c>
      <c r="P874" s="79">
        <v>41.39</v>
      </c>
      <c r="Q874" s="79">
        <v>79.77</v>
      </c>
      <c r="R874" s="79">
        <v>106.82</v>
      </c>
      <c r="S874" s="79">
        <v>102.22</v>
      </c>
      <c r="T874" s="79">
        <v>69.87</v>
      </c>
      <c r="U874" s="79">
        <v>31.63</v>
      </c>
      <c r="V874" s="79">
        <v>17.7</v>
      </c>
      <c r="W874" s="79">
        <v>6.49</v>
      </c>
      <c r="X874" s="79">
        <v>6.87</v>
      </c>
      <c r="Y874" s="79">
        <v>1.19</v>
      </c>
      <c r="Z874" s="79">
        <v>2.63</v>
      </c>
      <c r="AA874" s="111">
        <v>1.53</v>
      </c>
      <c r="AB874" s="107"/>
    </row>
    <row r="875" spans="1:28" ht="19.5" customHeight="1" x14ac:dyDescent="0.15">
      <c r="A875" s="219"/>
      <c r="B875" s="73"/>
      <c r="C875" s="73"/>
      <c r="D875" s="73"/>
      <c r="E875" s="77" t="s">
        <v>150</v>
      </c>
      <c r="F875" s="79">
        <f t="shared" si="375"/>
        <v>202.99199999999999</v>
      </c>
      <c r="G875" s="79">
        <v>0</v>
      </c>
      <c r="H875" s="79">
        <v>0</v>
      </c>
      <c r="I875" s="79">
        <v>0</v>
      </c>
      <c r="J875" s="79">
        <v>0.30499999999999999</v>
      </c>
      <c r="K875" s="79">
        <v>1.2230000000000001</v>
      </c>
      <c r="L875" s="79">
        <v>4.2610000000000001</v>
      </c>
      <c r="M875" s="79">
        <v>2.3490000000000002</v>
      </c>
      <c r="N875" s="79">
        <v>5.2249999999999996</v>
      </c>
      <c r="O875" s="79">
        <v>10</v>
      </c>
      <c r="P875" s="79">
        <v>14.073</v>
      </c>
      <c r="Q875" s="79">
        <v>29.53</v>
      </c>
      <c r="R875" s="79">
        <v>40.566000000000003</v>
      </c>
      <c r="S875" s="79">
        <v>39.856999999999999</v>
      </c>
      <c r="T875" s="79">
        <v>27.887999999999998</v>
      </c>
      <c r="U875" s="79">
        <v>12.945</v>
      </c>
      <c r="V875" s="79">
        <v>7.2519999999999998</v>
      </c>
      <c r="W875" s="79">
        <v>2.6589999999999998</v>
      </c>
      <c r="X875" s="79">
        <v>2.8140000000000001</v>
      </c>
      <c r="Y875" s="79">
        <v>0.48699999999999999</v>
      </c>
      <c r="Z875" s="79">
        <v>0.92800000000000005</v>
      </c>
      <c r="AA875" s="111">
        <v>0.63</v>
      </c>
      <c r="AB875" s="107"/>
    </row>
    <row r="876" spans="1:28" ht="19.5" customHeight="1" x14ac:dyDescent="0.15">
      <c r="A876" s="219"/>
      <c r="B876" s="73"/>
      <c r="C876" s="73"/>
      <c r="D876" s="77" t="s">
        <v>157</v>
      </c>
      <c r="E876" s="77" t="s">
        <v>183</v>
      </c>
      <c r="F876" s="79">
        <f t="shared" si="375"/>
        <v>19.02</v>
      </c>
      <c r="G876" s="79">
        <v>0</v>
      </c>
      <c r="H876" s="79">
        <v>0</v>
      </c>
      <c r="I876" s="79">
        <v>1</v>
      </c>
      <c r="J876" s="79">
        <v>0</v>
      </c>
      <c r="K876" s="79">
        <v>0</v>
      </c>
      <c r="L876" s="79">
        <v>0</v>
      </c>
      <c r="M876" s="79">
        <v>0</v>
      </c>
      <c r="N876" s="79">
        <v>0</v>
      </c>
      <c r="O876" s="79">
        <v>0.14000000000000001</v>
      </c>
      <c r="P876" s="79">
        <v>0</v>
      </c>
      <c r="Q876" s="79">
        <v>0.55000000000000004</v>
      </c>
      <c r="R876" s="79">
        <v>3.65</v>
      </c>
      <c r="S876" s="79">
        <v>4.3299999999999992</v>
      </c>
      <c r="T876" s="79">
        <v>4.1499999999999995</v>
      </c>
      <c r="U876" s="79">
        <v>3.1500000000000004</v>
      </c>
      <c r="V876" s="79">
        <v>0.43</v>
      </c>
      <c r="W876" s="79">
        <v>1.02</v>
      </c>
      <c r="X876" s="79">
        <v>0</v>
      </c>
      <c r="Y876" s="79">
        <v>0.53</v>
      </c>
      <c r="Z876" s="79">
        <v>0</v>
      </c>
      <c r="AA876" s="111">
        <v>7.0000000000000007E-2</v>
      </c>
      <c r="AB876" s="107"/>
    </row>
    <row r="877" spans="1:28" ht="19.5" customHeight="1" x14ac:dyDescent="0.15">
      <c r="A877" s="219"/>
      <c r="B877" s="73"/>
      <c r="C877" s="73"/>
      <c r="D877" s="73"/>
      <c r="E877" s="77" t="s">
        <v>150</v>
      </c>
      <c r="F877" s="79">
        <f t="shared" si="375"/>
        <v>4.423</v>
      </c>
      <c r="G877" s="79">
        <v>0</v>
      </c>
      <c r="H877" s="79">
        <v>0</v>
      </c>
      <c r="I877" s="79">
        <v>0.05</v>
      </c>
      <c r="J877" s="79">
        <v>0</v>
      </c>
      <c r="K877" s="79">
        <v>0</v>
      </c>
      <c r="L877" s="79">
        <v>0</v>
      </c>
      <c r="M877" s="79">
        <v>0</v>
      </c>
      <c r="N877" s="79">
        <v>0</v>
      </c>
      <c r="O877" s="79">
        <v>2.5999999999999999E-2</v>
      </c>
      <c r="P877" s="79">
        <v>0</v>
      </c>
      <c r="Q877" s="79">
        <v>0.121</v>
      </c>
      <c r="R877" s="79">
        <v>0.84099999999999997</v>
      </c>
      <c r="S877" s="79">
        <v>1.0389999999999999</v>
      </c>
      <c r="T877" s="79">
        <v>1.0409999999999999</v>
      </c>
      <c r="U877" s="79">
        <v>0.81600000000000006</v>
      </c>
      <c r="V877" s="79">
        <v>0.114</v>
      </c>
      <c r="W877" s="79">
        <v>0.26500000000000001</v>
      </c>
      <c r="X877" s="79">
        <v>0</v>
      </c>
      <c r="Y877" s="79">
        <v>9.7000000000000003E-2</v>
      </c>
      <c r="Z877" s="79">
        <v>0</v>
      </c>
      <c r="AA877" s="111">
        <v>1.2999999999999999E-2</v>
      </c>
      <c r="AB877" s="107"/>
    </row>
    <row r="878" spans="1:28" ht="19.5" customHeight="1" x14ac:dyDescent="0.15">
      <c r="A878" s="219"/>
      <c r="B878" s="73" t="s">
        <v>158</v>
      </c>
      <c r="C878" s="73" t="s">
        <v>159</v>
      </c>
      <c r="D878" s="77" t="s">
        <v>160</v>
      </c>
      <c r="E878" s="77" t="s">
        <v>183</v>
      </c>
      <c r="F878" s="79">
        <f>SUM(G878:AA878)</f>
        <v>102.10000000000001</v>
      </c>
      <c r="G878" s="79">
        <v>0</v>
      </c>
      <c r="H878" s="79">
        <v>8.56</v>
      </c>
      <c r="I878" s="79">
        <v>0.05</v>
      </c>
      <c r="J878" s="79">
        <v>0.13</v>
      </c>
      <c r="K878" s="79">
        <v>1.97</v>
      </c>
      <c r="L878" s="79">
        <v>0</v>
      </c>
      <c r="M878" s="79">
        <v>3.74</v>
      </c>
      <c r="N878" s="79">
        <v>1.41</v>
      </c>
      <c r="O878" s="79">
        <v>4.42</v>
      </c>
      <c r="P878" s="79">
        <v>2.59</v>
      </c>
      <c r="Q878" s="79">
        <v>3.7</v>
      </c>
      <c r="R878" s="79">
        <v>5.59</v>
      </c>
      <c r="S878" s="79">
        <v>16.7</v>
      </c>
      <c r="T878" s="79">
        <v>18.059999999999999</v>
      </c>
      <c r="U878" s="79">
        <v>23.73</v>
      </c>
      <c r="V878" s="79">
        <v>0.95</v>
      </c>
      <c r="W878" s="79">
        <v>4.91</v>
      </c>
      <c r="X878" s="79">
        <v>5.59</v>
      </c>
      <c r="Y878" s="79">
        <v>0</v>
      </c>
      <c r="Z878" s="79">
        <v>0</v>
      </c>
      <c r="AA878" s="111">
        <v>0</v>
      </c>
      <c r="AB878" s="107"/>
    </row>
    <row r="879" spans="1:28" ht="19.5" customHeight="1" x14ac:dyDescent="0.15">
      <c r="A879" s="219"/>
      <c r="B879" s="73"/>
      <c r="C879" s="73"/>
      <c r="D879" s="73"/>
      <c r="E879" s="77" t="s">
        <v>150</v>
      </c>
      <c r="F879" s="79">
        <f t="shared" si="375"/>
        <v>22.049999999999997</v>
      </c>
      <c r="G879" s="79">
        <v>0</v>
      </c>
      <c r="H879" s="79">
        <v>0</v>
      </c>
      <c r="I879" s="79">
        <v>0</v>
      </c>
      <c r="J879" s="79">
        <v>0.01</v>
      </c>
      <c r="K879" s="79">
        <v>0.19700000000000001</v>
      </c>
      <c r="L879" s="79">
        <v>0</v>
      </c>
      <c r="M879" s="79">
        <v>0.52400000000000002</v>
      </c>
      <c r="N879" s="79">
        <v>0.22600000000000001</v>
      </c>
      <c r="O879" s="79">
        <v>0.79600000000000004</v>
      </c>
      <c r="P879" s="79">
        <v>0.51900000000000002</v>
      </c>
      <c r="Q879" s="79">
        <v>0.81399999999999995</v>
      </c>
      <c r="R879" s="79">
        <v>1.286</v>
      </c>
      <c r="S879" s="79">
        <v>4.0060000000000002</v>
      </c>
      <c r="T879" s="79">
        <v>4.5289999999999999</v>
      </c>
      <c r="U879" s="79">
        <v>6.17</v>
      </c>
      <c r="V879" s="79">
        <v>0.24199999999999999</v>
      </c>
      <c r="W879" s="79">
        <v>1.278</v>
      </c>
      <c r="X879" s="79">
        <v>1.4530000000000001</v>
      </c>
      <c r="Y879" s="79">
        <v>0</v>
      </c>
      <c r="Z879" s="79">
        <v>0</v>
      </c>
      <c r="AA879" s="111">
        <v>0</v>
      </c>
      <c r="AB879" s="107"/>
    </row>
    <row r="880" spans="1:28" ht="19.5" customHeight="1" x14ac:dyDescent="0.15">
      <c r="A880" s="219"/>
      <c r="B880" s="73"/>
      <c r="C880" s="73"/>
      <c r="D880" s="77" t="s">
        <v>161</v>
      </c>
      <c r="E880" s="77" t="s">
        <v>183</v>
      </c>
      <c r="F880" s="79">
        <f t="shared" si="375"/>
        <v>2.6500000000000004</v>
      </c>
      <c r="G880" s="79">
        <v>0</v>
      </c>
      <c r="H880" s="79">
        <v>0</v>
      </c>
      <c r="I880" s="79">
        <v>0</v>
      </c>
      <c r="J880" s="79">
        <v>1.28</v>
      </c>
      <c r="K880" s="79">
        <v>0.08</v>
      </c>
      <c r="L880" s="79">
        <v>0.28000000000000003</v>
      </c>
      <c r="M880" s="79">
        <v>0.24</v>
      </c>
      <c r="N880" s="79">
        <v>0</v>
      </c>
      <c r="O880" s="79">
        <v>0</v>
      </c>
      <c r="P880" s="79">
        <v>0</v>
      </c>
      <c r="Q880" s="79">
        <v>0</v>
      </c>
      <c r="R880" s="79">
        <v>0</v>
      </c>
      <c r="S880" s="79">
        <v>0</v>
      </c>
      <c r="T880" s="79">
        <v>0</v>
      </c>
      <c r="U880" s="79">
        <v>0</v>
      </c>
      <c r="V880" s="79">
        <v>0</v>
      </c>
      <c r="W880" s="79">
        <v>0</v>
      </c>
      <c r="X880" s="79">
        <v>0.77</v>
      </c>
      <c r="Y880" s="79">
        <v>0</v>
      </c>
      <c r="Z880" s="79">
        <v>0</v>
      </c>
      <c r="AA880" s="111">
        <v>0</v>
      </c>
      <c r="AB880" s="107"/>
    </row>
    <row r="881" spans="1:28" ht="19.5" customHeight="1" x14ac:dyDescent="0.15">
      <c r="A881" s="219"/>
      <c r="B881" s="73"/>
      <c r="C881" s="73"/>
      <c r="D881" s="73"/>
      <c r="E881" s="77" t="s">
        <v>150</v>
      </c>
      <c r="F881" s="79">
        <f t="shared" si="375"/>
        <v>0.26600000000000001</v>
      </c>
      <c r="G881" s="79">
        <v>0</v>
      </c>
      <c r="H881" s="79">
        <v>0</v>
      </c>
      <c r="I881" s="79">
        <v>0</v>
      </c>
      <c r="J881" s="79">
        <v>1.6E-2</v>
      </c>
      <c r="K881" s="79">
        <v>2E-3</v>
      </c>
      <c r="L881" s="79">
        <v>1.0999999999999999E-2</v>
      </c>
      <c r="M881" s="79">
        <v>1.4E-2</v>
      </c>
      <c r="N881" s="79">
        <v>0</v>
      </c>
      <c r="O881" s="79">
        <v>0</v>
      </c>
      <c r="P881" s="79">
        <v>0</v>
      </c>
      <c r="Q881" s="79">
        <v>0</v>
      </c>
      <c r="R881" s="79">
        <v>0</v>
      </c>
      <c r="S881" s="79">
        <v>0</v>
      </c>
      <c r="T881" s="79">
        <v>0</v>
      </c>
      <c r="U881" s="79">
        <v>0</v>
      </c>
      <c r="V881" s="79">
        <v>0</v>
      </c>
      <c r="W881" s="79">
        <v>0</v>
      </c>
      <c r="X881" s="79">
        <v>0.223</v>
      </c>
      <c r="Y881" s="79">
        <v>0</v>
      </c>
      <c r="Z881" s="79">
        <v>0</v>
      </c>
      <c r="AA881" s="111">
        <v>0</v>
      </c>
      <c r="AB881" s="107"/>
    </row>
    <row r="882" spans="1:28" ht="19.5" customHeight="1" x14ac:dyDescent="0.15">
      <c r="A882" s="219"/>
      <c r="B882" s="73"/>
      <c r="C882" s="73" t="s">
        <v>162</v>
      </c>
      <c r="D882" s="77" t="s">
        <v>163</v>
      </c>
      <c r="E882" s="77" t="s">
        <v>183</v>
      </c>
      <c r="F882" s="79">
        <f t="shared" si="375"/>
        <v>36.630000000000003</v>
      </c>
      <c r="G882" s="79">
        <v>0</v>
      </c>
      <c r="H882" s="79">
        <v>0.76</v>
      </c>
      <c r="I882" s="79">
        <v>0</v>
      </c>
      <c r="J882" s="79">
        <v>0</v>
      </c>
      <c r="K882" s="79">
        <v>7.0000000000000007E-2</v>
      </c>
      <c r="L882" s="79">
        <v>0</v>
      </c>
      <c r="M882" s="79">
        <v>0</v>
      </c>
      <c r="N882" s="79">
        <v>0</v>
      </c>
      <c r="O882" s="79">
        <v>0</v>
      </c>
      <c r="P882" s="79">
        <v>0</v>
      </c>
      <c r="Q882" s="79">
        <v>0.22</v>
      </c>
      <c r="R882" s="79">
        <v>3.74</v>
      </c>
      <c r="S882" s="79">
        <v>10.47</v>
      </c>
      <c r="T882" s="79">
        <v>14.559999999999999</v>
      </c>
      <c r="U882" s="79">
        <v>5.31</v>
      </c>
      <c r="V882" s="79">
        <v>1.5</v>
      </c>
      <c r="W882" s="79">
        <v>0</v>
      </c>
      <c r="X882" s="79">
        <v>0</v>
      </c>
      <c r="Y882" s="79">
        <v>0</v>
      </c>
      <c r="Z882" s="79">
        <v>0</v>
      </c>
      <c r="AA882" s="111">
        <v>0</v>
      </c>
      <c r="AB882" s="107"/>
    </row>
    <row r="883" spans="1:28" ht="19.5" customHeight="1" x14ac:dyDescent="0.15">
      <c r="A883" s="219"/>
      <c r="B883" s="73" t="s">
        <v>20</v>
      </c>
      <c r="C883" s="73"/>
      <c r="D883" s="73"/>
      <c r="E883" s="77" t="s">
        <v>150</v>
      </c>
      <c r="F883" s="79">
        <f t="shared" si="375"/>
        <v>10.273000000000001</v>
      </c>
      <c r="G883" s="79">
        <v>0</v>
      </c>
      <c r="H883" s="79">
        <v>0</v>
      </c>
      <c r="I883" s="79">
        <v>0</v>
      </c>
      <c r="J883" s="79">
        <v>0</v>
      </c>
      <c r="K883" s="79">
        <v>8.9999999999999993E-3</v>
      </c>
      <c r="L883" s="79">
        <v>0</v>
      </c>
      <c r="M883" s="79">
        <v>0</v>
      </c>
      <c r="N883" s="79">
        <v>0</v>
      </c>
      <c r="O883" s="79">
        <v>0</v>
      </c>
      <c r="P883" s="79">
        <v>0</v>
      </c>
      <c r="Q883" s="79">
        <v>5.7000000000000002E-2</v>
      </c>
      <c r="R883" s="79">
        <v>1.008</v>
      </c>
      <c r="S883" s="79">
        <v>2.93</v>
      </c>
      <c r="T883" s="79">
        <v>4.226</v>
      </c>
      <c r="U883" s="79">
        <v>1.5920000000000001</v>
      </c>
      <c r="V883" s="79">
        <v>0.45100000000000001</v>
      </c>
      <c r="W883" s="79">
        <v>0</v>
      </c>
      <c r="X883" s="79">
        <v>0</v>
      </c>
      <c r="Y883" s="79">
        <v>0</v>
      </c>
      <c r="Z883" s="79">
        <v>0</v>
      </c>
      <c r="AA883" s="111">
        <v>0</v>
      </c>
      <c r="AB883" s="107"/>
    </row>
    <row r="884" spans="1:28" ht="19.5" customHeight="1" x14ac:dyDescent="0.15">
      <c r="A884" s="219"/>
      <c r="B884" s="73"/>
      <c r="C884" s="73"/>
      <c r="D884" s="77" t="s">
        <v>164</v>
      </c>
      <c r="E884" s="77" t="s">
        <v>183</v>
      </c>
      <c r="F884" s="79">
        <f t="shared" si="375"/>
        <v>0.69000000000000006</v>
      </c>
      <c r="G884" s="79">
        <v>0</v>
      </c>
      <c r="H884" s="79">
        <v>0</v>
      </c>
      <c r="I884" s="79">
        <v>0</v>
      </c>
      <c r="J884" s="79">
        <v>0.4</v>
      </c>
      <c r="K884" s="79">
        <v>0.14000000000000001</v>
      </c>
      <c r="L884" s="79">
        <v>0</v>
      </c>
      <c r="M884" s="79">
        <v>0.15</v>
      </c>
      <c r="N884" s="79">
        <v>0</v>
      </c>
      <c r="O884" s="79">
        <v>0</v>
      </c>
      <c r="P884" s="79">
        <v>0</v>
      </c>
      <c r="Q884" s="79">
        <v>0</v>
      </c>
      <c r="R884" s="79">
        <v>0</v>
      </c>
      <c r="S884" s="79">
        <v>0</v>
      </c>
      <c r="T884" s="79">
        <v>0</v>
      </c>
      <c r="U884" s="79">
        <v>0</v>
      </c>
      <c r="V884" s="79">
        <v>0</v>
      </c>
      <c r="W884" s="79">
        <v>0</v>
      </c>
      <c r="X884" s="79">
        <v>0</v>
      </c>
      <c r="Y884" s="79">
        <v>0</v>
      </c>
      <c r="Z884" s="79">
        <v>0</v>
      </c>
      <c r="AA884" s="111">
        <v>0</v>
      </c>
      <c r="AB884" s="107"/>
    </row>
    <row r="885" spans="1:28" ht="19.5" customHeight="1" x14ac:dyDescent="0.15">
      <c r="A885" s="219" t="s">
        <v>226</v>
      </c>
      <c r="B885" s="73"/>
      <c r="C885" s="73"/>
      <c r="D885" s="73"/>
      <c r="E885" s="77" t="s">
        <v>150</v>
      </c>
      <c r="F885" s="79">
        <f t="shared" si="375"/>
        <v>1.6E-2</v>
      </c>
      <c r="G885" s="79">
        <v>0</v>
      </c>
      <c r="H885" s="79">
        <v>0</v>
      </c>
      <c r="I885" s="79">
        <v>0</v>
      </c>
      <c r="J885" s="79">
        <v>4.0000000000000001E-3</v>
      </c>
      <c r="K885" s="79">
        <v>3.0000000000000001E-3</v>
      </c>
      <c r="L885" s="79">
        <v>0</v>
      </c>
      <c r="M885" s="79">
        <v>8.9999999999999993E-3</v>
      </c>
      <c r="N885" s="79">
        <v>0</v>
      </c>
      <c r="O885" s="79">
        <v>0</v>
      </c>
      <c r="P885" s="79">
        <v>0</v>
      </c>
      <c r="Q885" s="79">
        <v>0</v>
      </c>
      <c r="R885" s="79">
        <v>0</v>
      </c>
      <c r="S885" s="79">
        <v>0</v>
      </c>
      <c r="T885" s="79">
        <v>0</v>
      </c>
      <c r="U885" s="79">
        <v>0</v>
      </c>
      <c r="V885" s="79">
        <v>0</v>
      </c>
      <c r="W885" s="79">
        <v>0</v>
      </c>
      <c r="X885" s="79">
        <v>0</v>
      </c>
      <c r="Y885" s="79">
        <v>0</v>
      </c>
      <c r="Z885" s="79">
        <v>0</v>
      </c>
      <c r="AA885" s="111">
        <v>0</v>
      </c>
      <c r="AB885" s="107"/>
    </row>
    <row r="886" spans="1:28" ht="19.5" customHeight="1" x14ac:dyDescent="0.15">
      <c r="A886" s="219"/>
      <c r="B886" s="76"/>
      <c r="C886" s="74" t="s">
        <v>165</v>
      </c>
      <c r="D886" s="75"/>
      <c r="E886" s="77" t="s">
        <v>183</v>
      </c>
      <c r="F886" s="79">
        <f t="shared" si="375"/>
        <v>16.240000000000002</v>
      </c>
      <c r="G886" s="79">
        <v>0</v>
      </c>
      <c r="H886" s="79">
        <v>0.28999999999999998</v>
      </c>
      <c r="I886" s="79">
        <v>0.86</v>
      </c>
      <c r="J886" s="79">
        <v>0.3</v>
      </c>
      <c r="K886" s="79">
        <v>0.66</v>
      </c>
      <c r="L886" s="79">
        <v>0.14000000000000001</v>
      </c>
      <c r="M886" s="79">
        <v>0.59</v>
      </c>
      <c r="N886" s="79">
        <v>0</v>
      </c>
      <c r="O886" s="79">
        <v>0</v>
      </c>
      <c r="P886" s="79">
        <v>1.38</v>
      </c>
      <c r="Q886" s="79">
        <v>6.95</v>
      </c>
      <c r="R886" s="79">
        <v>1.83</v>
      </c>
      <c r="S886" s="79">
        <v>2.15</v>
      </c>
      <c r="T886" s="79">
        <v>0.9</v>
      </c>
      <c r="U886" s="79">
        <v>0.19</v>
      </c>
      <c r="V886" s="79">
        <v>0</v>
      </c>
      <c r="W886" s="79">
        <v>0</v>
      </c>
      <c r="X886" s="79">
        <v>0</v>
      </c>
      <c r="Y886" s="79">
        <v>0</v>
      </c>
      <c r="Z886" s="79">
        <v>0</v>
      </c>
      <c r="AA886" s="111">
        <v>0</v>
      </c>
      <c r="AB886" s="107"/>
    </row>
    <row r="887" spans="1:28" ht="19.5" customHeight="1" x14ac:dyDescent="0.15">
      <c r="A887" s="219"/>
      <c r="B887" s="76"/>
      <c r="C887" s="76"/>
      <c r="E887" s="77" t="s">
        <v>150</v>
      </c>
      <c r="F887" s="79">
        <f t="shared" si="375"/>
        <v>3.7299999999999995</v>
      </c>
      <c r="G887" s="79">
        <v>0</v>
      </c>
      <c r="H887" s="79">
        <v>3.0000000000000001E-3</v>
      </c>
      <c r="I887" s="79">
        <v>2.3E-2</v>
      </c>
      <c r="J887" s="79">
        <v>1.6E-2</v>
      </c>
      <c r="K887" s="79">
        <v>4.5999999999999999E-2</v>
      </c>
      <c r="L887" s="79">
        <v>1.2999999999999999E-2</v>
      </c>
      <c r="M887" s="79">
        <v>4.3999999999999997E-2</v>
      </c>
      <c r="N887" s="79">
        <v>0</v>
      </c>
      <c r="O887" s="79">
        <v>0</v>
      </c>
      <c r="P887" s="79">
        <v>0.35899999999999999</v>
      </c>
      <c r="Q887" s="79">
        <v>1.8759999999999999</v>
      </c>
      <c r="R887" s="79">
        <v>0.47200000000000003</v>
      </c>
      <c r="S887" s="79">
        <v>0.60199999999999998</v>
      </c>
      <c r="T887" s="79">
        <v>0.223</v>
      </c>
      <c r="U887" s="79">
        <v>5.2999999999999999E-2</v>
      </c>
      <c r="V887" s="79">
        <v>0</v>
      </c>
      <c r="W887" s="79">
        <v>0</v>
      </c>
      <c r="X887" s="79">
        <v>0</v>
      </c>
      <c r="Y887" s="79">
        <v>0</v>
      </c>
      <c r="Z887" s="79">
        <v>0</v>
      </c>
      <c r="AA887" s="111">
        <v>0</v>
      </c>
      <c r="AB887" s="107"/>
    </row>
    <row r="888" spans="1:28" ht="19.5" customHeight="1" x14ac:dyDescent="0.15">
      <c r="A888" s="219"/>
      <c r="B888" s="221"/>
      <c r="C888" s="74" t="s">
        <v>152</v>
      </c>
      <c r="D888" s="75"/>
      <c r="E888" s="77" t="s">
        <v>183</v>
      </c>
      <c r="F888" s="79">
        <f t="shared" si="375"/>
        <v>404.09</v>
      </c>
      <c r="G888" s="79">
        <f>G890+G900</f>
        <v>0</v>
      </c>
      <c r="H888" s="79">
        <f t="shared" ref="H888:AA888" si="384">H890+H900</f>
        <v>0</v>
      </c>
      <c r="I888" s="79">
        <f t="shared" si="384"/>
        <v>7.37</v>
      </c>
      <c r="J888" s="79">
        <f t="shared" si="384"/>
        <v>15.46</v>
      </c>
      <c r="K888" s="79">
        <f t="shared" si="384"/>
        <v>2.37</v>
      </c>
      <c r="L888" s="79">
        <f t="shared" si="384"/>
        <v>0.21</v>
      </c>
      <c r="M888" s="79">
        <f t="shared" si="384"/>
        <v>0.94</v>
      </c>
      <c r="N888" s="79">
        <f t="shared" si="384"/>
        <v>11.190000000000001</v>
      </c>
      <c r="O888" s="79">
        <f t="shared" si="384"/>
        <v>9.89</v>
      </c>
      <c r="P888" s="79">
        <f t="shared" si="384"/>
        <v>18.37</v>
      </c>
      <c r="Q888" s="79">
        <f t="shared" si="384"/>
        <v>26.849999999999998</v>
      </c>
      <c r="R888" s="79">
        <f t="shared" si="384"/>
        <v>61.4</v>
      </c>
      <c r="S888" s="79">
        <f t="shared" si="384"/>
        <v>46.01</v>
      </c>
      <c r="T888" s="79">
        <f t="shared" si="384"/>
        <v>55.19</v>
      </c>
      <c r="U888" s="79">
        <f t="shared" si="384"/>
        <v>59.77</v>
      </c>
      <c r="V888" s="79">
        <f t="shared" si="384"/>
        <v>35.14</v>
      </c>
      <c r="W888" s="79">
        <f t="shared" si="384"/>
        <v>18.020000000000003</v>
      </c>
      <c r="X888" s="79">
        <f t="shared" si="384"/>
        <v>15.92</v>
      </c>
      <c r="Y888" s="79">
        <f t="shared" si="384"/>
        <v>14.18</v>
      </c>
      <c r="Z888" s="79">
        <f t="shared" si="384"/>
        <v>2.83</v>
      </c>
      <c r="AA888" s="111">
        <f t="shared" si="384"/>
        <v>2.98</v>
      </c>
      <c r="AB888" s="107"/>
    </row>
    <row r="889" spans="1:28" ht="19.5" customHeight="1" x14ac:dyDescent="0.15">
      <c r="A889" s="219"/>
      <c r="B889" s="76"/>
      <c r="C889" s="76"/>
      <c r="E889" s="77" t="s">
        <v>150</v>
      </c>
      <c r="F889" s="79">
        <f t="shared" si="375"/>
        <v>71.855999999999995</v>
      </c>
      <c r="G889" s="79">
        <f>G891+G901</f>
        <v>0</v>
      </c>
      <c r="H889" s="79">
        <f t="shared" ref="H889:AA889" si="385">H891+H901</f>
        <v>0</v>
      </c>
      <c r="I889" s="79">
        <f t="shared" si="385"/>
        <v>0.187</v>
      </c>
      <c r="J889" s="79">
        <f t="shared" si="385"/>
        <v>0.79800000000000004</v>
      </c>
      <c r="K889" s="79">
        <f t="shared" si="385"/>
        <v>0.186</v>
      </c>
      <c r="L889" s="79">
        <f t="shared" si="385"/>
        <v>1.9E-2</v>
      </c>
      <c r="M889" s="79">
        <f t="shared" si="385"/>
        <v>0.10199999999999999</v>
      </c>
      <c r="N889" s="79">
        <f t="shared" si="385"/>
        <v>1.2419999999999998</v>
      </c>
      <c r="O889" s="79">
        <f t="shared" si="385"/>
        <v>1.2280000000000002</v>
      </c>
      <c r="P889" s="79">
        <f t="shared" si="385"/>
        <v>2.4660000000000002</v>
      </c>
      <c r="Q889" s="79">
        <f t="shared" si="385"/>
        <v>3.8890000000000002</v>
      </c>
      <c r="R889" s="79">
        <f t="shared" si="385"/>
        <v>9.5730000000000004</v>
      </c>
      <c r="S889" s="79">
        <f t="shared" si="385"/>
        <v>8.0150000000000006</v>
      </c>
      <c r="T889" s="79">
        <f t="shared" si="385"/>
        <v>10.428000000000001</v>
      </c>
      <c r="U889" s="79">
        <f t="shared" si="385"/>
        <v>12.572000000000001</v>
      </c>
      <c r="V889" s="79">
        <f t="shared" si="385"/>
        <v>8.0650000000000013</v>
      </c>
      <c r="W889" s="79">
        <f t="shared" si="385"/>
        <v>4.4370000000000003</v>
      </c>
      <c r="X889" s="79">
        <f t="shared" si="385"/>
        <v>3.5169999999999999</v>
      </c>
      <c r="Y889" s="79">
        <f t="shared" si="385"/>
        <v>3.6920000000000002</v>
      </c>
      <c r="Z889" s="79">
        <f t="shared" si="385"/>
        <v>0.66600000000000004</v>
      </c>
      <c r="AA889" s="111">
        <f t="shared" si="385"/>
        <v>0.77400000000000002</v>
      </c>
      <c r="AB889" s="107"/>
    </row>
    <row r="890" spans="1:28" ht="19.5" customHeight="1" x14ac:dyDescent="0.15">
      <c r="A890" s="219"/>
      <c r="B890" s="73" t="s">
        <v>94</v>
      </c>
      <c r="C890" s="77"/>
      <c r="D890" s="77" t="s">
        <v>153</v>
      </c>
      <c r="E890" s="77" t="s">
        <v>183</v>
      </c>
      <c r="F890" s="79">
        <f t="shared" si="375"/>
        <v>162.32000000000002</v>
      </c>
      <c r="G890" s="79">
        <f>SUM(G892,G894,G896,G898)</f>
        <v>0</v>
      </c>
      <c r="H890" s="79">
        <f t="shared" ref="H890:AA890" si="386">SUM(H892,H894,H896,H898)</f>
        <v>0</v>
      </c>
      <c r="I890" s="79">
        <f t="shared" si="386"/>
        <v>0</v>
      </c>
      <c r="J890" s="79">
        <f t="shared" si="386"/>
        <v>0</v>
      </c>
      <c r="K890" s="79">
        <f t="shared" si="386"/>
        <v>0</v>
      </c>
      <c r="L890" s="79">
        <f t="shared" si="386"/>
        <v>0</v>
      </c>
      <c r="M890" s="79">
        <f t="shared" si="386"/>
        <v>0.2</v>
      </c>
      <c r="N890" s="79">
        <f t="shared" si="386"/>
        <v>0.14000000000000001</v>
      </c>
      <c r="O890" s="79">
        <f t="shared" si="386"/>
        <v>0.71</v>
      </c>
      <c r="P890" s="79">
        <f t="shared" si="386"/>
        <v>0.95</v>
      </c>
      <c r="Q890" s="79">
        <f t="shared" si="386"/>
        <v>1.55</v>
      </c>
      <c r="R890" s="79">
        <f t="shared" si="386"/>
        <v>7.65</v>
      </c>
      <c r="S890" s="79">
        <f t="shared" si="386"/>
        <v>13.94</v>
      </c>
      <c r="T890" s="79">
        <f t="shared" si="386"/>
        <v>24.47</v>
      </c>
      <c r="U890" s="79">
        <f t="shared" si="386"/>
        <v>36.830000000000005</v>
      </c>
      <c r="V890" s="79">
        <f t="shared" si="386"/>
        <v>27.2</v>
      </c>
      <c r="W890" s="79">
        <f t="shared" si="386"/>
        <v>16.010000000000002</v>
      </c>
      <c r="X890" s="79">
        <f t="shared" si="386"/>
        <v>12.68</v>
      </c>
      <c r="Y890" s="79">
        <f t="shared" si="386"/>
        <v>14.18</v>
      </c>
      <c r="Z890" s="79">
        <f t="shared" si="386"/>
        <v>2.83</v>
      </c>
      <c r="AA890" s="111">
        <f t="shared" si="386"/>
        <v>2.98</v>
      </c>
      <c r="AB890" s="107"/>
    </row>
    <row r="891" spans="1:28" ht="19.5" customHeight="1" x14ac:dyDescent="0.15">
      <c r="A891" s="219"/>
      <c r="B891" s="73"/>
      <c r="C891" s="73" t="s">
        <v>10</v>
      </c>
      <c r="D891" s="73"/>
      <c r="E891" s="77" t="s">
        <v>150</v>
      </c>
      <c r="F891" s="79">
        <f t="shared" si="375"/>
        <v>40.167999999999992</v>
      </c>
      <c r="G891" s="79">
        <f>SUM(G893,G895,G897,G899)</f>
        <v>0</v>
      </c>
      <c r="H891" s="79">
        <f t="shared" ref="H891:AA891" si="387">SUM(H893,H895,H897,H899)</f>
        <v>0</v>
      </c>
      <c r="I891" s="79">
        <f t="shared" si="387"/>
        <v>0</v>
      </c>
      <c r="J891" s="79">
        <f t="shared" si="387"/>
        <v>0</v>
      </c>
      <c r="K891" s="79">
        <f t="shared" si="387"/>
        <v>0</v>
      </c>
      <c r="L891" s="79">
        <f t="shared" si="387"/>
        <v>0</v>
      </c>
      <c r="M891" s="79">
        <f t="shared" si="387"/>
        <v>2.8000000000000001E-2</v>
      </c>
      <c r="N891" s="79">
        <f t="shared" si="387"/>
        <v>2.3E-2</v>
      </c>
      <c r="O891" s="79">
        <f t="shared" si="387"/>
        <v>0.128</v>
      </c>
      <c r="P891" s="79">
        <f t="shared" si="387"/>
        <v>0.19</v>
      </c>
      <c r="Q891" s="79">
        <f t="shared" si="387"/>
        <v>0.33799999999999997</v>
      </c>
      <c r="R891" s="79">
        <f t="shared" si="387"/>
        <v>1.762</v>
      </c>
      <c r="S891" s="79">
        <f t="shared" si="387"/>
        <v>3.3580000000000001</v>
      </c>
      <c r="T891" s="79">
        <f t="shared" si="387"/>
        <v>5.9319999999999995</v>
      </c>
      <c r="U891" s="79">
        <f t="shared" si="387"/>
        <v>9.1980000000000004</v>
      </c>
      <c r="V891" s="79">
        <f t="shared" si="387"/>
        <v>6.8970000000000002</v>
      </c>
      <c r="W891" s="79">
        <f t="shared" si="387"/>
        <v>4.141</v>
      </c>
      <c r="X891" s="79">
        <f t="shared" si="387"/>
        <v>3.0409999999999999</v>
      </c>
      <c r="Y891" s="79">
        <f t="shared" si="387"/>
        <v>3.6920000000000002</v>
      </c>
      <c r="Z891" s="79">
        <f t="shared" si="387"/>
        <v>0.66600000000000004</v>
      </c>
      <c r="AA891" s="111">
        <f t="shared" si="387"/>
        <v>0.77400000000000002</v>
      </c>
      <c r="AB891" s="107"/>
    </row>
    <row r="892" spans="1:28" ht="19.5" customHeight="1" x14ac:dyDescent="0.15">
      <c r="A892" s="219"/>
      <c r="B892" s="73"/>
      <c r="C892" s="73"/>
      <c r="D892" s="77" t="s">
        <v>157</v>
      </c>
      <c r="E892" s="77" t="s">
        <v>183</v>
      </c>
      <c r="F892" s="79">
        <f t="shared" si="375"/>
        <v>162.32000000000002</v>
      </c>
      <c r="G892" s="79">
        <v>0</v>
      </c>
      <c r="H892" s="79">
        <v>0</v>
      </c>
      <c r="I892" s="79">
        <v>0</v>
      </c>
      <c r="J892" s="79">
        <v>0</v>
      </c>
      <c r="K892" s="79">
        <v>0</v>
      </c>
      <c r="L892" s="79">
        <v>0</v>
      </c>
      <c r="M892" s="79">
        <v>0.2</v>
      </c>
      <c r="N892" s="79">
        <v>0.14000000000000001</v>
      </c>
      <c r="O892" s="79">
        <v>0.71</v>
      </c>
      <c r="P892" s="79">
        <v>0.95</v>
      </c>
      <c r="Q892" s="79">
        <v>1.55</v>
      </c>
      <c r="R892" s="79">
        <v>7.65</v>
      </c>
      <c r="S892" s="79">
        <v>13.94</v>
      </c>
      <c r="T892" s="79">
        <v>24.47</v>
      </c>
      <c r="U892" s="79">
        <v>36.830000000000005</v>
      </c>
      <c r="V892" s="79">
        <v>27.2</v>
      </c>
      <c r="W892" s="79">
        <v>16.010000000000002</v>
      </c>
      <c r="X892" s="79">
        <v>12.68</v>
      </c>
      <c r="Y892" s="79">
        <v>14.18</v>
      </c>
      <c r="Z892" s="79">
        <v>2.83</v>
      </c>
      <c r="AA892" s="111">
        <v>2.98</v>
      </c>
      <c r="AB892" s="107"/>
    </row>
    <row r="893" spans="1:28" ht="19.5" customHeight="1" x14ac:dyDescent="0.15">
      <c r="A893" s="219"/>
      <c r="B893" s="73"/>
      <c r="C893" s="73"/>
      <c r="D893" s="73"/>
      <c r="E893" s="77" t="s">
        <v>150</v>
      </c>
      <c r="F893" s="79">
        <f t="shared" si="375"/>
        <v>40.167999999999992</v>
      </c>
      <c r="G893" s="79">
        <v>0</v>
      </c>
      <c r="H893" s="79">
        <v>0</v>
      </c>
      <c r="I893" s="79">
        <v>0</v>
      </c>
      <c r="J893" s="79">
        <v>0</v>
      </c>
      <c r="K893" s="79">
        <v>0</v>
      </c>
      <c r="L893" s="79">
        <v>0</v>
      </c>
      <c r="M893" s="79">
        <v>2.8000000000000001E-2</v>
      </c>
      <c r="N893" s="79">
        <v>2.3E-2</v>
      </c>
      <c r="O893" s="79">
        <v>0.128</v>
      </c>
      <c r="P893" s="79">
        <v>0.19</v>
      </c>
      <c r="Q893" s="79">
        <v>0.33799999999999997</v>
      </c>
      <c r="R893" s="79">
        <v>1.762</v>
      </c>
      <c r="S893" s="79">
        <v>3.3580000000000001</v>
      </c>
      <c r="T893" s="79">
        <v>5.9319999999999995</v>
      </c>
      <c r="U893" s="79">
        <v>9.1980000000000004</v>
      </c>
      <c r="V893" s="79">
        <v>6.8970000000000002</v>
      </c>
      <c r="W893" s="79">
        <v>4.141</v>
      </c>
      <c r="X893" s="79">
        <v>3.0409999999999999</v>
      </c>
      <c r="Y893" s="79">
        <v>3.6920000000000002</v>
      </c>
      <c r="Z893" s="79">
        <v>0.66600000000000004</v>
      </c>
      <c r="AA893" s="111">
        <v>0.77400000000000002</v>
      </c>
      <c r="AB893" s="107"/>
    </row>
    <row r="894" spans="1:28" ht="19.5" customHeight="1" x14ac:dyDescent="0.15">
      <c r="A894" s="219"/>
      <c r="B894" s="73" t="s">
        <v>65</v>
      </c>
      <c r="C894" s="73" t="s">
        <v>159</v>
      </c>
      <c r="D894" s="77" t="s">
        <v>160</v>
      </c>
      <c r="E894" s="77" t="s">
        <v>183</v>
      </c>
      <c r="F894" s="79">
        <f t="shared" si="375"/>
        <v>0</v>
      </c>
      <c r="G894" s="79">
        <v>0</v>
      </c>
      <c r="H894" s="79">
        <v>0</v>
      </c>
      <c r="I894" s="79">
        <v>0</v>
      </c>
      <c r="J894" s="79">
        <v>0</v>
      </c>
      <c r="K894" s="79">
        <v>0</v>
      </c>
      <c r="L894" s="79">
        <v>0</v>
      </c>
      <c r="M894" s="79">
        <v>0</v>
      </c>
      <c r="N894" s="79">
        <v>0</v>
      </c>
      <c r="O894" s="79">
        <v>0</v>
      </c>
      <c r="P894" s="79">
        <v>0</v>
      </c>
      <c r="Q894" s="79">
        <v>0</v>
      </c>
      <c r="R894" s="79">
        <v>0</v>
      </c>
      <c r="S894" s="79">
        <v>0</v>
      </c>
      <c r="T894" s="79">
        <v>0</v>
      </c>
      <c r="U894" s="79">
        <v>0</v>
      </c>
      <c r="V894" s="79">
        <v>0</v>
      </c>
      <c r="W894" s="79">
        <v>0</v>
      </c>
      <c r="X894" s="79">
        <v>0</v>
      </c>
      <c r="Y894" s="79">
        <v>0</v>
      </c>
      <c r="Z894" s="79">
        <v>0</v>
      </c>
      <c r="AA894" s="111">
        <v>0</v>
      </c>
      <c r="AB894" s="107"/>
    </row>
    <row r="895" spans="1:28" ht="19.5" customHeight="1" x14ac:dyDescent="0.15">
      <c r="A895" s="219"/>
      <c r="B895" s="73"/>
      <c r="C895" s="73"/>
      <c r="D895" s="73"/>
      <c r="E895" s="77" t="s">
        <v>150</v>
      </c>
      <c r="F895" s="79">
        <f t="shared" si="375"/>
        <v>0</v>
      </c>
      <c r="G895" s="79">
        <v>0</v>
      </c>
      <c r="H895" s="79">
        <v>0</v>
      </c>
      <c r="I895" s="79">
        <v>0</v>
      </c>
      <c r="J895" s="79">
        <v>0</v>
      </c>
      <c r="K895" s="79">
        <v>0</v>
      </c>
      <c r="L895" s="79">
        <v>0</v>
      </c>
      <c r="M895" s="79">
        <v>0</v>
      </c>
      <c r="N895" s="79">
        <v>0</v>
      </c>
      <c r="O895" s="79">
        <v>0</v>
      </c>
      <c r="P895" s="79">
        <v>0</v>
      </c>
      <c r="Q895" s="79">
        <v>0</v>
      </c>
      <c r="R895" s="79">
        <v>0</v>
      </c>
      <c r="S895" s="79">
        <v>0</v>
      </c>
      <c r="T895" s="79">
        <v>0</v>
      </c>
      <c r="U895" s="79">
        <v>0</v>
      </c>
      <c r="V895" s="79">
        <v>0</v>
      </c>
      <c r="W895" s="79">
        <v>0</v>
      </c>
      <c r="X895" s="79">
        <v>0</v>
      </c>
      <c r="Y895" s="79">
        <v>0</v>
      </c>
      <c r="Z895" s="79">
        <v>0</v>
      </c>
      <c r="AA895" s="111">
        <v>0</v>
      </c>
      <c r="AB895" s="107"/>
    </row>
    <row r="896" spans="1:28" ht="19.5" customHeight="1" x14ac:dyDescent="0.15">
      <c r="A896" s="219" t="s">
        <v>85</v>
      </c>
      <c r="B896" s="73"/>
      <c r="C896" s="73"/>
      <c r="D896" s="77" t="s">
        <v>166</v>
      </c>
      <c r="E896" s="77" t="s">
        <v>183</v>
      </c>
      <c r="F896" s="79">
        <f t="shared" si="375"/>
        <v>0</v>
      </c>
      <c r="G896" s="79">
        <v>0</v>
      </c>
      <c r="H896" s="79">
        <v>0</v>
      </c>
      <c r="I896" s="79">
        <v>0</v>
      </c>
      <c r="J896" s="79">
        <v>0</v>
      </c>
      <c r="K896" s="79">
        <v>0</v>
      </c>
      <c r="L896" s="79">
        <v>0</v>
      </c>
      <c r="M896" s="79">
        <v>0</v>
      </c>
      <c r="N896" s="79">
        <v>0</v>
      </c>
      <c r="O896" s="79">
        <v>0</v>
      </c>
      <c r="P896" s="79">
        <v>0</v>
      </c>
      <c r="Q896" s="79">
        <v>0</v>
      </c>
      <c r="R896" s="79">
        <v>0</v>
      </c>
      <c r="S896" s="79">
        <v>0</v>
      </c>
      <c r="T896" s="79">
        <v>0</v>
      </c>
      <c r="U896" s="79">
        <v>0</v>
      </c>
      <c r="V896" s="79">
        <v>0</v>
      </c>
      <c r="W896" s="79">
        <v>0</v>
      </c>
      <c r="X896" s="79">
        <v>0</v>
      </c>
      <c r="Y896" s="79">
        <v>0</v>
      </c>
      <c r="Z896" s="79">
        <v>0</v>
      </c>
      <c r="AA896" s="111">
        <v>0</v>
      </c>
      <c r="AB896" s="107"/>
    </row>
    <row r="897" spans="1:29" ht="19.5" customHeight="1" x14ac:dyDescent="0.15">
      <c r="A897" s="219"/>
      <c r="B897" s="73"/>
      <c r="C897" s="73" t="s">
        <v>162</v>
      </c>
      <c r="D897" s="73"/>
      <c r="E897" s="77" t="s">
        <v>150</v>
      </c>
      <c r="F897" s="79">
        <f t="shared" si="375"/>
        <v>0</v>
      </c>
      <c r="G897" s="79">
        <v>0</v>
      </c>
      <c r="H897" s="79">
        <v>0</v>
      </c>
      <c r="I897" s="79">
        <v>0</v>
      </c>
      <c r="J897" s="79">
        <v>0</v>
      </c>
      <c r="K897" s="79">
        <v>0</v>
      </c>
      <c r="L897" s="79">
        <v>0</v>
      </c>
      <c r="M897" s="79">
        <v>0</v>
      </c>
      <c r="N897" s="79">
        <v>0</v>
      </c>
      <c r="O897" s="79">
        <v>0</v>
      </c>
      <c r="P897" s="79">
        <v>0</v>
      </c>
      <c r="Q897" s="79">
        <v>0</v>
      </c>
      <c r="R897" s="79">
        <v>0</v>
      </c>
      <c r="S897" s="79">
        <v>0</v>
      </c>
      <c r="T897" s="79">
        <v>0</v>
      </c>
      <c r="U897" s="79">
        <v>0</v>
      </c>
      <c r="V897" s="79">
        <v>0</v>
      </c>
      <c r="W897" s="79">
        <v>0</v>
      </c>
      <c r="X897" s="79">
        <v>0</v>
      </c>
      <c r="Y897" s="79">
        <v>0</v>
      </c>
      <c r="Z897" s="79">
        <v>0</v>
      </c>
      <c r="AA897" s="111">
        <v>0</v>
      </c>
      <c r="AB897" s="107"/>
    </row>
    <row r="898" spans="1:29" ht="19.5" customHeight="1" x14ac:dyDescent="0.15">
      <c r="A898" s="219"/>
      <c r="B898" s="73" t="s">
        <v>20</v>
      </c>
      <c r="C898" s="73"/>
      <c r="D898" s="77" t="s">
        <v>164</v>
      </c>
      <c r="E898" s="77" t="s">
        <v>183</v>
      </c>
      <c r="F898" s="79">
        <f t="shared" si="375"/>
        <v>0</v>
      </c>
      <c r="G898" s="79">
        <v>0</v>
      </c>
      <c r="H898" s="79">
        <v>0</v>
      </c>
      <c r="I898" s="79">
        <v>0</v>
      </c>
      <c r="J898" s="79">
        <v>0</v>
      </c>
      <c r="K898" s="79">
        <v>0</v>
      </c>
      <c r="L898" s="79">
        <v>0</v>
      </c>
      <c r="M898" s="79">
        <v>0</v>
      </c>
      <c r="N898" s="79">
        <v>0</v>
      </c>
      <c r="O898" s="79">
        <v>0</v>
      </c>
      <c r="P898" s="79">
        <v>0</v>
      </c>
      <c r="Q898" s="79">
        <v>0</v>
      </c>
      <c r="R898" s="79">
        <v>0</v>
      </c>
      <c r="S898" s="79">
        <v>0</v>
      </c>
      <c r="T898" s="79">
        <v>0</v>
      </c>
      <c r="U898" s="79">
        <v>0</v>
      </c>
      <c r="V898" s="79">
        <v>0</v>
      </c>
      <c r="W898" s="79">
        <v>0</v>
      </c>
      <c r="X898" s="79">
        <v>0</v>
      </c>
      <c r="Y898" s="79">
        <v>0</v>
      </c>
      <c r="Z898" s="79">
        <v>0</v>
      </c>
      <c r="AA898" s="111">
        <v>0</v>
      </c>
      <c r="AB898" s="107"/>
    </row>
    <row r="899" spans="1:29" ht="19.5" customHeight="1" x14ac:dyDescent="0.15">
      <c r="A899" s="219"/>
      <c r="B899" s="73"/>
      <c r="C899" s="73"/>
      <c r="D899" s="73"/>
      <c r="E899" s="77" t="s">
        <v>150</v>
      </c>
      <c r="F899" s="79">
        <f t="shared" si="375"/>
        <v>0</v>
      </c>
      <c r="G899" s="79">
        <v>0</v>
      </c>
      <c r="H899" s="79">
        <v>0</v>
      </c>
      <c r="I899" s="79">
        <v>0</v>
      </c>
      <c r="J899" s="79">
        <v>0</v>
      </c>
      <c r="K899" s="79">
        <v>0</v>
      </c>
      <c r="L899" s="79">
        <v>0</v>
      </c>
      <c r="M899" s="79">
        <v>0</v>
      </c>
      <c r="N899" s="79">
        <v>0</v>
      </c>
      <c r="O899" s="79">
        <v>0</v>
      </c>
      <c r="P899" s="79">
        <v>0</v>
      </c>
      <c r="Q899" s="79">
        <v>0</v>
      </c>
      <c r="R899" s="79">
        <v>0</v>
      </c>
      <c r="S899" s="79">
        <v>0</v>
      </c>
      <c r="T899" s="79">
        <v>0</v>
      </c>
      <c r="U899" s="79">
        <v>0</v>
      </c>
      <c r="V899" s="79">
        <v>0</v>
      </c>
      <c r="W899" s="79">
        <v>0</v>
      </c>
      <c r="X899" s="79">
        <v>0</v>
      </c>
      <c r="Y899" s="79">
        <v>0</v>
      </c>
      <c r="Z899" s="79">
        <v>0</v>
      </c>
      <c r="AA899" s="111">
        <v>0</v>
      </c>
      <c r="AB899" s="107"/>
    </row>
    <row r="900" spans="1:29" ht="19.5" customHeight="1" x14ac:dyDescent="0.15">
      <c r="A900" s="219"/>
      <c r="B900" s="76"/>
      <c r="C900" s="74" t="s">
        <v>165</v>
      </c>
      <c r="D900" s="75"/>
      <c r="E900" s="77" t="s">
        <v>183</v>
      </c>
      <c r="F900" s="79">
        <f t="shared" si="375"/>
        <v>241.76999999999998</v>
      </c>
      <c r="G900" s="79">
        <v>0</v>
      </c>
      <c r="H900" s="79">
        <v>0</v>
      </c>
      <c r="I900" s="79">
        <v>7.37</v>
      </c>
      <c r="J900" s="79">
        <v>15.46</v>
      </c>
      <c r="K900" s="79">
        <v>2.37</v>
      </c>
      <c r="L900" s="79">
        <v>0.21</v>
      </c>
      <c r="M900" s="79">
        <v>0.74</v>
      </c>
      <c r="N900" s="79">
        <v>11.05</v>
      </c>
      <c r="O900" s="79">
        <v>9.18</v>
      </c>
      <c r="P900" s="79">
        <v>17.420000000000002</v>
      </c>
      <c r="Q900" s="79">
        <v>25.299999999999997</v>
      </c>
      <c r="R900" s="79">
        <v>53.75</v>
      </c>
      <c r="S900" s="79">
        <v>32.07</v>
      </c>
      <c r="T900" s="79">
        <v>30.72</v>
      </c>
      <c r="U900" s="79">
        <v>22.939999999999998</v>
      </c>
      <c r="V900" s="79">
        <v>7.9399999999999995</v>
      </c>
      <c r="W900" s="79">
        <v>2.0099999999999998</v>
      </c>
      <c r="X900" s="79">
        <v>3.24</v>
      </c>
      <c r="Y900" s="79">
        <v>0</v>
      </c>
      <c r="Z900" s="79">
        <v>0</v>
      </c>
      <c r="AA900" s="111">
        <v>0</v>
      </c>
      <c r="AB900" s="107"/>
    </row>
    <row r="901" spans="1:29" ht="19.5" customHeight="1" thickBot="1" x14ac:dyDescent="0.2">
      <c r="A901" s="94"/>
      <c r="B901" s="222"/>
      <c r="C901" s="222"/>
      <c r="D901" s="223"/>
      <c r="E901" s="224" t="s">
        <v>150</v>
      </c>
      <c r="F901" s="79">
        <f t="shared" si="375"/>
        <v>31.687999999999999</v>
      </c>
      <c r="G901" s="102">
        <v>0</v>
      </c>
      <c r="H901" s="225">
        <v>0</v>
      </c>
      <c r="I901" s="225">
        <v>0.187</v>
      </c>
      <c r="J901" s="225">
        <v>0.79800000000000004</v>
      </c>
      <c r="K901" s="225">
        <v>0.186</v>
      </c>
      <c r="L901" s="225">
        <v>1.9E-2</v>
      </c>
      <c r="M901" s="225">
        <v>7.3999999999999996E-2</v>
      </c>
      <c r="N901" s="225">
        <v>1.2189999999999999</v>
      </c>
      <c r="O901" s="225">
        <v>1.1000000000000001</v>
      </c>
      <c r="P901" s="225">
        <v>2.2760000000000002</v>
      </c>
      <c r="Q901" s="225">
        <v>3.5510000000000002</v>
      </c>
      <c r="R901" s="225">
        <v>7.8109999999999999</v>
      </c>
      <c r="S901" s="225">
        <v>4.657</v>
      </c>
      <c r="T901" s="225">
        <v>4.4960000000000004</v>
      </c>
      <c r="U901" s="225">
        <v>3.3740000000000001</v>
      </c>
      <c r="V901" s="225">
        <v>1.1680000000000001</v>
      </c>
      <c r="W901" s="225">
        <v>0.29599999999999999</v>
      </c>
      <c r="X901" s="225">
        <v>0.47599999999999998</v>
      </c>
      <c r="Y901" s="225">
        <v>0</v>
      </c>
      <c r="Z901" s="225">
        <v>0</v>
      </c>
      <c r="AA901" s="226">
        <v>0</v>
      </c>
      <c r="AB901" s="107"/>
    </row>
    <row r="902" spans="1:29" ht="19.5" customHeight="1" x14ac:dyDescent="0.15">
      <c r="A902" s="349" t="s">
        <v>119</v>
      </c>
      <c r="B902" s="352" t="s">
        <v>120</v>
      </c>
      <c r="C902" s="353"/>
      <c r="D902" s="354"/>
      <c r="E902" s="73" t="s">
        <v>183</v>
      </c>
      <c r="F902" s="227">
        <f>F903+F904</f>
        <v>127.82000000000001</v>
      </c>
    </row>
    <row r="903" spans="1:29" ht="19.5" customHeight="1" x14ac:dyDescent="0.15">
      <c r="A903" s="350"/>
      <c r="B903" s="355" t="s">
        <v>205</v>
      </c>
      <c r="C903" s="356"/>
      <c r="D903" s="357"/>
      <c r="E903" s="77" t="s">
        <v>183</v>
      </c>
      <c r="F903" s="227">
        <v>122.92</v>
      </c>
    </row>
    <row r="904" spans="1:29" ht="19.5" customHeight="1" x14ac:dyDescent="0.15">
      <c r="A904" s="351"/>
      <c r="B904" s="355" t="s">
        <v>206</v>
      </c>
      <c r="C904" s="356"/>
      <c r="D904" s="357"/>
      <c r="E904" s="77" t="s">
        <v>183</v>
      </c>
      <c r="F904" s="227">
        <v>4.9000000000000004</v>
      </c>
    </row>
    <row r="905" spans="1:29" ht="19.5" customHeight="1" thickBot="1" x14ac:dyDescent="0.2">
      <c r="A905" s="358" t="s">
        <v>204</v>
      </c>
      <c r="B905" s="359"/>
      <c r="C905" s="359"/>
      <c r="D905" s="360"/>
      <c r="E905" s="167" t="s">
        <v>183</v>
      </c>
      <c r="F905" s="233">
        <v>0</v>
      </c>
    </row>
    <row r="907" spans="1:29" ht="19.5" customHeight="1" x14ac:dyDescent="0.15">
      <c r="A907" s="3" t="s">
        <v>381</v>
      </c>
      <c r="F907" s="207" t="s">
        <v>508</v>
      </c>
      <c r="AC907" s="27" t="s">
        <v>575</v>
      </c>
    </row>
    <row r="908" spans="1:29" ht="19.5" customHeight="1" thickBot="1" x14ac:dyDescent="0.2">
      <c r="A908" s="346" t="s">
        <v>28</v>
      </c>
      <c r="B908" s="348"/>
      <c r="C908" s="348"/>
      <c r="D908" s="348"/>
      <c r="E908" s="348"/>
      <c r="F908" s="348"/>
      <c r="G908" s="348"/>
      <c r="H908" s="348"/>
      <c r="I908" s="348"/>
      <c r="J908" s="348"/>
      <c r="K908" s="348"/>
      <c r="L908" s="348"/>
      <c r="M908" s="348"/>
      <c r="N908" s="348"/>
      <c r="O908" s="348"/>
      <c r="P908" s="348"/>
      <c r="Q908" s="348"/>
      <c r="R908" s="348"/>
      <c r="S908" s="348"/>
      <c r="T908" s="348"/>
      <c r="U908" s="348"/>
      <c r="V908" s="348"/>
      <c r="W908" s="348"/>
      <c r="X908" s="348"/>
      <c r="Y908" s="348"/>
      <c r="Z908" s="348"/>
      <c r="AA908" s="348"/>
    </row>
    <row r="909" spans="1:29" ht="19.5" customHeight="1" x14ac:dyDescent="0.15">
      <c r="A909" s="208" t="s">
        <v>179</v>
      </c>
      <c r="B909" s="91"/>
      <c r="C909" s="91"/>
      <c r="D909" s="91"/>
      <c r="E909" s="91"/>
      <c r="F909" s="89" t="s">
        <v>180</v>
      </c>
      <c r="G909" s="184"/>
      <c r="H909" s="184"/>
      <c r="I909" s="184"/>
      <c r="J909" s="184"/>
      <c r="K909" s="184"/>
      <c r="L909" s="184"/>
      <c r="M909" s="184"/>
      <c r="N909" s="184"/>
      <c r="O909" s="184"/>
      <c r="P909" s="184"/>
      <c r="Q909" s="209"/>
      <c r="R909" s="135"/>
      <c r="S909" s="184"/>
      <c r="T909" s="184"/>
      <c r="U909" s="184"/>
      <c r="V909" s="184"/>
      <c r="W909" s="184"/>
      <c r="X909" s="184"/>
      <c r="Y909" s="184"/>
      <c r="Z909" s="184"/>
      <c r="AA909" s="234" t="s">
        <v>181</v>
      </c>
      <c r="AB909" s="107"/>
    </row>
    <row r="910" spans="1:29" ht="19.5" customHeight="1" x14ac:dyDescent="0.15">
      <c r="A910" s="211" t="s">
        <v>182</v>
      </c>
      <c r="B910" s="75"/>
      <c r="C910" s="75"/>
      <c r="D910" s="75"/>
      <c r="E910" s="77" t="s">
        <v>183</v>
      </c>
      <c r="F910" s="79">
        <f>F954+F998+F1042+F1086+F1130</f>
        <v>31781.989999999994</v>
      </c>
      <c r="G910" s="212" t="s">
        <v>184</v>
      </c>
      <c r="H910" s="212" t="s">
        <v>185</v>
      </c>
      <c r="I910" s="212" t="s">
        <v>186</v>
      </c>
      <c r="J910" s="212" t="s">
        <v>187</v>
      </c>
      <c r="K910" s="212" t="s">
        <v>227</v>
      </c>
      <c r="L910" s="212" t="s">
        <v>228</v>
      </c>
      <c r="M910" s="212" t="s">
        <v>229</v>
      </c>
      <c r="N910" s="212" t="s">
        <v>230</v>
      </c>
      <c r="O910" s="212" t="s">
        <v>231</v>
      </c>
      <c r="P910" s="212" t="s">
        <v>232</v>
      </c>
      <c r="Q910" s="213" t="s">
        <v>233</v>
      </c>
      <c r="R910" s="214" t="s">
        <v>234</v>
      </c>
      <c r="S910" s="212" t="s">
        <v>235</v>
      </c>
      <c r="T910" s="212" t="s">
        <v>236</v>
      </c>
      <c r="U910" s="212" t="s">
        <v>237</v>
      </c>
      <c r="V910" s="212" t="s">
        <v>238</v>
      </c>
      <c r="W910" s="212" t="s">
        <v>42</v>
      </c>
      <c r="X910" s="212" t="s">
        <v>147</v>
      </c>
      <c r="Y910" s="212" t="s">
        <v>148</v>
      </c>
      <c r="Z910" s="212" t="s">
        <v>149</v>
      </c>
      <c r="AA910" s="235"/>
      <c r="AB910" s="107"/>
    </row>
    <row r="911" spans="1:29" ht="19.5" customHeight="1" x14ac:dyDescent="0.15">
      <c r="A911" s="144"/>
      <c r="E911" s="77" t="s">
        <v>150</v>
      </c>
      <c r="F911" s="79">
        <f t="shared" ref="F911:U949" si="388">F955+F999+F1043+F1087+F1131</f>
        <v>7259.5710000000008</v>
      </c>
      <c r="G911" s="216"/>
      <c r="H911" s="216"/>
      <c r="I911" s="216"/>
      <c r="J911" s="216"/>
      <c r="K911" s="216"/>
      <c r="L911" s="216"/>
      <c r="M911" s="216"/>
      <c r="N911" s="216"/>
      <c r="O911" s="216"/>
      <c r="P911" s="216"/>
      <c r="Q911" s="217"/>
      <c r="R911" s="197"/>
      <c r="S911" s="216"/>
      <c r="T911" s="216"/>
      <c r="U911" s="216"/>
      <c r="V911" s="216"/>
      <c r="W911" s="216"/>
      <c r="X911" s="216"/>
      <c r="Y911" s="216"/>
      <c r="Z911" s="216"/>
      <c r="AA911" s="235" t="s">
        <v>151</v>
      </c>
      <c r="AB911" s="107"/>
    </row>
    <row r="912" spans="1:29" ht="19.5" customHeight="1" x14ac:dyDescent="0.15">
      <c r="A912" s="218"/>
      <c r="B912" s="74" t="s">
        <v>152</v>
      </c>
      <c r="C912" s="75"/>
      <c r="D912" s="75"/>
      <c r="E912" s="77" t="s">
        <v>183</v>
      </c>
      <c r="F912" s="79">
        <f t="shared" si="388"/>
        <v>30899.809999999994</v>
      </c>
      <c r="G912" s="79">
        <f t="shared" si="388"/>
        <v>212.68</v>
      </c>
      <c r="H912" s="79">
        <f t="shared" si="388"/>
        <v>318.68000000000006</v>
      </c>
      <c r="I912" s="79">
        <f t="shared" si="388"/>
        <v>386.71</v>
      </c>
      <c r="J912" s="79">
        <f t="shared" si="388"/>
        <v>659.92</v>
      </c>
      <c r="K912" s="79">
        <f t="shared" si="388"/>
        <v>562.36</v>
      </c>
      <c r="L912" s="79">
        <f t="shared" si="388"/>
        <v>741.12000000000012</v>
      </c>
      <c r="M912" s="79">
        <f t="shared" si="388"/>
        <v>1585.63</v>
      </c>
      <c r="N912" s="79">
        <f t="shared" si="388"/>
        <v>1527.89</v>
      </c>
      <c r="O912" s="79">
        <f t="shared" si="388"/>
        <v>1735.4199999999998</v>
      </c>
      <c r="P912" s="79">
        <f t="shared" si="388"/>
        <v>2626.58</v>
      </c>
      <c r="Q912" s="79">
        <f t="shared" si="388"/>
        <v>2831.3799999999997</v>
      </c>
      <c r="R912" s="79">
        <f t="shared" si="388"/>
        <v>3728.0499999999997</v>
      </c>
      <c r="S912" s="79">
        <f t="shared" si="388"/>
        <v>4061.23</v>
      </c>
      <c r="T912" s="79">
        <f t="shared" si="388"/>
        <v>4726.170000000001</v>
      </c>
      <c r="U912" s="79">
        <f t="shared" si="388"/>
        <v>2943.12</v>
      </c>
      <c r="V912" s="79">
        <f t="shared" ref="G912:AA924" si="389">V956+V1000+V1044+V1088+V1132</f>
        <v>993.92000000000007</v>
      </c>
      <c r="W912" s="79">
        <f t="shared" si="389"/>
        <v>648.79</v>
      </c>
      <c r="X912" s="79">
        <f t="shared" si="389"/>
        <v>237.97</v>
      </c>
      <c r="Y912" s="79">
        <f t="shared" si="389"/>
        <v>115.62</v>
      </c>
      <c r="Z912" s="79">
        <f t="shared" si="389"/>
        <v>83.710000000000008</v>
      </c>
      <c r="AA912" s="227">
        <f t="shared" si="389"/>
        <v>172.85999999999999</v>
      </c>
      <c r="AB912" s="107"/>
    </row>
    <row r="913" spans="1:28" ht="19.5" customHeight="1" x14ac:dyDescent="0.15">
      <c r="A913" s="219"/>
      <c r="B913" s="220"/>
      <c r="E913" s="77" t="s">
        <v>150</v>
      </c>
      <c r="F913" s="79">
        <f t="shared" si="388"/>
        <v>7259.5710000000008</v>
      </c>
      <c r="G913" s="79">
        <f t="shared" si="389"/>
        <v>0</v>
      </c>
      <c r="H913" s="79">
        <f t="shared" si="389"/>
        <v>1.4949999999999997</v>
      </c>
      <c r="I913" s="79">
        <f t="shared" si="389"/>
        <v>12.058</v>
      </c>
      <c r="J913" s="79">
        <f t="shared" si="389"/>
        <v>35.933000000000007</v>
      </c>
      <c r="K913" s="79">
        <f t="shared" si="389"/>
        <v>56.035000000000004</v>
      </c>
      <c r="L913" s="79">
        <f t="shared" si="389"/>
        <v>110.964</v>
      </c>
      <c r="M913" s="79">
        <f t="shared" si="389"/>
        <v>269.91699999999992</v>
      </c>
      <c r="N913" s="79">
        <f t="shared" si="389"/>
        <v>354.42500000000001</v>
      </c>
      <c r="O913" s="79">
        <f t="shared" si="389"/>
        <v>476.95099999999996</v>
      </c>
      <c r="P913" s="79">
        <f t="shared" si="389"/>
        <v>756.62600000000009</v>
      </c>
      <c r="Q913" s="79">
        <f t="shared" si="389"/>
        <v>838.05899999999997</v>
      </c>
      <c r="R913" s="79">
        <f t="shared" si="389"/>
        <v>1021.401</v>
      </c>
      <c r="S913" s="79">
        <f t="shared" si="389"/>
        <v>1029.374</v>
      </c>
      <c r="T913" s="79">
        <f t="shared" si="389"/>
        <v>1060.0409999999999</v>
      </c>
      <c r="U913" s="79">
        <f t="shared" si="389"/>
        <v>678.39100000000008</v>
      </c>
      <c r="V913" s="79">
        <f t="shared" si="389"/>
        <v>235.36699999999999</v>
      </c>
      <c r="W913" s="79">
        <f t="shared" si="389"/>
        <v>166.05999999999997</v>
      </c>
      <c r="X913" s="79">
        <f t="shared" si="389"/>
        <v>63.403999999999996</v>
      </c>
      <c r="Y913" s="79">
        <f t="shared" si="389"/>
        <v>29.764999999999997</v>
      </c>
      <c r="Z913" s="79">
        <f t="shared" si="389"/>
        <v>20.503999999999998</v>
      </c>
      <c r="AA913" s="227">
        <f t="shared" si="389"/>
        <v>42.800999999999988</v>
      </c>
      <c r="AB913" s="107"/>
    </row>
    <row r="914" spans="1:28" ht="19.5" customHeight="1" x14ac:dyDescent="0.15">
      <c r="A914" s="219"/>
      <c r="B914" s="221"/>
      <c r="C914" s="74" t="s">
        <v>152</v>
      </c>
      <c r="D914" s="75"/>
      <c r="E914" s="77" t="s">
        <v>183</v>
      </c>
      <c r="F914" s="79">
        <f t="shared" si="388"/>
        <v>16344.989999999994</v>
      </c>
      <c r="G914" s="79">
        <f t="shared" si="389"/>
        <v>171.51000000000002</v>
      </c>
      <c r="H914" s="79">
        <f t="shared" si="389"/>
        <v>187.85999999999999</v>
      </c>
      <c r="I914" s="79">
        <f t="shared" si="389"/>
        <v>202.82</v>
      </c>
      <c r="J914" s="79">
        <f t="shared" si="389"/>
        <v>306.75</v>
      </c>
      <c r="K914" s="79">
        <f t="shared" si="389"/>
        <v>298.69999999999993</v>
      </c>
      <c r="L914" s="79">
        <f t="shared" si="389"/>
        <v>428.53000000000003</v>
      </c>
      <c r="M914" s="79">
        <f t="shared" si="389"/>
        <v>818.99000000000012</v>
      </c>
      <c r="N914" s="79">
        <f t="shared" si="389"/>
        <v>1082.7800000000002</v>
      </c>
      <c r="O914" s="79">
        <f t="shared" si="389"/>
        <v>1385.9599999999998</v>
      </c>
      <c r="P914" s="79">
        <f t="shared" si="389"/>
        <v>2057.7199999999998</v>
      </c>
      <c r="Q914" s="79">
        <f t="shared" si="389"/>
        <v>2018.3600000000001</v>
      </c>
      <c r="R914" s="79">
        <f t="shared" si="389"/>
        <v>2154.54</v>
      </c>
      <c r="S914" s="79">
        <f t="shared" si="389"/>
        <v>2123.7600000000002</v>
      </c>
      <c r="T914" s="79">
        <f t="shared" si="389"/>
        <v>1395.44</v>
      </c>
      <c r="U914" s="79">
        <f t="shared" si="389"/>
        <v>886.11999999999989</v>
      </c>
      <c r="V914" s="79">
        <f t="shared" si="389"/>
        <v>325.44000000000005</v>
      </c>
      <c r="W914" s="79">
        <f t="shared" si="389"/>
        <v>228.39000000000001</v>
      </c>
      <c r="X914" s="79">
        <f t="shared" si="389"/>
        <v>136.35</v>
      </c>
      <c r="Y914" s="79">
        <f t="shared" si="389"/>
        <v>34.56</v>
      </c>
      <c r="Z914" s="79">
        <f t="shared" si="389"/>
        <v>37.270000000000003</v>
      </c>
      <c r="AA914" s="227">
        <f t="shared" si="389"/>
        <v>63.139999999999993</v>
      </c>
      <c r="AB914" s="107"/>
    </row>
    <row r="915" spans="1:28" ht="19.5" customHeight="1" x14ac:dyDescent="0.15">
      <c r="A915" s="219"/>
      <c r="B915" s="76"/>
      <c r="C915" s="76"/>
      <c r="E915" s="77" t="s">
        <v>150</v>
      </c>
      <c r="F915" s="79">
        <f t="shared" si="388"/>
        <v>5091.67</v>
      </c>
      <c r="G915" s="79">
        <f t="shared" si="389"/>
        <v>0</v>
      </c>
      <c r="H915" s="79">
        <f t="shared" si="389"/>
        <v>2.4E-2</v>
      </c>
      <c r="I915" s="79">
        <f t="shared" si="389"/>
        <v>7.2480000000000002</v>
      </c>
      <c r="J915" s="79">
        <f t="shared" si="389"/>
        <v>18.12</v>
      </c>
      <c r="K915" s="79">
        <f t="shared" si="389"/>
        <v>37.205000000000013</v>
      </c>
      <c r="L915" s="79">
        <f t="shared" si="389"/>
        <v>82.555999999999997</v>
      </c>
      <c r="M915" s="79">
        <f t="shared" si="389"/>
        <v>192.16200000000003</v>
      </c>
      <c r="N915" s="79">
        <f t="shared" si="389"/>
        <v>303.03500000000003</v>
      </c>
      <c r="O915" s="79">
        <f t="shared" si="389"/>
        <v>430.86599999999999</v>
      </c>
      <c r="P915" s="79">
        <f t="shared" si="389"/>
        <v>676.2890000000001</v>
      </c>
      <c r="Q915" s="79">
        <f t="shared" si="389"/>
        <v>712.01</v>
      </c>
      <c r="R915" s="79">
        <f t="shared" si="389"/>
        <v>775.32500000000005</v>
      </c>
      <c r="S915" s="79">
        <f t="shared" si="389"/>
        <v>723.03899999999999</v>
      </c>
      <c r="T915" s="79">
        <f t="shared" si="389"/>
        <v>511.54300000000001</v>
      </c>
      <c r="U915" s="79">
        <f t="shared" si="389"/>
        <v>323.30400000000003</v>
      </c>
      <c r="V915" s="79">
        <f t="shared" si="389"/>
        <v>124.45700000000001</v>
      </c>
      <c r="W915" s="79">
        <f t="shared" si="389"/>
        <v>85.506</v>
      </c>
      <c r="X915" s="79">
        <f t="shared" si="389"/>
        <v>44.444999999999993</v>
      </c>
      <c r="Y915" s="79">
        <f t="shared" si="389"/>
        <v>13.244</v>
      </c>
      <c r="Z915" s="79">
        <f t="shared" si="389"/>
        <v>11.2</v>
      </c>
      <c r="AA915" s="227">
        <f t="shared" si="389"/>
        <v>20.091999999999999</v>
      </c>
      <c r="AB915" s="107"/>
    </row>
    <row r="916" spans="1:28" ht="19.5" customHeight="1" x14ac:dyDescent="0.15">
      <c r="A916" s="219"/>
      <c r="B916" s="73"/>
      <c r="C916" s="77"/>
      <c r="D916" s="77" t="s">
        <v>153</v>
      </c>
      <c r="E916" s="77" t="s">
        <v>183</v>
      </c>
      <c r="F916" s="79">
        <f t="shared" si="388"/>
        <v>16189.699999999995</v>
      </c>
      <c r="G916" s="79">
        <f t="shared" si="389"/>
        <v>170.31</v>
      </c>
      <c r="H916" s="79">
        <f t="shared" si="389"/>
        <v>186.1</v>
      </c>
      <c r="I916" s="79">
        <f t="shared" si="389"/>
        <v>198.98</v>
      </c>
      <c r="J916" s="79">
        <f t="shared" si="389"/>
        <v>291.46999999999997</v>
      </c>
      <c r="K916" s="79">
        <f t="shared" si="389"/>
        <v>285.69999999999993</v>
      </c>
      <c r="L916" s="79">
        <f t="shared" si="389"/>
        <v>418.60000000000008</v>
      </c>
      <c r="M916" s="79">
        <f t="shared" si="389"/>
        <v>809.90000000000009</v>
      </c>
      <c r="N916" s="79">
        <f t="shared" si="389"/>
        <v>1075.0899999999999</v>
      </c>
      <c r="O916" s="79">
        <f t="shared" si="389"/>
        <v>1371.1899999999998</v>
      </c>
      <c r="P916" s="79">
        <f t="shared" si="389"/>
        <v>2046.1</v>
      </c>
      <c r="Q916" s="79">
        <f t="shared" si="389"/>
        <v>2013.5900000000001</v>
      </c>
      <c r="R916" s="79">
        <f t="shared" si="389"/>
        <v>2147.66</v>
      </c>
      <c r="S916" s="79">
        <f t="shared" si="389"/>
        <v>2106.4299999999998</v>
      </c>
      <c r="T916" s="79">
        <f t="shared" si="389"/>
        <v>1373.48</v>
      </c>
      <c r="U916" s="79">
        <f t="shared" si="389"/>
        <v>884.05999999999983</v>
      </c>
      <c r="V916" s="79">
        <f t="shared" si="389"/>
        <v>312.5</v>
      </c>
      <c r="W916" s="79">
        <f t="shared" si="389"/>
        <v>228.39000000000001</v>
      </c>
      <c r="X916" s="79">
        <f t="shared" si="389"/>
        <v>135.79</v>
      </c>
      <c r="Y916" s="79">
        <f t="shared" si="389"/>
        <v>34.549999999999997</v>
      </c>
      <c r="Z916" s="79">
        <f t="shared" si="389"/>
        <v>36.67</v>
      </c>
      <c r="AA916" s="227">
        <f t="shared" si="389"/>
        <v>63.139999999999993</v>
      </c>
      <c r="AB916" s="107"/>
    </row>
    <row r="917" spans="1:28" ht="19.5" customHeight="1" x14ac:dyDescent="0.15">
      <c r="A917" s="219"/>
      <c r="B917" s="73" t="s">
        <v>154</v>
      </c>
      <c r="C917" s="73"/>
      <c r="D917" s="73"/>
      <c r="E917" s="77" t="s">
        <v>150</v>
      </c>
      <c r="F917" s="79">
        <f t="shared" si="388"/>
        <v>5073.991</v>
      </c>
      <c r="G917" s="79">
        <f t="shared" si="389"/>
        <v>0</v>
      </c>
      <c r="H917" s="79">
        <f t="shared" si="389"/>
        <v>0</v>
      </c>
      <c r="I917" s="79">
        <f t="shared" si="389"/>
        <v>7.1469999999999994</v>
      </c>
      <c r="J917" s="79">
        <f t="shared" si="389"/>
        <v>17.218</v>
      </c>
      <c r="K917" s="79">
        <f t="shared" si="389"/>
        <v>36.247</v>
      </c>
      <c r="L917" s="79">
        <f t="shared" si="389"/>
        <v>81.7</v>
      </c>
      <c r="M917" s="79">
        <f t="shared" si="389"/>
        <v>191.19400000000002</v>
      </c>
      <c r="N917" s="79">
        <f t="shared" si="389"/>
        <v>302.11000000000007</v>
      </c>
      <c r="O917" s="79">
        <f t="shared" si="389"/>
        <v>427.666</v>
      </c>
      <c r="P917" s="79">
        <f t="shared" si="389"/>
        <v>674.10300000000007</v>
      </c>
      <c r="Q917" s="79">
        <f t="shared" si="389"/>
        <v>711.15099999999995</v>
      </c>
      <c r="R917" s="79">
        <f t="shared" si="389"/>
        <v>774.56399999999985</v>
      </c>
      <c r="S917" s="79">
        <f t="shared" si="389"/>
        <v>721.21500000000003</v>
      </c>
      <c r="T917" s="79">
        <f t="shared" si="389"/>
        <v>509.16800000000006</v>
      </c>
      <c r="U917" s="79">
        <f t="shared" si="389"/>
        <v>323.048</v>
      </c>
      <c r="V917" s="79">
        <f t="shared" si="389"/>
        <v>123.122</v>
      </c>
      <c r="W917" s="79">
        <f t="shared" si="389"/>
        <v>85.506</v>
      </c>
      <c r="X917" s="79">
        <f t="shared" si="389"/>
        <v>44.386999999999993</v>
      </c>
      <c r="Y917" s="79">
        <f t="shared" si="389"/>
        <v>13.242000000000001</v>
      </c>
      <c r="Z917" s="79">
        <f t="shared" si="389"/>
        <v>11.111000000000001</v>
      </c>
      <c r="AA917" s="227">
        <f t="shared" si="389"/>
        <v>20.091999999999999</v>
      </c>
      <c r="AB917" s="107"/>
    </row>
    <row r="918" spans="1:28" ht="19.5" customHeight="1" x14ac:dyDescent="0.15">
      <c r="A918" s="219" t="s">
        <v>155</v>
      </c>
      <c r="B918" s="73"/>
      <c r="C918" s="73" t="s">
        <v>10</v>
      </c>
      <c r="D918" s="77" t="s">
        <v>156</v>
      </c>
      <c r="E918" s="77" t="s">
        <v>183</v>
      </c>
      <c r="F918" s="79">
        <f t="shared" si="388"/>
        <v>12987.220000000001</v>
      </c>
      <c r="G918" s="79">
        <f t="shared" si="389"/>
        <v>126.00000000000001</v>
      </c>
      <c r="H918" s="79">
        <f t="shared" si="389"/>
        <v>45.599999999999994</v>
      </c>
      <c r="I918" s="79">
        <f t="shared" si="389"/>
        <v>78.67</v>
      </c>
      <c r="J918" s="79">
        <f t="shared" si="389"/>
        <v>108.84</v>
      </c>
      <c r="K918" s="79">
        <f t="shared" si="389"/>
        <v>178.84000000000003</v>
      </c>
      <c r="L918" s="79">
        <f t="shared" si="389"/>
        <v>363.98000000000008</v>
      </c>
      <c r="M918" s="79">
        <f t="shared" si="389"/>
        <v>722.02</v>
      </c>
      <c r="N918" s="79">
        <f t="shared" si="389"/>
        <v>997.43000000000018</v>
      </c>
      <c r="O918" s="79">
        <f t="shared" si="389"/>
        <v>1288.7700000000002</v>
      </c>
      <c r="P918" s="79">
        <f t="shared" si="389"/>
        <v>1866.94</v>
      </c>
      <c r="Q918" s="79">
        <f t="shared" si="389"/>
        <v>1743.48</v>
      </c>
      <c r="R918" s="79">
        <f t="shared" si="389"/>
        <v>1810.52</v>
      </c>
      <c r="S918" s="79">
        <f t="shared" si="389"/>
        <v>1391.34</v>
      </c>
      <c r="T918" s="79">
        <f t="shared" si="389"/>
        <v>1085.29</v>
      </c>
      <c r="U918" s="79">
        <f t="shared" si="389"/>
        <v>613.45999999999992</v>
      </c>
      <c r="V918" s="79">
        <f t="shared" si="389"/>
        <v>267.79000000000002</v>
      </c>
      <c r="W918" s="79">
        <f t="shared" si="389"/>
        <v>174.49</v>
      </c>
      <c r="X918" s="79">
        <f t="shared" si="389"/>
        <v>61.39</v>
      </c>
      <c r="Y918" s="79">
        <f t="shared" si="389"/>
        <v>29.33</v>
      </c>
      <c r="Z918" s="79">
        <f t="shared" si="389"/>
        <v>7.66</v>
      </c>
      <c r="AA918" s="227">
        <f t="shared" si="389"/>
        <v>25.379999999999995</v>
      </c>
      <c r="AB918" s="107"/>
    </row>
    <row r="919" spans="1:28" ht="19.5" customHeight="1" x14ac:dyDescent="0.15">
      <c r="A919" s="219"/>
      <c r="B919" s="73"/>
      <c r="C919" s="73"/>
      <c r="D919" s="73"/>
      <c r="E919" s="77" t="s">
        <v>150</v>
      </c>
      <c r="F919" s="79">
        <f t="shared" si="388"/>
        <v>4455.9699999999993</v>
      </c>
      <c r="G919" s="79">
        <f t="shared" si="389"/>
        <v>0</v>
      </c>
      <c r="H919" s="79">
        <f t="shared" si="389"/>
        <v>0</v>
      </c>
      <c r="I919" s="79">
        <f t="shared" si="389"/>
        <v>5.7059999999999995</v>
      </c>
      <c r="J919" s="79">
        <f t="shared" si="389"/>
        <v>13.162000000000003</v>
      </c>
      <c r="K919" s="79">
        <f t="shared" si="389"/>
        <v>30.590000000000003</v>
      </c>
      <c r="L919" s="79">
        <f t="shared" si="389"/>
        <v>76.493000000000009</v>
      </c>
      <c r="M919" s="79">
        <f t="shared" si="389"/>
        <v>180.70399999999998</v>
      </c>
      <c r="N919" s="79">
        <f t="shared" si="389"/>
        <v>289.61799999999994</v>
      </c>
      <c r="O919" s="79">
        <f t="shared" si="389"/>
        <v>412.786</v>
      </c>
      <c r="P919" s="79">
        <f t="shared" si="389"/>
        <v>637.85900000000004</v>
      </c>
      <c r="Q919" s="79">
        <f t="shared" si="389"/>
        <v>650.01</v>
      </c>
      <c r="R919" s="79">
        <f t="shared" si="389"/>
        <v>695.13800000000003</v>
      </c>
      <c r="S919" s="79">
        <f t="shared" si="389"/>
        <v>545.91599999999994</v>
      </c>
      <c r="T919" s="79">
        <f t="shared" si="389"/>
        <v>432.80199999999996</v>
      </c>
      <c r="U919" s="79">
        <f t="shared" si="389"/>
        <v>252.68199999999999</v>
      </c>
      <c r="V919" s="79">
        <f t="shared" si="389"/>
        <v>111.369</v>
      </c>
      <c r="W919" s="79">
        <f t="shared" si="389"/>
        <v>71.010999999999996</v>
      </c>
      <c r="X919" s="79">
        <f t="shared" si="389"/>
        <v>25.029999999999998</v>
      </c>
      <c r="Y919" s="79">
        <f t="shared" si="389"/>
        <v>11.873000000000001</v>
      </c>
      <c r="Z919" s="79">
        <f t="shared" si="389"/>
        <v>2.9529999999999998</v>
      </c>
      <c r="AA919" s="227">
        <f t="shared" si="389"/>
        <v>10.267999999999999</v>
      </c>
      <c r="AB919" s="107"/>
    </row>
    <row r="920" spans="1:28" ht="19.5" customHeight="1" x14ac:dyDescent="0.15">
      <c r="A920" s="219"/>
      <c r="B920" s="73"/>
      <c r="C920" s="73"/>
      <c r="D920" s="77" t="s">
        <v>157</v>
      </c>
      <c r="E920" s="77" t="s">
        <v>183</v>
      </c>
      <c r="F920" s="79">
        <f t="shared" si="388"/>
        <v>1250.3699999999999</v>
      </c>
      <c r="G920" s="79">
        <f t="shared" si="389"/>
        <v>1.1599999999999999</v>
      </c>
      <c r="H920" s="79">
        <f t="shared" si="389"/>
        <v>2.62</v>
      </c>
      <c r="I920" s="79">
        <f t="shared" si="389"/>
        <v>0.05</v>
      </c>
      <c r="J920" s="79">
        <f t="shared" si="389"/>
        <v>0.1</v>
      </c>
      <c r="K920" s="79">
        <f t="shared" si="389"/>
        <v>2.8200000000000003</v>
      </c>
      <c r="L920" s="79">
        <f t="shared" si="389"/>
        <v>2.19</v>
      </c>
      <c r="M920" s="79">
        <f t="shared" si="389"/>
        <v>25.26</v>
      </c>
      <c r="N920" s="79">
        <f t="shared" si="389"/>
        <v>35.239999999999995</v>
      </c>
      <c r="O920" s="79">
        <f t="shared" si="389"/>
        <v>44.58</v>
      </c>
      <c r="P920" s="79">
        <f t="shared" si="389"/>
        <v>78.740000000000009</v>
      </c>
      <c r="Q920" s="79">
        <f t="shared" si="389"/>
        <v>94.490000000000009</v>
      </c>
      <c r="R920" s="79">
        <f t="shared" si="389"/>
        <v>229.2</v>
      </c>
      <c r="S920" s="79">
        <f t="shared" si="389"/>
        <v>414.62999999999994</v>
      </c>
      <c r="T920" s="79">
        <f t="shared" si="389"/>
        <v>122.94</v>
      </c>
      <c r="U920" s="79">
        <f t="shared" si="389"/>
        <v>101.93</v>
      </c>
      <c r="V920" s="79">
        <f t="shared" si="389"/>
        <v>12.040000000000001</v>
      </c>
      <c r="W920" s="79">
        <f t="shared" si="389"/>
        <v>27.57</v>
      </c>
      <c r="X920" s="79">
        <f t="shared" si="389"/>
        <v>36.25</v>
      </c>
      <c r="Y920" s="79">
        <f t="shared" si="389"/>
        <v>4.9400000000000004</v>
      </c>
      <c r="Z920" s="79">
        <f t="shared" si="389"/>
        <v>13.62</v>
      </c>
      <c r="AA920" s="227">
        <f t="shared" si="389"/>
        <v>0</v>
      </c>
      <c r="AB920" s="107"/>
    </row>
    <row r="921" spans="1:28" ht="19.5" customHeight="1" x14ac:dyDescent="0.15">
      <c r="A921" s="219"/>
      <c r="B921" s="73"/>
      <c r="C921" s="73"/>
      <c r="D921" s="73"/>
      <c r="E921" s="77" t="s">
        <v>150</v>
      </c>
      <c r="F921" s="79">
        <f t="shared" si="388"/>
        <v>290.16699999999997</v>
      </c>
      <c r="G921" s="79">
        <f t="shared" si="389"/>
        <v>0</v>
      </c>
      <c r="H921" s="79">
        <f t="shared" si="389"/>
        <v>0</v>
      </c>
      <c r="I921" s="79">
        <f t="shared" si="389"/>
        <v>3.0000000000000001E-3</v>
      </c>
      <c r="J921" s="79">
        <f t="shared" si="389"/>
        <v>7.0000000000000001E-3</v>
      </c>
      <c r="K921" s="79">
        <f t="shared" si="389"/>
        <v>0.28200000000000003</v>
      </c>
      <c r="L921" s="79">
        <f t="shared" si="389"/>
        <v>0.25700000000000001</v>
      </c>
      <c r="M921" s="79">
        <f t="shared" si="389"/>
        <v>3.5409999999999999</v>
      </c>
      <c r="N921" s="79">
        <f t="shared" si="389"/>
        <v>5.6449999999999996</v>
      </c>
      <c r="O921" s="79">
        <f t="shared" si="389"/>
        <v>8.0289999999999999</v>
      </c>
      <c r="P921" s="79">
        <f t="shared" si="389"/>
        <v>15.752999999999998</v>
      </c>
      <c r="Q921" s="79">
        <f t="shared" si="389"/>
        <v>21.028000000000002</v>
      </c>
      <c r="R921" s="79">
        <f t="shared" si="389"/>
        <v>53.036000000000001</v>
      </c>
      <c r="S921" s="79">
        <f t="shared" si="389"/>
        <v>99.914000000000001</v>
      </c>
      <c r="T921" s="79">
        <f t="shared" si="389"/>
        <v>31.704999999999998</v>
      </c>
      <c r="U921" s="79">
        <f t="shared" si="389"/>
        <v>25.734999999999999</v>
      </c>
      <c r="V921" s="79">
        <f t="shared" si="389"/>
        <v>3.1379999999999999</v>
      </c>
      <c r="W921" s="79">
        <f t="shared" si="389"/>
        <v>7.4250000000000007</v>
      </c>
      <c r="X921" s="79">
        <f t="shared" si="389"/>
        <v>9.4290000000000003</v>
      </c>
      <c r="Y921" s="79">
        <f t="shared" si="389"/>
        <v>1.2849999999999999</v>
      </c>
      <c r="Z921" s="79">
        <f t="shared" si="389"/>
        <v>3.9550000000000001</v>
      </c>
      <c r="AA921" s="227">
        <f t="shared" si="389"/>
        <v>0</v>
      </c>
      <c r="AB921" s="107"/>
    </row>
    <row r="922" spans="1:28" ht="19.5" customHeight="1" x14ac:dyDescent="0.15">
      <c r="A922" s="219"/>
      <c r="B922" s="73" t="s">
        <v>158</v>
      </c>
      <c r="C922" s="73" t="s">
        <v>159</v>
      </c>
      <c r="D922" s="77" t="s">
        <v>160</v>
      </c>
      <c r="E922" s="77" t="s">
        <v>183</v>
      </c>
      <c r="F922" s="79">
        <f t="shared" si="388"/>
        <v>1107.8699999999999</v>
      </c>
      <c r="G922" s="79">
        <f t="shared" si="389"/>
        <v>0</v>
      </c>
      <c r="H922" s="79">
        <f t="shared" si="389"/>
        <v>0.13</v>
      </c>
      <c r="I922" s="79">
        <f t="shared" si="389"/>
        <v>4.29</v>
      </c>
      <c r="J922" s="79">
        <f t="shared" si="389"/>
        <v>4.83</v>
      </c>
      <c r="K922" s="79">
        <f t="shared" si="389"/>
        <v>18.16</v>
      </c>
      <c r="L922" s="79">
        <f t="shared" si="389"/>
        <v>16.759999999999998</v>
      </c>
      <c r="M922" s="79">
        <f t="shared" si="389"/>
        <v>24.05</v>
      </c>
      <c r="N922" s="79">
        <f t="shared" si="389"/>
        <v>34.5</v>
      </c>
      <c r="O922" s="79">
        <f t="shared" si="389"/>
        <v>31.009999999999998</v>
      </c>
      <c r="P922" s="79">
        <f t="shared" si="389"/>
        <v>92.390000000000015</v>
      </c>
      <c r="Q922" s="79">
        <f t="shared" si="389"/>
        <v>152.26</v>
      </c>
      <c r="R922" s="79">
        <f t="shared" si="389"/>
        <v>80.44</v>
      </c>
      <c r="S922" s="79">
        <f t="shared" si="389"/>
        <v>232.54999999999998</v>
      </c>
      <c r="T922" s="79">
        <f t="shared" si="389"/>
        <v>116.42</v>
      </c>
      <c r="U922" s="79">
        <f t="shared" si="389"/>
        <v>161.97999999999999</v>
      </c>
      <c r="V922" s="79">
        <f t="shared" si="389"/>
        <v>31.02</v>
      </c>
      <c r="W922" s="79">
        <f t="shared" si="389"/>
        <v>20.799999999999997</v>
      </c>
      <c r="X922" s="79">
        <f t="shared" si="389"/>
        <v>38.15</v>
      </c>
      <c r="Y922" s="79">
        <f t="shared" si="389"/>
        <v>0.28000000000000003</v>
      </c>
      <c r="Z922" s="79">
        <f t="shared" si="389"/>
        <v>10.09</v>
      </c>
      <c r="AA922" s="227">
        <f t="shared" si="389"/>
        <v>37.76</v>
      </c>
      <c r="AB922" s="107"/>
    </row>
    <row r="923" spans="1:28" ht="19.5" customHeight="1" x14ac:dyDescent="0.15">
      <c r="A923" s="219"/>
      <c r="B923" s="73"/>
      <c r="C923" s="73"/>
      <c r="D923" s="73"/>
      <c r="E923" s="77" t="s">
        <v>150</v>
      </c>
      <c r="F923" s="79">
        <f t="shared" si="388"/>
        <v>252.97299999999998</v>
      </c>
      <c r="G923" s="79">
        <f t="shared" si="389"/>
        <v>0</v>
      </c>
      <c r="H923" s="79">
        <f t="shared" si="389"/>
        <v>0</v>
      </c>
      <c r="I923" s="79">
        <f t="shared" si="389"/>
        <v>0.219</v>
      </c>
      <c r="J923" s="79">
        <f t="shared" si="389"/>
        <v>0.37</v>
      </c>
      <c r="K923" s="79">
        <f t="shared" si="389"/>
        <v>1.8160000000000001</v>
      </c>
      <c r="L923" s="79">
        <f t="shared" si="389"/>
        <v>2.1109999999999998</v>
      </c>
      <c r="M923" s="79">
        <f t="shared" si="389"/>
        <v>3.3840000000000003</v>
      </c>
      <c r="N923" s="79">
        <f t="shared" si="389"/>
        <v>5.5630000000000006</v>
      </c>
      <c r="O923" s="79">
        <f t="shared" si="389"/>
        <v>5.6120000000000001</v>
      </c>
      <c r="P923" s="79">
        <f t="shared" si="389"/>
        <v>18.475000000000001</v>
      </c>
      <c r="Q923" s="79">
        <f t="shared" si="389"/>
        <v>33.731000000000002</v>
      </c>
      <c r="R923" s="79">
        <f t="shared" si="389"/>
        <v>18.649000000000001</v>
      </c>
      <c r="S923" s="79">
        <f t="shared" si="389"/>
        <v>55.802999999999997</v>
      </c>
      <c r="T923" s="79">
        <f t="shared" si="389"/>
        <v>29.113</v>
      </c>
      <c r="U923" s="79">
        <f t="shared" si="389"/>
        <v>42.132000000000005</v>
      </c>
      <c r="V923" s="79">
        <f t="shared" si="389"/>
        <v>8.1199999999999992</v>
      </c>
      <c r="W923" s="79">
        <f t="shared" si="389"/>
        <v>5.4129999999999994</v>
      </c>
      <c r="X923" s="79">
        <f t="shared" si="389"/>
        <v>9.927999999999999</v>
      </c>
      <c r="Y923" s="79">
        <f t="shared" si="389"/>
        <v>8.4000000000000005E-2</v>
      </c>
      <c r="Z923" s="79">
        <f t="shared" si="389"/>
        <v>2.6259999999999999</v>
      </c>
      <c r="AA923" s="227">
        <f t="shared" si="389"/>
        <v>9.8239999999999998</v>
      </c>
      <c r="AB923" s="107"/>
    </row>
    <row r="924" spans="1:28" ht="19.5" customHeight="1" x14ac:dyDescent="0.15">
      <c r="A924" s="219"/>
      <c r="B924" s="73"/>
      <c r="C924" s="73"/>
      <c r="D924" s="77" t="s">
        <v>161</v>
      </c>
      <c r="E924" s="77" t="s">
        <v>183</v>
      </c>
      <c r="F924" s="79">
        <f t="shared" si="388"/>
        <v>589.06000000000006</v>
      </c>
      <c r="G924" s="79">
        <f t="shared" si="389"/>
        <v>36.749999999999993</v>
      </c>
      <c r="H924" s="79">
        <f t="shared" si="389"/>
        <v>124.29</v>
      </c>
      <c r="I924" s="79">
        <f t="shared" si="389"/>
        <v>98.899999999999991</v>
      </c>
      <c r="J924" s="79">
        <f t="shared" si="389"/>
        <v>172.39000000000001</v>
      </c>
      <c r="K924" s="79">
        <f t="shared" si="389"/>
        <v>80.53</v>
      </c>
      <c r="L924" s="79">
        <f t="shared" si="389"/>
        <v>33.79</v>
      </c>
      <c r="M924" s="79">
        <f t="shared" si="389"/>
        <v>36.44</v>
      </c>
      <c r="N924" s="79">
        <f t="shared" si="389"/>
        <v>4.2700000000000005</v>
      </c>
      <c r="O924" s="79">
        <f t="shared" si="389"/>
        <v>0.84</v>
      </c>
      <c r="P924" s="79">
        <f t="shared" si="389"/>
        <v>0</v>
      </c>
      <c r="Q924" s="79">
        <f t="shared" si="389"/>
        <v>0</v>
      </c>
      <c r="R924" s="79">
        <f t="shared" si="389"/>
        <v>0</v>
      </c>
      <c r="S924" s="79">
        <f t="shared" si="389"/>
        <v>0.61</v>
      </c>
      <c r="T924" s="79">
        <f t="shared" si="389"/>
        <v>0</v>
      </c>
      <c r="U924" s="79">
        <f t="shared" si="389"/>
        <v>0</v>
      </c>
      <c r="V924" s="79">
        <f t="shared" si="389"/>
        <v>0</v>
      </c>
      <c r="W924" s="79">
        <f t="shared" si="389"/>
        <v>0.25</v>
      </c>
      <c r="X924" s="79">
        <f t="shared" si="389"/>
        <v>0</v>
      </c>
      <c r="Y924" s="79">
        <f t="shared" ref="G924:AA936" si="390">Y968+Y1012+Y1056+Y1100+Y1144</f>
        <v>0</v>
      </c>
      <c r="Z924" s="79">
        <f t="shared" si="390"/>
        <v>0</v>
      </c>
      <c r="AA924" s="227">
        <f t="shared" si="390"/>
        <v>0</v>
      </c>
      <c r="AB924" s="107"/>
    </row>
    <row r="925" spans="1:28" ht="19.5" customHeight="1" x14ac:dyDescent="0.15">
      <c r="A925" s="219"/>
      <c r="B925" s="73"/>
      <c r="C925" s="73"/>
      <c r="D925" s="73"/>
      <c r="E925" s="77" t="s">
        <v>150</v>
      </c>
      <c r="F925" s="79">
        <f t="shared" si="388"/>
        <v>12.680999999999999</v>
      </c>
      <c r="G925" s="79">
        <f t="shared" si="390"/>
        <v>0</v>
      </c>
      <c r="H925" s="79">
        <f t="shared" si="390"/>
        <v>0</v>
      </c>
      <c r="I925" s="79">
        <f t="shared" si="390"/>
        <v>0.188</v>
      </c>
      <c r="J925" s="79">
        <f t="shared" si="390"/>
        <v>3.1480000000000001</v>
      </c>
      <c r="K925" s="79">
        <f t="shared" si="390"/>
        <v>2.8599999999999994</v>
      </c>
      <c r="L925" s="79">
        <f t="shared" si="390"/>
        <v>2.5369999999999999</v>
      </c>
      <c r="M925" s="79">
        <f t="shared" si="390"/>
        <v>3.157</v>
      </c>
      <c r="N925" s="79">
        <f t="shared" si="390"/>
        <v>0.56900000000000006</v>
      </c>
      <c r="O925" s="79">
        <f t="shared" si="390"/>
        <v>5.2000000000000005E-2</v>
      </c>
      <c r="P925" s="79">
        <f t="shared" si="390"/>
        <v>0</v>
      </c>
      <c r="Q925" s="79">
        <f t="shared" si="390"/>
        <v>0</v>
      </c>
      <c r="R925" s="79">
        <f t="shared" si="390"/>
        <v>0</v>
      </c>
      <c r="S925" s="79">
        <f t="shared" si="390"/>
        <v>9.7000000000000003E-2</v>
      </c>
      <c r="T925" s="79">
        <f t="shared" si="390"/>
        <v>0</v>
      </c>
      <c r="U925" s="79">
        <f t="shared" si="390"/>
        <v>0</v>
      </c>
      <c r="V925" s="79">
        <f t="shared" si="390"/>
        <v>0</v>
      </c>
      <c r="W925" s="79">
        <f t="shared" si="390"/>
        <v>7.2999999999999995E-2</v>
      </c>
      <c r="X925" s="79">
        <f t="shared" si="390"/>
        <v>0</v>
      </c>
      <c r="Y925" s="79">
        <f t="shared" si="390"/>
        <v>0</v>
      </c>
      <c r="Z925" s="79">
        <f t="shared" si="390"/>
        <v>0</v>
      </c>
      <c r="AA925" s="227">
        <f t="shared" si="390"/>
        <v>0</v>
      </c>
      <c r="AB925" s="107"/>
    </row>
    <row r="926" spans="1:28" ht="19.5" customHeight="1" x14ac:dyDescent="0.15">
      <c r="A926" s="219"/>
      <c r="B926" s="73"/>
      <c r="C926" s="73" t="s">
        <v>162</v>
      </c>
      <c r="D926" s="77" t="s">
        <v>163</v>
      </c>
      <c r="E926" s="77" t="s">
        <v>183</v>
      </c>
      <c r="F926" s="79">
        <f t="shared" si="388"/>
        <v>250.84999999999997</v>
      </c>
      <c r="G926" s="79">
        <f t="shared" si="390"/>
        <v>6.4</v>
      </c>
      <c r="H926" s="79">
        <f t="shared" si="390"/>
        <v>13.459999999999999</v>
      </c>
      <c r="I926" s="79">
        <f t="shared" si="390"/>
        <v>17.07</v>
      </c>
      <c r="J926" s="79">
        <f t="shared" si="390"/>
        <v>5.31</v>
      </c>
      <c r="K926" s="79">
        <f t="shared" si="390"/>
        <v>5.35</v>
      </c>
      <c r="L926" s="79">
        <f t="shared" si="390"/>
        <v>1.8800000000000001</v>
      </c>
      <c r="M926" s="79">
        <f t="shared" si="390"/>
        <v>2.13</v>
      </c>
      <c r="N926" s="79">
        <f t="shared" si="390"/>
        <v>3.2500000000000004</v>
      </c>
      <c r="O926" s="79">
        <f t="shared" si="390"/>
        <v>3.99</v>
      </c>
      <c r="P926" s="79">
        <f t="shared" si="390"/>
        <v>7.84</v>
      </c>
      <c r="Q926" s="79">
        <f t="shared" si="390"/>
        <v>23.36</v>
      </c>
      <c r="R926" s="79">
        <f t="shared" si="390"/>
        <v>27.5</v>
      </c>
      <c r="S926" s="79">
        <f t="shared" si="390"/>
        <v>67.300000000000011</v>
      </c>
      <c r="T926" s="79">
        <f t="shared" si="390"/>
        <v>48.83</v>
      </c>
      <c r="U926" s="79">
        <f t="shared" si="390"/>
        <v>6.26</v>
      </c>
      <c r="V926" s="79">
        <f t="shared" si="390"/>
        <v>1.65</v>
      </c>
      <c r="W926" s="79">
        <f t="shared" si="390"/>
        <v>5.28</v>
      </c>
      <c r="X926" s="79">
        <f t="shared" si="390"/>
        <v>0</v>
      </c>
      <c r="Y926" s="79">
        <f t="shared" si="390"/>
        <v>0</v>
      </c>
      <c r="Z926" s="79">
        <f t="shared" si="390"/>
        <v>3.99</v>
      </c>
      <c r="AA926" s="227">
        <f t="shared" si="390"/>
        <v>0</v>
      </c>
      <c r="AB926" s="107"/>
    </row>
    <row r="927" spans="1:28" ht="19.5" customHeight="1" x14ac:dyDescent="0.15">
      <c r="A927" s="219"/>
      <c r="B927" s="73" t="s">
        <v>20</v>
      </c>
      <c r="C927" s="73"/>
      <c r="D927" s="73"/>
      <c r="E927" s="77" t="s">
        <v>150</v>
      </c>
      <c r="F927" s="79">
        <f t="shared" si="388"/>
        <v>61.368000000000009</v>
      </c>
      <c r="G927" s="79">
        <f t="shared" si="390"/>
        <v>0</v>
      </c>
      <c r="H927" s="79">
        <f t="shared" si="390"/>
        <v>0</v>
      </c>
      <c r="I927" s="79">
        <f t="shared" si="390"/>
        <v>1.0309999999999999</v>
      </c>
      <c r="J927" s="79">
        <f t="shared" si="390"/>
        <v>0.53100000000000003</v>
      </c>
      <c r="K927" s="79">
        <f t="shared" si="390"/>
        <v>0.69900000000000007</v>
      </c>
      <c r="L927" s="79">
        <f t="shared" si="390"/>
        <v>0.30199999999999999</v>
      </c>
      <c r="M927" s="79">
        <f t="shared" si="390"/>
        <v>0.40800000000000003</v>
      </c>
      <c r="N927" s="79">
        <f t="shared" si="390"/>
        <v>0.68400000000000005</v>
      </c>
      <c r="O927" s="79">
        <f t="shared" si="390"/>
        <v>0.97799999999999998</v>
      </c>
      <c r="P927" s="79">
        <f t="shared" si="390"/>
        <v>1.99</v>
      </c>
      <c r="Q927" s="79">
        <f t="shared" si="390"/>
        <v>6.3819999999999997</v>
      </c>
      <c r="R927" s="79">
        <f t="shared" si="390"/>
        <v>7.7410000000000005</v>
      </c>
      <c r="S927" s="79">
        <f t="shared" si="390"/>
        <v>19.484999999999999</v>
      </c>
      <c r="T927" s="79">
        <f t="shared" si="390"/>
        <v>15.547999999999998</v>
      </c>
      <c r="U927" s="79">
        <f t="shared" si="390"/>
        <v>2.3129999999999997</v>
      </c>
      <c r="V927" s="79">
        <f t="shared" si="390"/>
        <v>0.495</v>
      </c>
      <c r="W927" s="79">
        <f t="shared" si="390"/>
        <v>1.5840000000000001</v>
      </c>
      <c r="X927" s="79">
        <f t="shared" si="390"/>
        <v>0</v>
      </c>
      <c r="Y927" s="79">
        <f t="shared" si="390"/>
        <v>0</v>
      </c>
      <c r="Z927" s="79">
        <f t="shared" si="390"/>
        <v>1.1970000000000001</v>
      </c>
      <c r="AA927" s="227">
        <f t="shared" si="390"/>
        <v>0</v>
      </c>
      <c r="AB927" s="107"/>
    </row>
    <row r="928" spans="1:28" ht="19.5" customHeight="1" x14ac:dyDescent="0.15">
      <c r="A928" s="219"/>
      <c r="B928" s="73"/>
      <c r="C928" s="73"/>
      <c r="D928" s="77" t="s">
        <v>164</v>
      </c>
      <c r="E928" s="77" t="s">
        <v>183</v>
      </c>
      <c r="F928" s="79">
        <f t="shared" si="388"/>
        <v>4.33</v>
      </c>
      <c r="G928" s="79">
        <f t="shared" si="390"/>
        <v>0</v>
      </c>
      <c r="H928" s="79">
        <f t="shared" si="390"/>
        <v>0</v>
      </c>
      <c r="I928" s="79">
        <f t="shared" si="390"/>
        <v>0</v>
      </c>
      <c r="J928" s="79">
        <f t="shared" si="390"/>
        <v>0</v>
      </c>
      <c r="K928" s="79">
        <f t="shared" si="390"/>
        <v>0</v>
      </c>
      <c r="L928" s="79">
        <f t="shared" si="390"/>
        <v>0</v>
      </c>
      <c r="M928" s="79">
        <f t="shared" si="390"/>
        <v>0</v>
      </c>
      <c r="N928" s="79">
        <f t="shared" si="390"/>
        <v>0.4</v>
      </c>
      <c r="O928" s="79">
        <f t="shared" si="390"/>
        <v>2</v>
      </c>
      <c r="P928" s="79">
        <f t="shared" si="390"/>
        <v>0.19</v>
      </c>
      <c r="Q928" s="79">
        <f t="shared" si="390"/>
        <v>0</v>
      </c>
      <c r="R928" s="79">
        <f t="shared" si="390"/>
        <v>0</v>
      </c>
      <c r="S928" s="79">
        <f t="shared" si="390"/>
        <v>0</v>
      </c>
      <c r="T928" s="79">
        <f t="shared" si="390"/>
        <v>0</v>
      </c>
      <c r="U928" s="79">
        <f t="shared" si="390"/>
        <v>0.43</v>
      </c>
      <c r="V928" s="79">
        <f t="shared" si="390"/>
        <v>0</v>
      </c>
      <c r="W928" s="79">
        <f t="shared" si="390"/>
        <v>0</v>
      </c>
      <c r="X928" s="79">
        <f t="shared" si="390"/>
        <v>0</v>
      </c>
      <c r="Y928" s="79">
        <f t="shared" si="390"/>
        <v>0</v>
      </c>
      <c r="Z928" s="79">
        <f t="shared" si="390"/>
        <v>1.31</v>
      </c>
      <c r="AA928" s="227">
        <f t="shared" si="390"/>
        <v>0</v>
      </c>
      <c r="AB928" s="107"/>
    </row>
    <row r="929" spans="1:28" ht="19.5" customHeight="1" x14ac:dyDescent="0.15">
      <c r="A929" s="219" t="s">
        <v>226</v>
      </c>
      <c r="B929" s="73"/>
      <c r="C929" s="73"/>
      <c r="D929" s="73"/>
      <c r="E929" s="77" t="s">
        <v>150</v>
      </c>
      <c r="F929" s="79">
        <f t="shared" si="388"/>
        <v>0.83199999999999996</v>
      </c>
      <c r="G929" s="79">
        <f t="shared" si="390"/>
        <v>0</v>
      </c>
      <c r="H929" s="79">
        <f t="shared" si="390"/>
        <v>0</v>
      </c>
      <c r="I929" s="79">
        <f t="shared" si="390"/>
        <v>0</v>
      </c>
      <c r="J929" s="79">
        <f t="shared" si="390"/>
        <v>0</v>
      </c>
      <c r="K929" s="79">
        <f t="shared" si="390"/>
        <v>0</v>
      </c>
      <c r="L929" s="79">
        <f t="shared" si="390"/>
        <v>0</v>
      </c>
      <c r="M929" s="79">
        <f t="shared" si="390"/>
        <v>0</v>
      </c>
      <c r="N929" s="79">
        <f t="shared" si="390"/>
        <v>3.1E-2</v>
      </c>
      <c r="O929" s="79">
        <f t="shared" si="390"/>
        <v>0.20900000000000002</v>
      </c>
      <c r="P929" s="79">
        <f t="shared" si="390"/>
        <v>2.5999999999999999E-2</v>
      </c>
      <c r="Q929" s="79">
        <f t="shared" si="390"/>
        <v>0</v>
      </c>
      <c r="R929" s="79">
        <f t="shared" si="390"/>
        <v>0</v>
      </c>
      <c r="S929" s="79">
        <f t="shared" si="390"/>
        <v>0</v>
      </c>
      <c r="T929" s="79">
        <f t="shared" si="390"/>
        <v>0</v>
      </c>
      <c r="U929" s="79">
        <f t="shared" si="390"/>
        <v>0.186</v>
      </c>
      <c r="V929" s="79">
        <f t="shared" si="390"/>
        <v>0</v>
      </c>
      <c r="W929" s="79">
        <f t="shared" si="390"/>
        <v>0</v>
      </c>
      <c r="X929" s="79">
        <f t="shared" si="390"/>
        <v>0</v>
      </c>
      <c r="Y929" s="79">
        <f t="shared" si="390"/>
        <v>0</v>
      </c>
      <c r="Z929" s="79">
        <f t="shared" si="390"/>
        <v>0.38</v>
      </c>
      <c r="AA929" s="227">
        <f t="shared" si="390"/>
        <v>0</v>
      </c>
      <c r="AB929" s="107"/>
    </row>
    <row r="930" spans="1:28" ht="19.5" customHeight="1" x14ac:dyDescent="0.15">
      <c r="A930" s="219"/>
      <c r="B930" s="76"/>
      <c r="C930" s="74" t="s">
        <v>165</v>
      </c>
      <c r="D930" s="75"/>
      <c r="E930" s="77" t="s">
        <v>183</v>
      </c>
      <c r="F930" s="79">
        <f t="shared" si="388"/>
        <v>155.29</v>
      </c>
      <c r="G930" s="79">
        <f t="shared" si="390"/>
        <v>1.2000000000000002</v>
      </c>
      <c r="H930" s="79">
        <f t="shared" si="390"/>
        <v>1.76</v>
      </c>
      <c r="I930" s="79">
        <f t="shared" si="390"/>
        <v>3.84</v>
      </c>
      <c r="J930" s="79">
        <f t="shared" si="390"/>
        <v>15.280000000000001</v>
      </c>
      <c r="K930" s="79">
        <f t="shared" si="390"/>
        <v>13</v>
      </c>
      <c r="L930" s="79">
        <f t="shared" si="390"/>
        <v>9.93</v>
      </c>
      <c r="M930" s="79">
        <f t="shared" si="390"/>
        <v>9.09</v>
      </c>
      <c r="N930" s="79">
        <f t="shared" si="390"/>
        <v>7.6899999999999995</v>
      </c>
      <c r="O930" s="79">
        <f t="shared" si="390"/>
        <v>14.77</v>
      </c>
      <c r="P930" s="79">
        <f t="shared" si="390"/>
        <v>11.62</v>
      </c>
      <c r="Q930" s="79">
        <f t="shared" si="390"/>
        <v>4.7699999999999996</v>
      </c>
      <c r="R930" s="79">
        <f t="shared" si="390"/>
        <v>6.88</v>
      </c>
      <c r="S930" s="79">
        <f t="shared" si="390"/>
        <v>17.330000000000002</v>
      </c>
      <c r="T930" s="79">
        <f t="shared" si="390"/>
        <v>21.96</v>
      </c>
      <c r="U930" s="79">
        <f t="shared" si="390"/>
        <v>2.0599999999999996</v>
      </c>
      <c r="V930" s="79">
        <f t="shared" si="390"/>
        <v>12.94</v>
      </c>
      <c r="W930" s="79">
        <f t="shared" si="390"/>
        <v>0</v>
      </c>
      <c r="X930" s="79">
        <f t="shared" si="390"/>
        <v>0.56000000000000005</v>
      </c>
      <c r="Y930" s="79">
        <f t="shared" si="390"/>
        <v>0.01</v>
      </c>
      <c r="Z930" s="79">
        <f t="shared" si="390"/>
        <v>0.6</v>
      </c>
      <c r="AA930" s="227">
        <f t="shared" si="390"/>
        <v>0</v>
      </c>
      <c r="AB930" s="107"/>
    </row>
    <row r="931" spans="1:28" ht="19.5" customHeight="1" x14ac:dyDescent="0.15">
      <c r="A931" s="219"/>
      <c r="B931" s="76"/>
      <c r="C931" s="76"/>
      <c r="E931" s="77" t="s">
        <v>150</v>
      </c>
      <c r="F931" s="79">
        <f t="shared" si="388"/>
        <v>17.678999999999998</v>
      </c>
      <c r="G931" s="79">
        <f t="shared" si="390"/>
        <v>0</v>
      </c>
      <c r="H931" s="79">
        <f t="shared" si="390"/>
        <v>2.4E-2</v>
      </c>
      <c r="I931" s="79">
        <f t="shared" si="390"/>
        <v>0.10100000000000001</v>
      </c>
      <c r="J931" s="79">
        <f t="shared" si="390"/>
        <v>0.90200000000000002</v>
      </c>
      <c r="K931" s="79">
        <f t="shared" si="390"/>
        <v>0.95800000000000007</v>
      </c>
      <c r="L931" s="79">
        <f t="shared" si="390"/>
        <v>0.85600000000000009</v>
      </c>
      <c r="M931" s="79">
        <f t="shared" si="390"/>
        <v>0.96799999999999997</v>
      </c>
      <c r="N931" s="79">
        <f t="shared" si="390"/>
        <v>0.92500000000000004</v>
      </c>
      <c r="O931" s="79">
        <f t="shared" si="390"/>
        <v>3.1999999999999997</v>
      </c>
      <c r="P931" s="79">
        <f t="shared" si="390"/>
        <v>2.1859999999999999</v>
      </c>
      <c r="Q931" s="79">
        <f t="shared" si="390"/>
        <v>0.85899999999999999</v>
      </c>
      <c r="R931" s="79">
        <f t="shared" si="390"/>
        <v>0.76100000000000012</v>
      </c>
      <c r="S931" s="79">
        <f t="shared" si="390"/>
        <v>1.8240000000000001</v>
      </c>
      <c r="T931" s="79">
        <f t="shared" si="390"/>
        <v>2.375</v>
      </c>
      <c r="U931" s="79">
        <f t="shared" si="390"/>
        <v>0.25600000000000001</v>
      </c>
      <c r="V931" s="79">
        <f t="shared" si="390"/>
        <v>1.335</v>
      </c>
      <c r="W931" s="79">
        <f t="shared" si="390"/>
        <v>0</v>
      </c>
      <c r="X931" s="79">
        <f t="shared" si="390"/>
        <v>5.8000000000000003E-2</v>
      </c>
      <c r="Y931" s="79">
        <f t="shared" si="390"/>
        <v>2E-3</v>
      </c>
      <c r="Z931" s="79">
        <f t="shared" si="390"/>
        <v>8.8999999999999996E-2</v>
      </c>
      <c r="AA931" s="227">
        <f t="shared" si="390"/>
        <v>0</v>
      </c>
      <c r="AB931" s="107"/>
    </row>
    <row r="932" spans="1:28" ht="19.5" customHeight="1" x14ac:dyDescent="0.15">
      <c r="A932" s="219"/>
      <c r="B932" s="221"/>
      <c r="C932" s="74" t="s">
        <v>152</v>
      </c>
      <c r="D932" s="75"/>
      <c r="E932" s="77" t="s">
        <v>183</v>
      </c>
      <c r="F932" s="79">
        <f t="shared" si="388"/>
        <v>14554.820000000002</v>
      </c>
      <c r="G932" s="79">
        <f t="shared" si="390"/>
        <v>41.17</v>
      </c>
      <c r="H932" s="79">
        <f t="shared" si="390"/>
        <v>130.82000000000002</v>
      </c>
      <c r="I932" s="79">
        <f t="shared" si="390"/>
        <v>183.89000000000001</v>
      </c>
      <c r="J932" s="79">
        <f t="shared" si="390"/>
        <v>353.17000000000007</v>
      </c>
      <c r="K932" s="79">
        <f t="shared" si="390"/>
        <v>263.65999999999997</v>
      </c>
      <c r="L932" s="79">
        <f t="shared" si="390"/>
        <v>312.59000000000003</v>
      </c>
      <c r="M932" s="79">
        <f t="shared" si="390"/>
        <v>766.6400000000001</v>
      </c>
      <c r="N932" s="79">
        <f t="shared" si="390"/>
        <v>445.10999999999996</v>
      </c>
      <c r="O932" s="79">
        <f t="shared" si="390"/>
        <v>349.46000000000004</v>
      </c>
      <c r="P932" s="79">
        <f t="shared" si="390"/>
        <v>568.86000000000013</v>
      </c>
      <c r="Q932" s="79">
        <f t="shared" si="390"/>
        <v>813.02</v>
      </c>
      <c r="R932" s="79">
        <f t="shared" si="390"/>
        <v>1573.51</v>
      </c>
      <c r="S932" s="79">
        <f t="shared" si="390"/>
        <v>1937.4699999999998</v>
      </c>
      <c r="T932" s="79">
        <f t="shared" si="390"/>
        <v>3330.7300000000005</v>
      </c>
      <c r="U932" s="79">
        <f t="shared" si="390"/>
        <v>2057</v>
      </c>
      <c r="V932" s="79">
        <f t="shared" si="390"/>
        <v>668.48</v>
      </c>
      <c r="W932" s="79">
        <f t="shared" si="390"/>
        <v>420.4</v>
      </c>
      <c r="X932" s="79">
        <f t="shared" si="390"/>
        <v>101.62</v>
      </c>
      <c r="Y932" s="79">
        <f t="shared" si="390"/>
        <v>81.06</v>
      </c>
      <c r="Z932" s="79">
        <f t="shared" si="390"/>
        <v>46.44</v>
      </c>
      <c r="AA932" s="227">
        <f t="shared" si="390"/>
        <v>109.72</v>
      </c>
      <c r="AB932" s="107"/>
    </row>
    <row r="933" spans="1:28" ht="19.5" customHeight="1" x14ac:dyDescent="0.15">
      <c r="A933" s="219"/>
      <c r="B933" s="76"/>
      <c r="C933" s="76"/>
      <c r="E933" s="77" t="s">
        <v>150</v>
      </c>
      <c r="F933" s="79">
        <f t="shared" si="388"/>
        <v>2167.9010000000003</v>
      </c>
      <c r="G933" s="79">
        <f t="shared" si="390"/>
        <v>0</v>
      </c>
      <c r="H933" s="79">
        <f t="shared" si="390"/>
        <v>1.4709999999999999</v>
      </c>
      <c r="I933" s="79">
        <f t="shared" si="390"/>
        <v>4.8100000000000005</v>
      </c>
      <c r="J933" s="79">
        <f t="shared" si="390"/>
        <v>17.813000000000002</v>
      </c>
      <c r="K933" s="79">
        <f t="shared" si="390"/>
        <v>18.829999999999998</v>
      </c>
      <c r="L933" s="79">
        <f t="shared" si="390"/>
        <v>28.407999999999998</v>
      </c>
      <c r="M933" s="79">
        <f t="shared" si="390"/>
        <v>77.75500000000001</v>
      </c>
      <c r="N933" s="79">
        <f t="shared" si="390"/>
        <v>51.389999999999993</v>
      </c>
      <c r="O933" s="79">
        <f t="shared" si="390"/>
        <v>46.085000000000001</v>
      </c>
      <c r="P933" s="79">
        <f t="shared" si="390"/>
        <v>80.337000000000003</v>
      </c>
      <c r="Q933" s="79">
        <f t="shared" si="390"/>
        <v>126.04900000000001</v>
      </c>
      <c r="R933" s="79">
        <f t="shared" si="390"/>
        <v>246.07599999999999</v>
      </c>
      <c r="S933" s="79">
        <f t="shared" si="390"/>
        <v>306.33499999999992</v>
      </c>
      <c r="T933" s="79">
        <f t="shared" si="390"/>
        <v>548.49800000000005</v>
      </c>
      <c r="U933" s="79">
        <f t="shared" si="390"/>
        <v>355.08699999999999</v>
      </c>
      <c r="V933" s="79">
        <f t="shared" si="390"/>
        <v>110.91000000000001</v>
      </c>
      <c r="W933" s="79">
        <f t="shared" si="390"/>
        <v>80.553999999999988</v>
      </c>
      <c r="X933" s="79">
        <f t="shared" si="390"/>
        <v>18.959000000000003</v>
      </c>
      <c r="Y933" s="79">
        <f t="shared" si="390"/>
        <v>16.520999999999997</v>
      </c>
      <c r="Z933" s="79">
        <f t="shared" si="390"/>
        <v>9.3040000000000003</v>
      </c>
      <c r="AA933" s="227">
        <f t="shared" si="390"/>
        <v>22.709</v>
      </c>
      <c r="AB933" s="107"/>
    </row>
    <row r="934" spans="1:28" ht="19.5" customHeight="1" x14ac:dyDescent="0.15">
      <c r="A934" s="219"/>
      <c r="B934" s="73" t="s">
        <v>94</v>
      </c>
      <c r="C934" s="77"/>
      <c r="D934" s="77" t="s">
        <v>153</v>
      </c>
      <c r="E934" s="77" t="s">
        <v>183</v>
      </c>
      <c r="F934" s="79">
        <f t="shared" si="388"/>
        <v>2251.1299999999997</v>
      </c>
      <c r="G934" s="79">
        <f t="shared" si="390"/>
        <v>0</v>
      </c>
      <c r="H934" s="79">
        <f t="shared" si="390"/>
        <v>0</v>
      </c>
      <c r="I934" s="79">
        <f t="shared" si="390"/>
        <v>0.08</v>
      </c>
      <c r="J934" s="79">
        <f t="shared" si="390"/>
        <v>2.2199999999999998</v>
      </c>
      <c r="K934" s="79">
        <f t="shared" si="390"/>
        <v>4.43</v>
      </c>
      <c r="L934" s="79">
        <f t="shared" si="390"/>
        <v>12.95</v>
      </c>
      <c r="M934" s="79">
        <f t="shared" si="390"/>
        <v>31.79</v>
      </c>
      <c r="N934" s="79">
        <f t="shared" si="390"/>
        <v>47.199999999999996</v>
      </c>
      <c r="O934" s="79">
        <f t="shared" si="390"/>
        <v>69.22</v>
      </c>
      <c r="P934" s="79">
        <f t="shared" si="390"/>
        <v>83.13</v>
      </c>
      <c r="Q934" s="79">
        <f t="shared" si="390"/>
        <v>133.61000000000001</v>
      </c>
      <c r="R934" s="79">
        <f t="shared" si="390"/>
        <v>214.32999999999998</v>
      </c>
      <c r="S934" s="79">
        <f t="shared" si="390"/>
        <v>270.11999999999995</v>
      </c>
      <c r="T934" s="79">
        <f t="shared" si="390"/>
        <v>570.61</v>
      </c>
      <c r="U934" s="79">
        <f t="shared" si="390"/>
        <v>407.93</v>
      </c>
      <c r="V934" s="79">
        <f t="shared" si="390"/>
        <v>130.46</v>
      </c>
      <c r="W934" s="79">
        <f t="shared" si="390"/>
        <v>154.63999999999999</v>
      </c>
      <c r="X934" s="79">
        <f t="shared" si="390"/>
        <v>38.349999999999994</v>
      </c>
      <c r="Y934" s="79">
        <f t="shared" si="390"/>
        <v>43.17</v>
      </c>
      <c r="Z934" s="79">
        <f t="shared" si="390"/>
        <v>21.74</v>
      </c>
      <c r="AA934" s="237">
        <f t="shared" si="390"/>
        <v>15.15</v>
      </c>
      <c r="AB934" s="107"/>
    </row>
    <row r="935" spans="1:28" ht="19.5" customHeight="1" x14ac:dyDescent="0.15">
      <c r="A935" s="219"/>
      <c r="B935" s="73"/>
      <c r="C935" s="73" t="s">
        <v>10</v>
      </c>
      <c r="D935" s="73"/>
      <c r="E935" s="77" t="s">
        <v>150</v>
      </c>
      <c r="F935" s="79">
        <f t="shared" si="388"/>
        <v>550.13099999999997</v>
      </c>
      <c r="G935" s="79">
        <f t="shared" si="390"/>
        <v>0</v>
      </c>
      <c r="H935" s="79">
        <f t="shared" si="390"/>
        <v>0</v>
      </c>
      <c r="I935" s="79">
        <f t="shared" si="390"/>
        <v>4.0000000000000001E-3</v>
      </c>
      <c r="J935" s="79">
        <f t="shared" si="390"/>
        <v>0.156</v>
      </c>
      <c r="K935" s="79">
        <f t="shared" si="390"/>
        <v>0.443</v>
      </c>
      <c r="L935" s="79">
        <f t="shared" si="390"/>
        <v>1.4820000000000002</v>
      </c>
      <c r="M935" s="79">
        <f t="shared" si="390"/>
        <v>4.2349999999999994</v>
      </c>
      <c r="N935" s="79">
        <f t="shared" si="390"/>
        <v>7.5730000000000004</v>
      </c>
      <c r="O935" s="79">
        <f t="shared" si="390"/>
        <v>12.353</v>
      </c>
      <c r="P935" s="79">
        <f t="shared" si="390"/>
        <v>16.751999999999999</v>
      </c>
      <c r="Q935" s="79">
        <f t="shared" si="390"/>
        <v>29.484999999999999</v>
      </c>
      <c r="R935" s="79">
        <f t="shared" si="390"/>
        <v>48.760999999999996</v>
      </c>
      <c r="S935" s="79">
        <f t="shared" si="390"/>
        <v>63.241999999999997</v>
      </c>
      <c r="T935" s="79">
        <f t="shared" si="390"/>
        <v>142.85300000000001</v>
      </c>
      <c r="U935" s="79">
        <f t="shared" si="390"/>
        <v>112.029</v>
      </c>
      <c r="V935" s="79">
        <f t="shared" si="390"/>
        <v>34.246999999999993</v>
      </c>
      <c r="W935" s="79">
        <f t="shared" si="390"/>
        <v>41.051999999999992</v>
      </c>
      <c r="X935" s="79">
        <f t="shared" si="390"/>
        <v>9.8659999999999997</v>
      </c>
      <c r="Y935" s="79">
        <f t="shared" si="390"/>
        <v>11.136999999999999</v>
      </c>
      <c r="Z935" s="79">
        <f t="shared" si="390"/>
        <v>5.67</v>
      </c>
      <c r="AA935" s="227">
        <f t="shared" si="390"/>
        <v>8.7910000000000004</v>
      </c>
      <c r="AB935" s="107"/>
    </row>
    <row r="936" spans="1:28" ht="19.5" customHeight="1" x14ac:dyDescent="0.15">
      <c r="A936" s="219"/>
      <c r="B936" s="73"/>
      <c r="C936" s="73"/>
      <c r="D936" s="77" t="s">
        <v>157</v>
      </c>
      <c r="E936" s="77" t="s">
        <v>183</v>
      </c>
      <c r="F936" s="79">
        <f t="shared" si="388"/>
        <v>1821.7699999999998</v>
      </c>
      <c r="G936" s="79">
        <f t="shared" si="390"/>
        <v>0</v>
      </c>
      <c r="H936" s="79">
        <f t="shared" si="390"/>
        <v>0</v>
      </c>
      <c r="I936" s="79">
        <f t="shared" si="390"/>
        <v>0</v>
      </c>
      <c r="J936" s="79">
        <f t="shared" si="390"/>
        <v>1.5899999999999999</v>
      </c>
      <c r="K936" s="79">
        <f t="shared" si="390"/>
        <v>4.05</v>
      </c>
      <c r="L936" s="79">
        <f t="shared" si="390"/>
        <v>5.0500000000000007</v>
      </c>
      <c r="M936" s="79">
        <f t="shared" si="390"/>
        <v>26.37</v>
      </c>
      <c r="N936" s="79">
        <f t="shared" si="390"/>
        <v>44.06</v>
      </c>
      <c r="O936" s="79">
        <f t="shared" si="390"/>
        <v>49.5</v>
      </c>
      <c r="P936" s="79">
        <f t="shared" si="390"/>
        <v>68.179999999999993</v>
      </c>
      <c r="Q936" s="79">
        <f t="shared" si="390"/>
        <v>87.309999999999988</v>
      </c>
      <c r="R936" s="79">
        <f t="shared" si="390"/>
        <v>190.27999999999997</v>
      </c>
      <c r="S936" s="79">
        <f t="shared" si="390"/>
        <v>227.57</v>
      </c>
      <c r="T936" s="79">
        <f t="shared" si="390"/>
        <v>466.34</v>
      </c>
      <c r="U936" s="79">
        <f t="shared" si="390"/>
        <v>353.02</v>
      </c>
      <c r="V936" s="79">
        <f t="shared" si="390"/>
        <v>89.3</v>
      </c>
      <c r="W936" s="79">
        <f t="shared" si="390"/>
        <v>116.51000000000002</v>
      </c>
      <c r="X936" s="79">
        <f t="shared" si="390"/>
        <v>28.39</v>
      </c>
      <c r="Y936" s="79">
        <f t="shared" si="390"/>
        <v>42.42</v>
      </c>
      <c r="Z936" s="79">
        <f t="shared" si="390"/>
        <v>21.33</v>
      </c>
      <c r="AA936" s="227">
        <f t="shared" si="390"/>
        <v>0.5</v>
      </c>
      <c r="AB936" s="107"/>
    </row>
    <row r="937" spans="1:28" ht="19.5" customHeight="1" x14ac:dyDescent="0.15">
      <c r="A937" s="219"/>
      <c r="B937" s="73"/>
      <c r="C937" s="73"/>
      <c r="D937" s="73"/>
      <c r="E937" s="77" t="s">
        <v>150</v>
      </c>
      <c r="F937" s="79">
        <f t="shared" si="388"/>
        <v>442.05099999999993</v>
      </c>
      <c r="G937" s="79">
        <f t="shared" ref="G937:AA945" si="391">G981+G1025+G1069+G1113+G1157</f>
        <v>0</v>
      </c>
      <c r="H937" s="79">
        <f t="shared" si="391"/>
        <v>0</v>
      </c>
      <c r="I937" s="79">
        <f t="shared" si="391"/>
        <v>0</v>
      </c>
      <c r="J937" s="79">
        <f t="shared" si="391"/>
        <v>0.11199999999999999</v>
      </c>
      <c r="K937" s="79">
        <f t="shared" si="391"/>
        <v>0.40500000000000003</v>
      </c>
      <c r="L937" s="79">
        <f t="shared" si="391"/>
        <v>0.6100000000000001</v>
      </c>
      <c r="M937" s="79">
        <f t="shared" si="391"/>
        <v>3.6970000000000001</v>
      </c>
      <c r="N937" s="79">
        <f t="shared" si="391"/>
        <v>7.0650000000000004</v>
      </c>
      <c r="O937" s="79">
        <f t="shared" si="391"/>
        <v>8.8199999999999985</v>
      </c>
      <c r="P937" s="79">
        <f t="shared" si="391"/>
        <v>13.761999999999999</v>
      </c>
      <c r="Q937" s="79">
        <f t="shared" si="391"/>
        <v>19.306999999999999</v>
      </c>
      <c r="R937" s="79">
        <f t="shared" si="391"/>
        <v>43.567999999999998</v>
      </c>
      <c r="S937" s="79">
        <f t="shared" si="391"/>
        <v>53.561999999999991</v>
      </c>
      <c r="T937" s="79">
        <f t="shared" si="391"/>
        <v>116.113</v>
      </c>
      <c r="U937" s="79">
        <f t="shared" si="391"/>
        <v>98.07</v>
      </c>
      <c r="V937" s="79">
        <f t="shared" si="391"/>
        <v>22.98</v>
      </c>
      <c r="W937" s="79">
        <f t="shared" si="391"/>
        <v>30.275999999999996</v>
      </c>
      <c r="X937" s="79">
        <f t="shared" si="391"/>
        <v>7.1660000000000004</v>
      </c>
      <c r="Y937" s="79">
        <f t="shared" si="391"/>
        <v>10.895999999999999</v>
      </c>
      <c r="Z937" s="79">
        <f t="shared" si="391"/>
        <v>5.5510000000000002</v>
      </c>
      <c r="AA937" s="227">
        <f t="shared" si="391"/>
        <v>9.0999999999999998E-2</v>
      </c>
      <c r="AB937" s="107"/>
    </row>
    <row r="938" spans="1:28" ht="19.5" customHeight="1" x14ac:dyDescent="0.15">
      <c r="A938" s="219"/>
      <c r="B938" s="73" t="s">
        <v>65</v>
      </c>
      <c r="C938" s="73" t="s">
        <v>159</v>
      </c>
      <c r="D938" s="77" t="s">
        <v>160</v>
      </c>
      <c r="E938" s="77" t="s">
        <v>183</v>
      </c>
      <c r="F938" s="79">
        <f t="shared" si="388"/>
        <v>334.15</v>
      </c>
      <c r="G938" s="79">
        <f t="shared" si="391"/>
        <v>0</v>
      </c>
      <c r="H938" s="79">
        <f t="shared" si="391"/>
        <v>0</v>
      </c>
      <c r="I938" s="79">
        <f t="shared" si="391"/>
        <v>0.08</v>
      </c>
      <c r="J938" s="79">
        <f t="shared" si="391"/>
        <v>0.6</v>
      </c>
      <c r="K938" s="79">
        <f t="shared" si="391"/>
        <v>0.38</v>
      </c>
      <c r="L938" s="79">
        <f t="shared" si="391"/>
        <v>7.9</v>
      </c>
      <c r="M938" s="79">
        <f t="shared" si="391"/>
        <v>5.42</v>
      </c>
      <c r="N938" s="79">
        <f t="shared" si="391"/>
        <v>3.14</v>
      </c>
      <c r="O938" s="79">
        <f t="shared" si="391"/>
        <v>19.720000000000002</v>
      </c>
      <c r="P938" s="79">
        <f t="shared" si="391"/>
        <v>14.95</v>
      </c>
      <c r="Q938" s="79">
        <f t="shared" si="391"/>
        <v>46.300000000000004</v>
      </c>
      <c r="R938" s="79">
        <f t="shared" si="391"/>
        <v>24.049999999999997</v>
      </c>
      <c r="S938" s="79">
        <f t="shared" si="391"/>
        <v>42.15</v>
      </c>
      <c r="T938" s="79">
        <f t="shared" si="391"/>
        <v>95.519999999999982</v>
      </c>
      <c r="U938" s="79">
        <f t="shared" si="391"/>
        <v>51.34</v>
      </c>
      <c r="V938" s="79">
        <f t="shared" si="391"/>
        <v>9.64</v>
      </c>
      <c r="W938" s="79">
        <f t="shared" si="391"/>
        <v>5.15</v>
      </c>
      <c r="X938" s="79">
        <f t="shared" si="391"/>
        <v>4.7</v>
      </c>
      <c r="Y938" s="79">
        <f t="shared" si="391"/>
        <v>0.35</v>
      </c>
      <c r="Z938" s="79">
        <f t="shared" si="391"/>
        <v>0</v>
      </c>
      <c r="AA938" s="227">
        <f t="shared" si="391"/>
        <v>2.76</v>
      </c>
      <c r="AB938" s="107"/>
    </row>
    <row r="939" spans="1:28" ht="19.5" customHeight="1" x14ac:dyDescent="0.15">
      <c r="A939" s="219"/>
      <c r="B939" s="73"/>
      <c r="C939" s="73"/>
      <c r="D939" s="73"/>
      <c r="E939" s="77" t="s">
        <v>150</v>
      </c>
      <c r="F939" s="79">
        <f t="shared" si="388"/>
        <v>75.953000000000003</v>
      </c>
      <c r="G939" s="79">
        <f t="shared" si="391"/>
        <v>0</v>
      </c>
      <c r="H939" s="79">
        <f t="shared" si="391"/>
        <v>0</v>
      </c>
      <c r="I939" s="79">
        <f t="shared" si="391"/>
        <v>4.0000000000000001E-3</v>
      </c>
      <c r="J939" s="79">
        <f t="shared" si="391"/>
        <v>4.2999999999999997E-2</v>
      </c>
      <c r="K939" s="79">
        <f t="shared" si="391"/>
        <v>3.7999999999999999E-2</v>
      </c>
      <c r="L939" s="79">
        <f t="shared" si="391"/>
        <v>0.872</v>
      </c>
      <c r="M939" s="79">
        <f t="shared" si="391"/>
        <v>0.53800000000000003</v>
      </c>
      <c r="N939" s="79">
        <f t="shared" si="391"/>
        <v>0.50800000000000001</v>
      </c>
      <c r="O939" s="79">
        <f t="shared" si="391"/>
        <v>3.5329999999999999</v>
      </c>
      <c r="P939" s="79">
        <f t="shared" si="391"/>
        <v>2.9899999999999998</v>
      </c>
      <c r="Q939" s="79">
        <f t="shared" si="391"/>
        <v>10.178000000000001</v>
      </c>
      <c r="R939" s="79">
        <f t="shared" si="391"/>
        <v>5.1929999999999996</v>
      </c>
      <c r="S939" s="79">
        <f t="shared" si="391"/>
        <v>9.6059999999999999</v>
      </c>
      <c r="T939" s="79">
        <f t="shared" si="391"/>
        <v>24.460999999999999</v>
      </c>
      <c r="U939" s="79">
        <f t="shared" si="391"/>
        <v>12.92</v>
      </c>
      <c r="V939" s="79">
        <f t="shared" si="391"/>
        <v>2.0640000000000001</v>
      </c>
      <c r="W939" s="79">
        <f t="shared" si="391"/>
        <v>1.1500000000000001</v>
      </c>
      <c r="X939" s="79">
        <f t="shared" si="391"/>
        <v>1.1659999999999999</v>
      </c>
      <c r="Y939" s="79">
        <f t="shared" si="391"/>
        <v>6.4000000000000001E-2</v>
      </c>
      <c r="Z939" s="79">
        <f t="shared" si="391"/>
        <v>0</v>
      </c>
      <c r="AA939" s="227">
        <f t="shared" si="391"/>
        <v>0.625</v>
      </c>
      <c r="AB939" s="107"/>
    </row>
    <row r="940" spans="1:28" ht="19.5" customHeight="1" x14ac:dyDescent="0.15">
      <c r="A940" s="219" t="s">
        <v>85</v>
      </c>
      <c r="B940" s="73"/>
      <c r="C940" s="73"/>
      <c r="D940" s="77" t="s">
        <v>166</v>
      </c>
      <c r="E940" s="77" t="s">
        <v>183</v>
      </c>
      <c r="F940" s="79">
        <f t="shared" si="388"/>
        <v>95.210000000000022</v>
      </c>
      <c r="G940" s="79">
        <f t="shared" si="391"/>
        <v>0</v>
      </c>
      <c r="H940" s="79">
        <f t="shared" si="391"/>
        <v>0</v>
      </c>
      <c r="I940" s="79">
        <f t="shared" si="391"/>
        <v>0</v>
      </c>
      <c r="J940" s="79">
        <f t="shared" si="391"/>
        <v>0.03</v>
      </c>
      <c r="K940" s="79">
        <f t="shared" si="391"/>
        <v>0</v>
      </c>
      <c r="L940" s="79">
        <f t="shared" si="391"/>
        <v>0</v>
      </c>
      <c r="M940" s="79">
        <f t="shared" si="391"/>
        <v>0</v>
      </c>
      <c r="N940" s="79">
        <f t="shared" si="391"/>
        <v>0</v>
      </c>
      <c r="O940" s="79">
        <f t="shared" si="391"/>
        <v>0</v>
      </c>
      <c r="P940" s="79">
        <f t="shared" si="391"/>
        <v>0</v>
      </c>
      <c r="Q940" s="79">
        <f t="shared" si="391"/>
        <v>0</v>
      </c>
      <c r="R940" s="79">
        <f t="shared" si="391"/>
        <v>0</v>
      </c>
      <c r="S940" s="79">
        <f t="shared" si="391"/>
        <v>0.4</v>
      </c>
      <c r="T940" s="79">
        <f t="shared" si="391"/>
        <v>8.75</v>
      </c>
      <c r="U940" s="79">
        <f t="shared" si="391"/>
        <v>3.57</v>
      </c>
      <c r="V940" s="79">
        <f t="shared" si="391"/>
        <v>31.52</v>
      </c>
      <c r="W940" s="79">
        <f t="shared" si="391"/>
        <v>32.979999999999997</v>
      </c>
      <c r="X940" s="79">
        <f t="shared" si="391"/>
        <v>5.26</v>
      </c>
      <c r="Y940" s="79">
        <f t="shared" si="391"/>
        <v>0.4</v>
      </c>
      <c r="Z940" s="79">
        <f t="shared" si="391"/>
        <v>0.41</v>
      </c>
      <c r="AA940" s="227">
        <f t="shared" si="391"/>
        <v>11.889999999999999</v>
      </c>
      <c r="AB940" s="107"/>
    </row>
    <row r="941" spans="1:28" ht="19.5" customHeight="1" x14ac:dyDescent="0.15">
      <c r="A941" s="219"/>
      <c r="B941" s="73"/>
      <c r="C941" s="73" t="s">
        <v>162</v>
      </c>
      <c r="D941" s="73"/>
      <c r="E941" s="77" t="s">
        <v>150</v>
      </c>
      <c r="F941" s="79">
        <f t="shared" si="388"/>
        <v>32.126999999999995</v>
      </c>
      <c r="G941" s="79">
        <f t="shared" si="391"/>
        <v>0</v>
      </c>
      <c r="H941" s="79">
        <f t="shared" si="391"/>
        <v>0</v>
      </c>
      <c r="I941" s="79">
        <f t="shared" si="391"/>
        <v>0</v>
      </c>
      <c r="J941" s="79">
        <f t="shared" si="391"/>
        <v>1E-3</v>
      </c>
      <c r="K941" s="79">
        <f t="shared" si="391"/>
        <v>0</v>
      </c>
      <c r="L941" s="79">
        <f t="shared" si="391"/>
        <v>0</v>
      </c>
      <c r="M941" s="79">
        <f t="shared" si="391"/>
        <v>0</v>
      </c>
      <c r="N941" s="79">
        <f t="shared" si="391"/>
        <v>0</v>
      </c>
      <c r="O941" s="79">
        <f t="shared" si="391"/>
        <v>0</v>
      </c>
      <c r="P941" s="79">
        <f t="shared" si="391"/>
        <v>0</v>
      </c>
      <c r="Q941" s="79">
        <f t="shared" si="391"/>
        <v>0</v>
      </c>
      <c r="R941" s="79">
        <f t="shared" si="391"/>
        <v>0</v>
      </c>
      <c r="S941" s="79">
        <f t="shared" si="391"/>
        <v>7.3999999999999996E-2</v>
      </c>
      <c r="T941" s="79">
        <f t="shared" si="391"/>
        <v>2.2789999999999999</v>
      </c>
      <c r="U941" s="79">
        <f t="shared" si="391"/>
        <v>1.0389999999999999</v>
      </c>
      <c r="V941" s="79">
        <f t="shared" si="391"/>
        <v>9.2029999999999994</v>
      </c>
      <c r="W941" s="79">
        <f t="shared" si="391"/>
        <v>9.6259999999999994</v>
      </c>
      <c r="X941" s="79">
        <f t="shared" si="391"/>
        <v>1.534</v>
      </c>
      <c r="Y941" s="79">
        <f t="shared" si="391"/>
        <v>0.17699999999999999</v>
      </c>
      <c r="Z941" s="79">
        <f t="shared" si="391"/>
        <v>0.11899999999999999</v>
      </c>
      <c r="AA941" s="227">
        <f t="shared" si="391"/>
        <v>8.0750000000000011</v>
      </c>
      <c r="AB941" s="107"/>
    </row>
    <row r="942" spans="1:28" ht="19.5" customHeight="1" x14ac:dyDescent="0.15">
      <c r="A942" s="219"/>
      <c r="B942" s="73" t="s">
        <v>20</v>
      </c>
      <c r="C942" s="73"/>
      <c r="D942" s="77" t="s">
        <v>164</v>
      </c>
      <c r="E942" s="77" t="s">
        <v>183</v>
      </c>
      <c r="F942" s="79">
        <f t="shared" si="388"/>
        <v>0</v>
      </c>
      <c r="G942" s="79">
        <f t="shared" si="391"/>
        <v>0</v>
      </c>
      <c r="H942" s="79">
        <f t="shared" si="391"/>
        <v>0</v>
      </c>
      <c r="I942" s="79">
        <f t="shared" si="391"/>
        <v>0</v>
      </c>
      <c r="J942" s="79">
        <f t="shared" si="391"/>
        <v>0</v>
      </c>
      <c r="K942" s="79">
        <f t="shared" si="391"/>
        <v>0</v>
      </c>
      <c r="L942" s="79">
        <f t="shared" si="391"/>
        <v>0</v>
      </c>
      <c r="M942" s="79">
        <f t="shared" si="391"/>
        <v>0</v>
      </c>
      <c r="N942" s="79">
        <f t="shared" si="391"/>
        <v>0</v>
      </c>
      <c r="O942" s="79">
        <f t="shared" si="391"/>
        <v>0</v>
      </c>
      <c r="P942" s="79">
        <f t="shared" si="391"/>
        <v>0</v>
      </c>
      <c r="Q942" s="79">
        <f t="shared" si="391"/>
        <v>0</v>
      </c>
      <c r="R942" s="79">
        <f t="shared" si="391"/>
        <v>0</v>
      </c>
      <c r="S942" s="79">
        <f t="shared" si="391"/>
        <v>0</v>
      </c>
      <c r="T942" s="79">
        <f t="shared" si="391"/>
        <v>0</v>
      </c>
      <c r="U942" s="79">
        <f t="shared" si="391"/>
        <v>0</v>
      </c>
      <c r="V942" s="79">
        <f t="shared" si="391"/>
        <v>0</v>
      </c>
      <c r="W942" s="79">
        <f t="shared" si="391"/>
        <v>0</v>
      </c>
      <c r="X942" s="79">
        <f t="shared" si="391"/>
        <v>0</v>
      </c>
      <c r="Y942" s="79">
        <f t="shared" si="391"/>
        <v>0</v>
      </c>
      <c r="Z942" s="79">
        <f t="shared" si="391"/>
        <v>0</v>
      </c>
      <c r="AA942" s="227">
        <f t="shared" si="391"/>
        <v>0</v>
      </c>
      <c r="AB942" s="107"/>
    </row>
    <row r="943" spans="1:28" ht="19.5" customHeight="1" x14ac:dyDescent="0.15">
      <c r="A943" s="219"/>
      <c r="B943" s="73"/>
      <c r="C943" s="73"/>
      <c r="D943" s="73"/>
      <c r="E943" s="77" t="s">
        <v>150</v>
      </c>
      <c r="F943" s="79">
        <f t="shared" si="388"/>
        <v>0</v>
      </c>
      <c r="G943" s="79">
        <f t="shared" si="391"/>
        <v>0</v>
      </c>
      <c r="H943" s="79">
        <f t="shared" si="391"/>
        <v>0</v>
      </c>
      <c r="I943" s="79">
        <f t="shared" si="391"/>
        <v>0</v>
      </c>
      <c r="J943" s="79">
        <f t="shared" si="391"/>
        <v>0</v>
      </c>
      <c r="K943" s="79">
        <f t="shared" si="391"/>
        <v>0</v>
      </c>
      <c r="L943" s="79">
        <f t="shared" si="391"/>
        <v>0</v>
      </c>
      <c r="M943" s="79">
        <f t="shared" si="391"/>
        <v>0</v>
      </c>
      <c r="N943" s="79">
        <f t="shared" si="391"/>
        <v>0</v>
      </c>
      <c r="O943" s="79">
        <f t="shared" si="391"/>
        <v>0</v>
      </c>
      <c r="P943" s="79">
        <f t="shared" si="391"/>
        <v>0</v>
      </c>
      <c r="Q943" s="79">
        <f t="shared" si="391"/>
        <v>0</v>
      </c>
      <c r="R943" s="79">
        <f t="shared" si="391"/>
        <v>0</v>
      </c>
      <c r="S943" s="79">
        <f t="shared" si="391"/>
        <v>0</v>
      </c>
      <c r="T943" s="79">
        <f t="shared" si="391"/>
        <v>0</v>
      </c>
      <c r="U943" s="79">
        <f t="shared" si="391"/>
        <v>0</v>
      </c>
      <c r="V943" s="79">
        <f t="shared" si="391"/>
        <v>0</v>
      </c>
      <c r="W943" s="79">
        <f t="shared" si="391"/>
        <v>0</v>
      </c>
      <c r="X943" s="79">
        <f t="shared" si="391"/>
        <v>0</v>
      </c>
      <c r="Y943" s="79">
        <f t="shared" si="391"/>
        <v>0</v>
      </c>
      <c r="Z943" s="79">
        <f t="shared" si="391"/>
        <v>0</v>
      </c>
      <c r="AA943" s="227">
        <f t="shared" si="391"/>
        <v>0</v>
      </c>
      <c r="AB943" s="107"/>
    </row>
    <row r="944" spans="1:28" ht="19.5" customHeight="1" x14ac:dyDescent="0.15">
      <c r="A944" s="219"/>
      <c r="B944" s="76"/>
      <c r="C944" s="74" t="s">
        <v>165</v>
      </c>
      <c r="D944" s="75"/>
      <c r="E944" s="77" t="s">
        <v>183</v>
      </c>
      <c r="F944" s="79">
        <f t="shared" si="388"/>
        <v>12303.69</v>
      </c>
      <c r="G944" s="79">
        <f t="shared" si="391"/>
        <v>41.17</v>
      </c>
      <c r="H944" s="79">
        <f t="shared" si="391"/>
        <v>130.82000000000002</v>
      </c>
      <c r="I944" s="79">
        <f t="shared" si="391"/>
        <v>183.81</v>
      </c>
      <c r="J944" s="79">
        <f t="shared" si="391"/>
        <v>350.95000000000005</v>
      </c>
      <c r="K944" s="79">
        <f t="shared" si="391"/>
        <v>259.22999999999996</v>
      </c>
      <c r="L944" s="79">
        <f t="shared" si="391"/>
        <v>299.64000000000004</v>
      </c>
      <c r="M944" s="79">
        <f t="shared" si="391"/>
        <v>734.85</v>
      </c>
      <c r="N944" s="79">
        <f t="shared" si="391"/>
        <v>397.91</v>
      </c>
      <c r="O944" s="79">
        <f t="shared" si="391"/>
        <v>280.24</v>
      </c>
      <c r="P944" s="79">
        <f t="shared" si="391"/>
        <v>485.72999999999996</v>
      </c>
      <c r="Q944" s="79">
        <f t="shared" si="391"/>
        <v>679.41000000000008</v>
      </c>
      <c r="R944" s="79">
        <f t="shared" si="391"/>
        <v>1359.18</v>
      </c>
      <c r="S944" s="79">
        <f t="shared" si="391"/>
        <v>1667.35</v>
      </c>
      <c r="T944" s="79">
        <f t="shared" si="391"/>
        <v>2760.12</v>
      </c>
      <c r="U944" s="79">
        <f t="shared" si="391"/>
        <v>1649.07</v>
      </c>
      <c r="V944" s="79">
        <f t="shared" si="391"/>
        <v>538.0200000000001</v>
      </c>
      <c r="W944" s="79">
        <f t="shared" si="391"/>
        <v>265.76</v>
      </c>
      <c r="X944" s="79">
        <f t="shared" si="391"/>
        <v>63.27</v>
      </c>
      <c r="Y944" s="79">
        <f t="shared" si="391"/>
        <v>37.89</v>
      </c>
      <c r="Z944" s="79">
        <f t="shared" si="391"/>
        <v>24.7</v>
      </c>
      <c r="AA944" s="227">
        <f t="shared" si="391"/>
        <v>94.570000000000007</v>
      </c>
      <c r="AB944" s="107"/>
    </row>
    <row r="945" spans="1:28" ht="19.5" customHeight="1" thickBot="1" x14ac:dyDescent="0.2">
      <c r="A945" s="94"/>
      <c r="B945" s="222"/>
      <c r="C945" s="222"/>
      <c r="D945" s="223"/>
      <c r="E945" s="224" t="s">
        <v>150</v>
      </c>
      <c r="F945" s="79">
        <f t="shared" si="388"/>
        <v>1617.7699999999998</v>
      </c>
      <c r="G945" s="102">
        <f t="shared" si="391"/>
        <v>0</v>
      </c>
      <c r="H945" s="225">
        <f t="shared" si="391"/>
        <v>1.4709999999999999</v>
      </c>
      <c r="I945" s="225">
        <f t="shared" si="391"/>
        <v>4.806</v>
      </c>
      <c r="J945" s="225">
        <f t="shared" si="391"/>
        <v>17.657000000000004</v>
      </c>
      <c r="K945" s="225">
        <f t="shared" si="391"/>
        <v>18.386999999999997</v>
      </c>
      <c r="L945" s="225">
        <f t="shared" si="391"/>
        <v>26.925999999999998</v>
      </c>
      <c r="M945" s="225">
        <f t="shared" si="391"/>
        <v>73.52</v>
      </c>
      <c r="N945" s="225">
        <f t="shared" si="391"/>
        <v>43.817</v>
      </c>
      <c r="O945" s="225">
        <f t="shared" si="391"/>
        <v>33.731999999999999</v>
      </c>
      <c r="P945" s="225">
        <f t="shared" si="391"/>
        <v>63.585000000000008</v>
      </c>
      <c r="Q945" s="225">
        <f t="shared" si="391"/>
        <v>96.563999999999993</v>
      </c>
      <c r="R945" s="225">
        <f t="shared" si="391"/>
        <v>197.315</v>
      </c>
      <c r="S945" s="225">
        <f t="shared" si="391"/>
        <v>243.09299999999996</v>
      </c>
      <c r="T945" s="225">
        <f t="shared" si="391"/>
        <v>405.64499999999998</v>
      </c>
      <c r="U945" s="225">
        <f t="shared" si="391"/>
        <v>243.05799999999999</v>
      </c>
      <c r="V945" s="225">
        <f t="shared" si="391"/>
        <v>76.662999999999997</v>
      </c>
      <c r="W945" s="225">
        <f t="shared" si="391"/>
        <v>39.501999999999995</v>
      </c>
      <c r="X945" s="225">
        <f t="shared" si="391"/>
        <v>9.093</v>
      </c>
      <c r="Y945" s="225">
        <f t="shared" si="391"/>
        <v>5.3840000000000003</v>
      </c>
      <c r="Z945" s="225">
        <f t="shared" si="391"/>
        <v>3.6339999999999999</v>
      </c>
      <c r="AA945" s="228">
        <f t="shared" si="391"/>
        <v>13.918000000000001</v>
      </c>
      <c r="AB945" s="107"/>
    </row>
    <row r="946" spans="1:28" ht="19.5" customHeight="1" x14ac:dyDescent="0.15">
      <c r="A946" s="349" t="s">
        <v>119</v>
      </c>
      <c r="B946" s="352" t="s">
        <v>120</v>
      </c>
      <c r="C946" s="353"/>
      <c r="D946" s="354"/>
      <c r="E946" s="73" t="s">
        <v>183</v>
      </c>
      <c r="F946" s="227">
        <f t="shared" si="388"/>
        <v>882.18000000000006</v>
      </c>
    </row>
    <row r="947" spans="1:28" ht="19.5" customHeight="1" x14ac:dyDescent="0.15">
      <c r="A947" s="350"/>
      <c r="B947" s="355" t="s">
        <v>205</v>
      </c>
      <c r="C947" s="356"/>
      <c r="D947" s="357"/>
      <c r="E947" s="77" t="s">
        <v>183</v>
      </c>
      <c r="F947" s="227">
        <f t="shared" si="388"/>
        <v>495.40000000000003</v>
      </c>
    </row>
    <row r="948" spans="1:28" ht="19.5" customHeight="1" x14ac:dyDescent="0.15">
      <c r="A948" s="351"/>
      <c r="B948" s="355" t="s">
        <v>206</v>
      </c>
      <c r="C948" s="356"/>
      <c r="D948" s="357"/>
      <c r="E948" s="77" t="s">
        <v>183</v>
      </c>
      <c r="F948" s="227">
        <f t="shared" si="388"/>
        <v>386.78</v>
      </c>
    </row>
    <row r="949" spans="1:28" ht="19.5" customHeight="1" thickBot="1" x14ac:dyDescent="0.2">
      <c r="A949" s="358" t="s">
        <v>204</v>
      </c>
      <c r="B949" s="359"/>
      <c r="C949" s="359"/>
      <c r="D949" s="360"/>
      <c r="E949" s="167" t="s">
        <v>183</v>
      </c>
      <c r="F949" s="233">
        <f t="shared" si="388"/>
        <v>0</v>
      </c>
    </row>
    <row r="951" spans="1:28" ht="19.5" customHeight="1" x14ac:dyDescent="0.15">
      <c r="A951" s="3" t="s">
        <v>381</v>
      </c>
      <c r="F951" s="207" t="s">
        <v>507</v>
      </c>
    </row>
    <row r="952" spans="1:28" ht="19.5" customHeight="1" thickBot="1" x14ac:dyDescent="0.2">
      <c r="A952" s="346" t="s">
        <v>28</v>
      </c>
      <c r="B952" s="348"/>
      <c r="C952" s="348"/>
      <c r="D952" s="348"/>
      <c r="E952" s="348"/>
      <c r="F952" s="348"/>
      <c r="G952" s="348"/>
      <c r="H952" s="348"/>
      <c r="I952" s="348"/>
      <c r="J952" s="348"/>
      <c r="K952" s="348"/>
      <c r="L952" s="348"/>
      <c r="M952" s="348"/>
      <c r="N952" s="348"/>
      <c r="O952" s="348"/>
      <c r="P952" s="348"/>
      <c r="Q952" s="348"/>
      <c r="R952" s="348"/>
      <c r="S952" s="348"/>
      <c r="T952" s="348"/>
      <c r="U952" s="348"/>
      <c r="V952" s="348"/>
      <c r="W952" s="348"/>
      <c r="X952" s="348"/>
      <c r="Y952" s="348"/>
      <c r="Z952" s="348"/>
      <c r="AA952" s="348"/>
    </row>
    <row r="953" spans="1:28" ht="19.5" customHeight="1" x14ac:dyDescent="0.15">
      <c r="A953" s="208" t="s">
        <v>179</v>
      </c>
      <c r="B953" s="91"/>
      <c r="C953" s="91"/>
      <c r="D953" s="91"/>
      <c r="E953" s="91"/>
      <c r="F953" s="89" t="s">
        <v>180</v>
      </c>
      <c r="G953" s="184"/>
      <c r="H953" s="184"/>
      <c r="I953" s="184"/>
      <c r="J953" s="184"/>
      <c r="K953" s="184"/>
      <c r="L953" s="184"/>
      <c r="M953" s="184"/>
      <c r="N953" s="184"/>
      <c r="O953" s="184"/>
      <c r="P953" s="184"/>
      <c r="Q953" s="209"/>
      <c r="R953" s="135"/>
      <c r="S953" s="184"/>
      <c r="T953" s="184"/>
      <c r="U953" s="184"/>
      <c r="V953" s="184"/>
      <c r="W953" s="184"/>
      <c r="X953" s="184"/>
      <c r="Y953" s="184"/>
      <c r="Z953" s="184"/>
      <c r="AA953" s="234" t="s">
        <v>181</v>
      </c>
      <c r="AB953" s="107"/>
    </row>
    <row r="954" spans="1:28" ht="19.5" customHeight="1" x14ac:dyDescent="0.15">
      <c r="A954" s="211" t="s">
        <v>182</v>
      </c>
      <c r="B954" s="75"/>
      <c r="C954" s="75"/>
      <c r="D954" s="75"/>
      <c r="E954" s="77" t="s">
        <v>183</v>
      </c>
      <c r="F954" s="79">
        <f>F956+F990+F993</f>
        <v>15117.529999999999</v>
      </c>
      <c r="G954" s="212" t="s">
        <v>184</v>
      </c>
      <c r="H954" s="212" t="s">
        <v>185</v>
      </c>
      <c r="I954" s="212" t="s">
        <v>186</v>
      </c>
      <c r="J954" s="212" t="s">
        <v>187</v>
      </c>
      <c r="K954" s="212" t="s">
        <v>227</v>
      </c>
      <c r="L954" s="212" t="s">
        <v>228</v>
      </c>
      <c r="M954" s="212" t="s">
        <v>229</v>
      </c>
      <c r="N954" s="212" t="s">
        <v>230</v>
      </c>
      <c r="O954" s="212" t="s">
        <v>231</v>
      </c>
      <c r="P954" s="212" t="s">
        <v>232</v>
      </c>
      <c r="Q954" s="213" t="s">
        <v>233</v>
      </c>
      <c r="R954" s="214" t="s">
        <v>234</v>
      </c>
      <c r="S954" s="212" t="s">
        <v>235</v>
      </c>
      <c r="T954" s="212" t="s">
        <v>236</v>
      </c>
      <c r="U954" s="212" t="s">
        <v>237</v>
      </c>
      <c r="V954" s="212" t="s">
        <v>238</v>
      </c>
      <c r="W954" s="212" t="s">
        <v>42</v>
      </c>
      <c r="X954" s="212" t="s">
        <v>147</v>
      </c>
      <c r="Y954" s="212" t="s">
        <v>148</v>
      </c>
      <c r="Z954" s="212" t="s">
        <v>149</v>
      </c>
      <c r="AA954" s="235"/>
      <c r="AB954" s="107"/>
    </row>
    <row r="955" spans="1:28" ht="19.5" customHeight="1" x14ac:dyDescent="0.15">
      <c r="A955" s="144"/>
      <c r="E955" s="77" t="s">
        <v>150</v>
      </c>
      <c r="F955" s="79">
        <f>F957</f>
        <v>3463.0300000000007</v>
      </c>
      <c r="G955" s="216"/>
      <c r="H955" s="216"/>
      <c r="I955" s="216"/>
      <c r="J955" s="216"/>
      <c r="K955" s="216"/>
      <c r="L955" s="216"/>
      <c r="M955" s="216"/>
      <c r="N955" s="216"/>
      <c r="O955" s="216"/>
      <c r="P955" s="216"/>
      <c r="Q955" s="217"/>
      <c r="R955" s="197"/>
      <c r="S955" s="216"/>
      <c r="T955" s="216"/>
      <c r="U955" s="216"/>
      <c r="V955" s="216"/>
      <c r="W955" s="216"/>
      <c r="X955" s="216"/>
      <c r="Y955" s="216"/>
      <c r="Z955" s="216"/>
      <c r="AA955" s="235" t="s">
        <v>151</v>
      </c>
      <c r="AB955" s="107"/>
    </row>
    <row r="956" spans="1:28" ht="19.5" customHeight="1" x14ac:dyDescent="0.15">
      <c r="A956" s="218"/>
      <c r="B956" s="74" t="s">
        <v>152</v>
      </c>
      <c r="C956" s="75"/>
      <c r="D956" s="75"/>
      <c r="E956" s="77" t="s">
        <v>183</v>
      </c>
      <c r="F956" s="79">
        <f>SUM(G956:AA956)</f>
        <v>14635.9</v>
      </c>
      <c r="G956" s="79">
        <f>G958+G976</f>
        <v>116.74000000000001</v>
      </c>
      <c r="H956" s="79">
        <f t="shared" ref="H956:AA956" si="392">H958+H976</f>
        <v>191.22000000000003</v>
      </c>
      <c r="I956" s="79">
        <f t="shared" si="392"/>
        <v>230.14</v>
      </c>
      <c r="J956" s="79">
        <f t="shared" si="392"/>
        <v>483.26</v>
      </c>
      <c r="K956" s="79">
        <f t="shared" si="392"/>
        <v>314.2</v>
      </c>
      <c r="L956" s="79">
        <f t="shared" si="392"/>
        <v>419.56000000000006</v>
      </c>
      <c r="M956" s="79">
        <f t="shared" si="392"/>
        <v>965.0200000000001</v>
      </c>
      <c r="N956" s="79">
        <f t="shared" si="392"/>
        <v>738.14</v>
      </c>
      <c r="O956" s="79">
        <f t="shared" si="392"/>
        <v>837.31</v>
      </c>
      <c r="P956" s="79">
        <f t="shared" si="392"/>
        <v>1287.6100000000001</v>
      </c>
      <c r="Q956" s="79">
        <f t="shared" si="392"/>
        <v>1233.4000000000001</v>
      </c>
      <c r="R956" s="79">
        <f t="shared" si="392"/>
        <v>1616.28</v>
      </c>
      <c r="S956" s="79">
        <f t="shared" si="392"/>
        <v>1873.73</v>
      </c>
      <c r="T956" s="79">
        <f t="shared" si="392"/>
        <v>2039.4100000000003</v>
      </c>
      <c r="U956" s="79">
        <f t="shared" si="392"/>
        <v>1227.3499999999999</v>
      </c>
      <c r="V956" s="79">
        <f t="shared" si="392"/>
        <v>551.77</v>
      </c>
      <c r="W956" s="79">
        <f t="shared" si="392"/>
        <v>211.24</v>
      </c>
      <c r="X956" s="79">
        <f t="shared" si="392"/>
        <v>132.23000000000002</v>
      </c>
      <c r="Y956" s="79">
        <f t="shared" si="392"/>
        <v>40.159999999999997</v>
      </c>
      <c r="Z956" s="79">
        <f t="shared" si="392"/>
        <v>46.99</v>
      </c>
      <c r="AA956" s="111">
        <f t="shared" si="392"/>
        <v>80.14</v>
      </c>
      <c r="AB956" s="107"/>
    </row>
    <row r="957" spans="1:28" ht="19.5" customHeight="1" x14ac:dyDescent="0.15">
      <c r="A957" s="219"/>
      <c r="B957" s="220"/>
      <c r="E957" s="77" t="s">
        <v>150</v>
      </c>
      <c r="F957" s="79">
        <f>SUM(G957:AA957)</f>
        <v>3463.0300000000007</v>
      </c>
      <c r="G957" s="79">
        <f>G959+G977</f>
        <v>0</v>
      </c>
      <c r="H957" s="79">
        <f t="shared" ref="H957:AA957" si="393">H959+H977</f>
        <v>1.0389999999999999</v>
      </c>
      <c r="I957" s="79">
        <f t="shared" si="393"/>
        <v>7.6959999999999997</v>
      </c>
      <c r="J957" s="79">
        <f t="shared" si="393"/>
        <v>27.141000000000005</v>
      </c>
      <c r="K957" s="79">
        <f t="shared" si="393"/>
        <v>32.728999999999999</v>
      </c>
      <c r="L957" s="79">
        <f t="shared" si="393"/>
        <v>61.662999999999997</v>
      </c>
      <c r="M957" s="79">
        <f t="shared" si="393"/>
        <v>167.96899999999999</v>
      </c>
      <c r="N957" s="79">
        <f t="shared" si="393"/>
        <v>185.119</v>
      </c>
      <c r="O957" s="79">
        <f t="shared" si="393"/>
        <v>247.58799999999999</v>
      </c>
      <c r="P957" s="79">
        <f t="shared" si="393"/>
        <v>372.8850000000001</v>
      </c>
      <c r="Q957" s="79">
        <f t="shared" si="393"/>
        <v>373.75799999999998</v>
      </c>
      <c r="R957" s="79">
        <f t="shared" si="393"/>
        <v>458.91199999999998</v>
      </c>
      <c r="S957" s="79">
        <f t="shared" si="393"/>
        <v>488.70600000000002</v>
      </c>
      <c r="T957" s="79">
        <f t="shared" si="393"/>
        <v>492.98799999999994</v>
      </c>
      <c r="U957" s="79">
        <f t="shared" si="393"/>
        <v>289.077</v>
      </c>
      <c r="V957" s="79">
        <f t="shared" si="393"/>
        <v>120.15100000000001</v>
      </c>
      <c r="W957" s="79">
        <f t="shared" si="393"/>
        <v>64.152000000000001</v>
      </c>
      <c r="X957" s="79">
        <f t="shared" si="393"/>
        <v>31.121000000000002</v>
      </c>
      <c r="Y957" s="79">
        <f t="shared" si="393"/>
        <v>10.558999999999999</v>
      </c>
      <c r="Z957" s="79">
        <f t="shared" si="393"/>
        <v>10.754</v>
      </c>
      <c r="AA957" s="111">
        <f t="shared" si="393"/>
        <v>19.023</v>
      </c>
      <c r="AB957" s="107"/>
    </row>
    <row r="958" spans="1:28" ht="19.5" customHeight="1" x14ac:dyDescent="0.15">
      <c r="A958" s="219"/>
      <c r="B958" s="221"/>
      <c r="C958" s="74" t="s">
        <v>152</v>
      </c>
      <c r="D958" s="75"/>
      <c r="E958" s="77" t="s">
        <v>183</v>
      </c>
      <c r="F958" s="79">
        <f t="shared" ref="F958:F989" si="394">SUM(G958:AA958)</f>
        <v>8093.5999999999995</v>
      </c>
      <c r="G958" s="79">
        <f>G960+G974</f>
        <v>113.15</v>
      </c>
      <c r="H958" s="79">
        <f t="shared" ref="H958:J958" si="395">H960+H974</f>
        <v>101.57000000000001</v>
      </c>
      <c r="I958" s="79">
        <f t="shared" si="395"/>
        <v>101.82000000000001</v>
      </c>
      <c r="J958" s="79">
        <f t="shared" si="395"/>
        <v>179.74</v>
      </c>
      <c r="K958" s="79">
        <f>K960+K974</f>
        <v>138.88</v>
      </c>
      <c r="L958" s="79">
        <f t="shared" ref="L958:AA958" si="396">L960+L974</f>
        <v>225.95000000000002</v>
      </c>
      <c r="M958" s="79">
        <f t="shared" si="396"/>
        <v>502.81000000000006</v>
      </c>
      <c r="N958" s="79">
        <f t="shared" si="396"/>
        <v>587.1</v>
      </c>
      <c r="O958" s="79">
        <f t="shared" si="396"/>
        <v>746.56</v>
      </c>
      <c r="P958" s="79">
        <f t="shared" si="396"/>
        <v>990.0200000000001</v>
      </c>
      <c r="Q958" s="79">
        <f t="shared" si="396"/>
        <v>873.58</v>
      </c>
      <c r="R958" s="79">
        <f t="shared" si="396"/>
        <v>996.91</v>
      </c>
      <c r="S958" s="79">
        <f t="shared" si="396"/>
        <v>985.46000000000015</v>
      </c>
      <c r="T958" s="79">
        <f t="shared" si="396"/>
        <v>766.61000000000013</v>
      </c>
      <c r="U958" s="79">
        <f t="shared" si="396"/>
        <v>396.04999999999995</v>
      </c>
      <c r="V958" s="79">
        <f t="shared" si="396"/>
        <v>152.24</v>
      </c>
      <c r="W958" s="79">
        <f t="shared" si="396"/>
        <v>123.32000000000001</v>
      </c>
      <c r="X958" s="79">
        <f t="shared" si="396"/>
        <v>44.150000000000006</v>
      </c>
      <c r="Y958" s="79">
        <f t="shared" si="396"/>
        <v>9.27</v>
      </c>
      <c r="Z958" s="79">
        <f t="shared" si="396"/>
        <v>22.290000000000003</v>
      </c>
      <c r="AA958" s="111">
        <f t="shared" si="396"/>
        <v>36.119999999999997</v>
      </c>
      <c r="AB958" s="107"/>
    </row>
    <row r="959" spans="1:28" ht="19.5" customHeight="1" x14ac:dyDescent="0.15">
      <c r="A959" s="219"/>
      <c r="B959" s="76"/>
      <c r="C959" s="76"/>
      <c r="E959" s="77" t="s">
        <v>150</v>
      </c>
      <c r="F959" s="79">
        <f t="shared" si="394"/>
        <v>2542.2319999999995</v>
      </c>
      <c r="G959" s="79">
        <f>G961+G975</f>
        <v>0</v>
      </c>
      <c r="H959" s="79">
        <f t="shared" ref="H959:AA959" si="397">H961+H975</f>
        <v>1.0999999999999999E-2</v>
      </c>
      <c r="I959" s="79">
        <f t="shared" si="397"/>
        <v>4.3140000000000001</v>
      </c>
      <c r="J959" s="79">
        <f t="shared" si="397"/>
        <v>11.865000000000002</v>
      </c>
      <c r="K959" s="79">
        <f t="shared" si="397"/>
        <v>20.154000000000003</v>
      </c>
      <c r="L959" s="79">
        <f t="shared" si="397"/>
        <v>44.292000000000002</v>
      </c>
      <c r="M959" s="79">
        <f t="shared" si="397"/>
        <v>121.77800000000001</v>
      </c>
      <c r="N959" s="79">
        <f t="shared" si="397"/>
        <v>168.279</v>
      </c>
      <c r="O959" s="79">
        <f t="shared" si="397"/>
        <v>236.398</v>
      </c>
      <c r="P959" s="79">
        <f t="shared" si="397"/>
        <v>333.20100000000008</v>
      </c>
      <c r="Q959" s="79">
        <f t="shared" si="397"/>
        <v>320.59999999999997</v>
      </c>
      <c r="R959" s="79">
        <f t="shared" si="397"/>
        <v>362.14599999999996</v>
      </c>
      <c r="S959" s="79">
        <f t="shared" si="397"/>
        <v>345.52199999999999</v>
      </c>
      <c r="T959" s="79">
        <f t="shared" si="397"/>
        <v>278.89399999999995</v>
      </c>
      <c r="U959" s="79">
        <f t="shared" si="397"/>
        <v>152.49200000000002</v>
      </c>
      <c r="V959" s="79">
        <f t="shared" si="397"/>
        <v>59.7</v>
      </c>
      <c r="W959" s="79">
        <f t="shared" si="397"/>
        <v>46.424999999999997</v>
      </c>
      <c r="X959" s="79">
        <f t="shared" si="397"/>
        <v>15.651</v>
      </c>
      <c r="Y959" s="79">
        <f t="shared" si="397"/>
        <v>3.8079999999999998</v>
      </c>
      <c r="Z959" s="79">
        <f t="shared" si="397"/>
        <v>7.12</v>
      </c>
      <c r="AA959" s="111">
        <f t="shared" si="397"/>
        <v>9.5820000000000007</v>
      </c>
      <c r="AB959" s="107"/>
    </row>
    <row r="960" spans="1:28" ht="19.5" customHeight="1" x14ac:dyDescent="0.15">
      <c r="A960" s="219"/>
      <c r="B960" s="73"/>
      <c r="C960" s="77"/>
      <c r="D960" s="77" t="s">
        <v>153</v>
      </c>
      <c r="E960" s="77" t="s">
        <v>183</v>
      </c>
      <c r="F960" s="79">
        <f>SUM(G960:AA960)</f>
        <v>8017.9699999999993</v>
      </c>
      <c r="G960" s="79">
        <f>SUM(G962,G964,G966,G968,G970,G972)</f>
        <v>112.06</v>
      </c>
      <c r="H960" s="79">
        <f t="shared" ref="H960" si="398">SUM(H962,H964,H966,H968,H970,H972)</f>
        <v>100.72000000000001</v>
      </c>
      <c r="I960" s="79">
        <f>SUM(I962,I964,I966,I968,I970,I972)</f>
        <v>98.28</v>
      </c>
      <c r="J960" s="79">
        <f t="shared" ref="J960" si="399">SUM(J962,J964,J966,J968,J970,J972)</f>
        <v>166.47</v>
      </c>
      <c r="K960" s="79">
        <f>SUM(K962,K964,K966,K968,K970,K972)</f>
        <v>129.72</v>
      </c>
      <c r="L960" s="79">
        <f t="shared" ref="L960:N960" si="400">SUM(L962,L964,L966,L968,L970,L972)</f>
        <v>216.87</v>
      </c>
      <c r="M960" s="79">
        <f t="shared" si="400"/>
        <v>496.12000000000006</v>
      </c>
      <c r="N960" s="79">
        <f t="shared" si="400"/>
        <v>583.15</v>
      </c>
      <c r="O960" s="79">
        <f>SUM(O962,O964,O966,O968,O970,O972)</f>
        <v>734.45999999999992</v>
      </c>
      <c r="P960" s="79">
        <f t="shared" ref="P960:V960" si="401">SUM(P962,P964,P966,P968,P970,P972)</f>
        <v>987.5100000000001</v>
      </c>
      <c r="Q960" s="79">
        <f t="shared" si="401"/>
        <v>872.65000000000009</v>
      </c>
      <c r="R960" s="79">
        <f t="shared" si="401"/>
        <v>996.65</v>
      </c>
      <c r="S960" s="79">
        <f t="shared" si="401"/>
        <v>984.61000000000013</v>
      </c>
      <c r="T960" s="79">
        <f t="shared" si="401"/>
        <v>765.04000000000008</v>
      </c>
      <c r="U960" s="79">
        <f t="shared" si="401"/>
        <v>395.43999999999994</v>
      </c>
      <c r="V960" s="79">
        <f t="shared" si="401"/>
        <v>144.24</v>
      </c>
      <c r="W960" s="79">
        <f>SUM(W962,W964,W966,W968,W970,W972)</f>
        <v>123.32000000000001</v>
      </c>
      <c r="X960" s="79">
        <f t="shared" ref="X960:AA960" si="402">SUM(X962,X964,X966,X968,X970,X972)</f>
        <v>43.59</v>
      </c>
      <c r="Y960" s="79">
        <f t="shared" si="402"/>
        <v>9.26</v>
      </c>
      <c r="Z960" s="79">
        <f t="shared" si="402"/>
        <v>21.69</v>
      </c>
      <c r="AA960" s="111">
        <f t="shared" si="402"/>
        <v>36.119999999999997</v>
      </c>
      <c r="AB960" s="107"/>
    </row>
    <row r="961" spans="1:28" ht="19.5" customHeight="1" x14ac:dyDescent="0.15">
      <c r="A961" s="219"/>
      <c r="B961" s="73" t="s">
        <v>154</v>
      </c>
      <c r="C961" s="73"/>
      <c r="D961" s="73"/>
      <c r="E961" s="77" t="s">
        <v>150</v>
      </c>
      <c r="F961" s="79">
        <f t="shared" si="394"/>
        <v>2533.931</v>
      </c>
      <c r="G961" s="79">
        <f>SUM(G963,G965,G967,G969,G971,G973)</f>
        <v>0</v>
      </c>
      <c r="H961" s="79">
        <f t="shared" ref="H961:AA961" si="403">SUM(H963,H965,H967,H969,H971,H973)</f>
        <v>0</v>
      </c>
      <c r="I961" s="79">
        <f t="shared" si="403"/>
        <v>4.22</v>
      </c>
      <c r="J961" s="79">
        <f t="shared" si="403"/>
        <v>11.112000000000002</v>
      </c>
      <c r="K961" s="79">
        <f t="shared" si="403"/>
        <v>19.477000000000004</v>
      </c>
      <c r="L961" s="79">
        <f t="shared" si="403"/>
        <v>43.507000000000005</v>
      </c>
      <c r="M961" s="79">
        <f t="shared" si="403"/>
        <v>121.048</v>
      </c>
      <c r="N961" s="79">
        <f t="shared" si="403"/>
        <v>167.739</v>
      </c>
      <c r="O961" s="79">
        <f t="shared" si="403"/>
        <v>233.703</v>
      </c>
      <c r="P961" s="79">
        <f t="shared" si="403"/>
        <v>332.69900000000007</v>
      </c>
      <c r="Q961" s="79">
        <f t="shared" si="403"/>
        <v>320.43399999999997</v>
      </c>
      <c r="R961" s="79">
        <f t="shared" si="403"/>
        <v>362.11799999999994</v>
      </c>
      <c r="S961" s="79">
        <f t="shared" si="403"/>
        <v>345.42699999999996</v>
      </c>
      <c r="T961" s="79">
        <f t="shared" si="403"/>
        <v>278.71599999999995</v>
      </c>
      <c r="U961" s="79">
        <f t="shared" si="403"/>
        <v>152.41800000000001</v>
      </c>
      <c r="V961" s="79">
        <f t="shared" si="403"/>
        <v>58.876000000000005</v>
      </c>
      <c r="W961" s="79">
        <f t="shared" si="403"/>
        <v>46.424999999999997</v>
      </c>
      <c r="X961" s="79">
        <f t="shared" si="403"/>
        <v>15.593</v>
      </c>
      <c r="Y961" s="79">
        <f t="shared" si="403"/>
        <v>3.806</v>
      </c>
      <c r="Z961" s="79">
        <f t="shared" si="403"/>
        <v>7.0309999999999997</v>
      </c>
      <c r="AA961" s="111">
        <f t="shared" si="403"/>
        <v>9.5820000000000007</v>
      </c>
      <c r="AB961" s="107"/>
    </row>
    <row r="962" spans="1:28" ht="19.5" customHeight="1" x14ac:dyDescent="0.15">
      <c r="A962" s="219" t="s">
        <v>155</v>
      </c>
      <c r="B962" s="73"/>
      <c r="C962" s="73" t="s">
        <v>10</v>
      </c>
      <c r="D962" s="77" t="s">
        <v>156</v>
      </c>
      <c r="E962" s="77" t="s">
        <v>183</v>
      </c>
      <c r="F962" s="79">
        <f t="shared" si="394"/>
        <v>6670.42</v>
      </c>
      <c r="G962" s="79">
        <v>89.960000000000008</v>
      </c>
      <c r="H962" s="79">
        <v>15.83</v>
      </c>
      <c r="I962" s="79">
        <v>43.169999999999995</v>
      </c>
      <c r="J962" s="79">
        <v>75.989999999999995</v>
      </c>
      <c r="K962" s="79">
        <v>102.05</v>
      </c>
      <c r="L962" s="79">
        <v>192.73000000000002</v>
      </c>
      <c r="M962" s="79">
        <v>464.24</v>
      </c>
      <c r="N962" s="79">
        <v>569.48</v>
      </c>
      <c r="O962" s="79">
        <v>722.98</v>
      </c>
      <c r="P962" s="79">
        <v>941.81000000000006</v>
      </c>
      <c r="Q962" s="79">
        <v>814.55000000000007</v>
      </c>
      <c r="R962" s="79">
        <v>830.76</v>
      </c>
      <c r="S962" s="79">
        <v>677.45</v>
      </c>
      <c r="T962" s="79">
        <v>544.03000000000009</v>
      </c>
      <c r="U962" s="79">
        <v>316.53999999999996</v>
      </c>
      <c r="V962" s="79">
        <v>129.53</v>
      </c>
      <c r="W962" s="79">
        <v>94.93</v>
      </c>
      <c r="X962" s="79">
        <v>28.8</v>
      </c>
      <c r="Y962" s="79">
        <v>9.26</v>
      </c>
      <c r="Z962" s="79">
        <v>5.1100000000000003</v>
      </c>
      <c r="AA962" s="111">
        <v>1.22</v>
      </c>
      <c r="AB962" s="107"/>
    </row>
    <row r="963" spans="1:28" ht="19.5" customHeight="1" x14ac:dyDescent="0.15">
      <c r="A963" s="219"/>
      <c r="B963" s="73"/>
      <c r="C963" s="73"/>
      <c r="D963" s="73"/>
      <c r="E963" s="77" t="s">
        <v>150</v>
      </c>
      <c r="F963" s="79">
        <f t="shared" si="394"/>
        <v>2264.6570000000002</v>
      </c>
      <c r="G963" s="79">
        <v>0</v>
      </c>
      <c r="H963" s="79">
        <v>0</v>
      </c>
      <c r="I963" s="79">
        <v>3.2069999999999999</v>
      </c>
      <c r="J963" s="79">
        <v>9.2010000000000005</v>
      </c>
      <c r="K963" s="79">
        <v>17.486000000000001</v>
      </c>
      <c r="L963" s="79">
        <v>40.474000000000004</v>
      </c>
      <c r="M963" s="79">
        <v>116.26899999999999</v>
      </c>
      <c r="N963" s="79">
        <v>165.31700000000001</v>
      </c>
      <c r="O963" s="79">
        <v>231.43099999999998</v>
      </c>
      <c r="P963" s="79">
        <v>323.18200000000002</v>
      </c>
      <c r="Q963" s="79">
        <v>306.73599999999999</v>
      </c>
      <c r="R963" s="79">
        <v>322.33099999999996</v>
      </c>
      <c r="S963" s="79">
        <v>267.98699999999997</v>
      </c>
      <c r="T963" s="79">
        <v>218.35299999999998</v>
      </c>
      <c r="U963" s="79">
        <v>131.001</v>
      </c>
      <c r="V963" s="79">
        <v>54.954000000000001</v>
      </c>
      <c r="W963" s="79">
        <v>38.574999999999996</v>
      </c>
      <c r="X963" s="79">
        <v>11.737</v>
      </c>
      <c r="Y963" s="79">
        <v>3.806</v>
      </c>
      <c r="Z963" s="79">
        <v>2.105</v>
      </c>
      <c r="AA963" s="111">
        <v>0.505</v>
      </c>
      <c r="AB963" s="107"/>
    </row>
    <row r="964" spans="1:28" ht="19.5" customHeight="1" x14ac:dyDescent="0.15">
      <c r="A964" s="219"/>
      <c r="B964" s="73"/>
      <c r="C964" s="73"/>
      <c r="D964" s="77" t="s">
        <v>157</v>
      </c>
      <c r="E964" s="77" t="s">
        <v>183</v>
      </c>
      <c r="F964" s="79">
        <f t="shared" si="394"/>
        <v>595.25</v>
      </c>
      <c r="G964" s="79">
        <v>1.1599999999999999</v>
      </c>
      <c r="H964" s="79">
        <v>2.62</v>
      </c>
      <c r="I964" s="79">
        <v>0</v>
      </c>
      <c r="J964" s="79">
        <v>0</v>
      </c>
      <c r="K964" s="79">
        <v>0.9</v>
      </c>
      <c r="L964" s="79">
        <v>0.67</v>
      </c>
      <c r="M964" s="79">
        <v>23.85</v>
      </c>
      <c r="N964" s="79">
        <v>7.73</v>
      </c>
      <c r="O964" s="79">
        <v>3.4</v>
      </c>
      <c r="P964" s="79">
        <v>35.230000000000004</v>
      </c>
      <c r="Q964" s="79">
        <v>30.41</v>
      </c>
      <c r="R964" s="79">
        <v>116.02</v>
      </c>
      <c r="S964" s="79">
        <v>231.89</v>
      </c>
      <c r="T964" s="79">
        <v>94.61</v>
      </c>
      <c r="U964" s="79">
        <v>23.65</v>
      </c>
      <c r="V964" s="79">
        <v>8.15</v>
      </c>
      <c r="W964" s="79">
        <v>3.8000000000000003</v>
      </c>
      <c r="X964" s="79">
        <v>9.9700000000000006</v>
      </c>
      <c r="Y964" s="79">
        <v>0</v>
      </c>
      <c r="Z964" s="79">
        <v>1.19</v>
      </c>
      <c r="AA964" s="111">
        <v>0</v>
      </c>
      <c r="AB964" s="107"/>
    </row>
    <row r="965" spans="1:28" ht="19.5" customHeight="1" x14ac:dyDescent="0.15">
      <c r="A965" s="219"/>
      <c r="B965" s="73"/>
      <c r="C965" s="73"/>
      <c r="D965" s="73"/>
      <c r="E965" s="77" t="s">
        <v>150</v>
      </c>
      <c r="F965" s="79">
        <f t="shared" si="394"/>
        <v>140.97399999999999</v>
      </c>
      <c r="G965" s="79">
        <v>0</v>
      </c>
      <c r="H965" s="79">
        <v>0</v>
      </c>
      <c r="I965" s="79">
        <v>0</v>
      </c>
      <c r="J965" s="79">
        <v>0</v>
      </c>
      <c r="K965" s="79">
        <v>0.09</v>
      </c>
      <c r="L965" s="79">
        <v>7.3999999999999996E-2</v>
      </c>
      <c r="M965" s="79">
        <v>3.343</v>
      </c>
      <c r="N965" s="79">
        <v>1.2390000000000001</v>
      </c>
      <c r="O965" s="79">
        <v>0.63100000000000001</v>
      </c>
      <c r="P965" s="79">
        <v>7.0620000000000003</v>
      </c>
      <c r="Q965" s="79">
        <v>6.7530000000000001</v>
      </c>
      <c r="R965" s="79">
        <v>26.977</v>
      </c>
      <c r="S965" s="79">
        <v>56.139000000000003</v>
      </c>
      <c r="T965" s="79">
        <v>25.619</v>
      </c>
      <c r="U965" s="79">
        <v>6.3629999999999995</v>
      </c>
      <c r="V965" s="79">
        <v>2.1240000000000001</v>
      </c>
      <c r="W965" s="79">
        <v>1.2429999999999999</v>
      </c>
      <c r="X965" s="79">
        <v>2.5939999999999999</v>
      </c>
      <c r="Y965" s="79">
        <v>0</v>
      </c>
      <c r="Z965" s="79">
        <v>0.72299999999999998</v>
      </c>
      <c r="AA965" s="111">
        <v>0</v>
      </c>
      <c r="AB965" s="107"/>
    </row>
    <row r="966" spans="1:28" ht="19.5" customHeight="1" x14ac:dyDescent="0.15">
      <c r="A966" s="219"/>
      <c r="B966" s="73" t="s">
        <v>158</v>
      </c>
      <c r="C966" s="73" t="s">
        <v>159</v>
      </c>
      <c r="D966" s="77" t="s">
        <v>160</v>
      </c>
      <c r="E966" s="77" t="s">
        <v>183</v>
      </c>
      <c r="F966" s="79">
        <f>SUM(G966:AA966)</f>
        <v>293.04999999999995</v>
      </c>
      <c r="G966" s="79">
        <v>0</v>
      </c>
      <c r="H966" s="79">
        <v>0</v>
      </c>
      <c r="I966" s="79">
        <v>0.13</v>
      </c>
      <c r="J966" s="79">
        <v>1.8</v>
      </c>
      <c r="K966" s="79">
        <v>6.81</v>
      </c>
      <c r="L966" s="79">
        <v>14.06</v>
      </c>
      <c r="M966" s="79">
        <v>0</v>
      </c>
      <c r="N966" s="79">
        <v>3.02</v>
      </c>
      <c r="O966" s="79">
        <v>4.8899999999999997</v>
      </c>
      <c r="P966" s="79">
        <v>3.53</v>
      </c>
      <c r="Q966" s="79">
        <v>14.19</v>
      </c>
      <c r="R966" s="79">
        <v>27.08</v>
      </c>
      <c r="S966" s="79">
        <v>11.33</v>
      </c>
      <c r="T966" s="79">
        <v>82.67</v>
      </c>
      <c r="U966" s="79">
        <v>48.99</v>
      </c>
      <c r="V966" s="79">
        <v>5.43</v>
      </c>
      <c r="W966" s="79">
        <v>19.309999999999999</v>
      </c>
      <c r="X966" s="79">
        <v>4.82</v>
      </c>
      <c r="Y966" s="79">
        <v>0</v>
      </c>
      <c r="Z966" s="79">
        <v>10.09</v>
      </c>
      <c r="AA966" s="111">
        <v>34.9</v>
      </c>
      <c r="AB966" s="107"/>
    </row>
    <row r="967" spans="1:28" ht="19.5" customHeight="1" x14ac:dyDescent="0.15">
      <c r="A967" s="219"/>
      <c r="B967" s="73"/>
      <c r="C967" s="73"/>
      <c r="D967" s="73"/>
      <c r="E967" s="77" t="s">
        <v>150</v>
      </c>
      <c r="F967" s="79">
        <f t="shared" si="394"/>
        <v>69.7</v>
      </c>
      <c r="G967" s="79">
        <v>0</v>
      </c>
      <c r="H967" s="79">
        <v>0</v>
      </c>
      <c r="I967" s="79">
        <v>8.0000000000000002E-3</v>
      </c>
      <c r="J967" s="79">
        <v>0.13</v>
      </c>
      <c r="K967" s="79">
        <v>0.68100000000000005</v>
      </c>
      <c r="L967" s="79">
        <v>1.6879999999999999</v>
      </c>
      <c r="M967" s="79">
        <v>0</v>
      </c>
      <c r="N967" s="79">
        <v>0.48799999999999999</v>
      </c>
      <c r="O967" s="79">
        <v>0.88200000000000001</v>
      </c>
      <c r="P967" s="79">
        <v>0.70599999999999996</v>
      </c>
      <c r="Q967" s="79">
        <v>3.1419999999999999</v>
      </c>
      <c r="R967" s="79">
        <v>6.3450000000000006</v>
      </c>
      <c r="S967" s="79">
        <v>2.7639999999999998</v>
      </c>
      <c r="T967" s="79">
        <v>20.678000000000001</v>
      </c>
      <c r="U967" s="79">
        <v>12.741</v>
      </c>
      <c r="V967" s="79">
        <v>1.4590000000000001</v>
      </c>
      <c r="W967" s="79">
        <v>5.0229999999999997</v>
      </c>
      <c r="X967" s="79">
        <v>1.262</v>
      </c>
      <c r="Y967" s="79">
        <v>0</v>
      </c>
      <c r="Z967" s="79">
        <v>2.6259999999999999</v>
      </c>
      <c r="AA967" s="111">
        <v>9.077</v>
      </c>
      <c r="AB967" s="107"/>
    </row>
    <row r="968" spans="1:28" ht="19.5" customHeight="1" x14ac:dyDescent="0.15">
      <c r="A968" s="219"/>
      <c r="B968" s="73"/>
      <c r="C968" s="73"/>
      <c r="D968" s="77" t="s">
        <v>161</v>
      </c>
      <c r="E968" s="77" t="s">
        <v>183</v>
      </c>
      <c r="F968" s="79">
        <f t="shared" si="394"/>
        <v>242.86</v>
      </c>
      <c r="G968" s="79">
        <v>15.81</v>
      </c>
      <c r="H968" s="79">
        <v>72.010000000000005</v>
      </c>
      <c r="I968" s="79">
        <v>38.36</v>
      </c>
      <c r="J968" s="79">
        <v>83.37</v>
      </c>
      <c r="K968" s="79">
        <v>17.97</v>
      </c>
      <c r="L968" s="79">
        <v>7.63</v>
      </c>
      <c r="M968" s="79">
        <v>6.74</v>
      </c>
      <c r="N968" s="79">
        <v>0.76</v>
      </c>
      <c r="O968" s="79">
        <v>0.21</v>
      </c>
      <c r="P968" s="79">
        <v>0</v>
      </c>
      <c r="Q968" s="79">
        <v>0</v>
      </c>
      <c r="R968" s="79">
        <v>0</v>
      </c>
      <c r="S968" s="79">
        <v>0</v>
      </c>
      <c r="T968" s="79">
        <v>0</v>
      </c>
      <c r="U968" s="79">
        <v>0</v>
      </c>
      <c r="V968" s="79">
        <v>0</v>
      </c>
      <c r="W968" s="79">
        <v>0</v>
      </c>
      <c r="X968" s="79">
        <v>0</v>
      </c>
      <c r="Y968" s="79">
        <v>0</v>
      </c>
      <c r="Z968" s="79">
        <v>0</v>
      </c>
      <c r="AA968" s="111">
        <v>0</v>
      </c>
      <c r="AB968" s="107"/>
    </row>
    <row r="969" spans="1:28" ht="19.5" customHeight="1" x14ac:dyDescent="0.15">
      <c r="A969" s="219"/>
      <c r="B969" s="73"/>
      <c r="C969" s="73"/>
      <c r="D969" s="73"/>
      <c r="E969" s="77" t="s">
        <v>150</v>
      </c>
      <c r="F969" s="79">
        <f t="shared" si="394"/>
        <v>4.6439999999999992</v>
      </c>
      <c r="G969" s="79">
        <v>0</v>
      </c>
      <c r="H969" s="79">
        <v>0</v>
      </c>
      <c r="I969" s="79">
        <v>2E-3</v>
      </c>
      <c r="J969" s="79">
        <v>1.25</v>
      </c>
      <c r="K969" s="79">
        <v>0.96</v>
      </c>
      <c r="L969" s="79">
        <v>0.98499999999999999</v>
      </c>
      <c r="M969" s="79">
        <v>1.1879999999999999</v>
      </c>
      <c r="N969" s="79">
        <v>0.23599999999999999</v>
      </c>
      <c r="O969" s="79">
        <v>2.3E-2</v>
      </c>
      <c r="P969" s="79">
        <v>0</v>
      </c>
      <c r="Q969" s="79">
        <v>0</v>
      </c>
      <c r="R969" s="79">
        <v>0</v>
      </c>
      <c r="S969" s="79">
        <v>0</v>
      </c>
      <c r="T969" s="79">
        <v>0</v>
      </c>
      <c r="U969" s="79">
        <v>0</v>
      </c>
      <c r="V969" s="79">
        <v>0</v>
      </c>
      <c r="W969" s="79">
        <v>0</v>
      </c>
      <c r="X969" s="79">
        <v>0</v>
      </c>
      <c r="Y969" s="79">
        <v>0</v>
      </c>
      <c r="Z969" s="79">
        <v>0</v>
      </c>
      <c r="AA969" s="111">
        <v>0</v>
      </c>
      <c r="AB969" s="107"/>
    </row>
    <row r="970" spans="1:28" ht="19.5" customHeight="1" x14ac:dyDescent="0.15">
      <c r="A970" s="219"/>
      <c r="B970" s="73"/>
      <c r="C970" s="73" t="s">
        <v>162</v>
      </c>
      <c r="D970" s="77" t="s">
        <v>163</v>
      </c>
      <c r="E970" s="77" t="s">
        <v>183</v>
      </c>
      <c r="F970" s="79">
        <f t="shared" si="394"/>
        <v>214.82999999999998</v>
      </c>
      <c r="G970" s="79">
        <v>5.13</v>
      </c>
      <c r="H970" s="79">
        <v>10.26</v>
      </c>
      <c r="I970" s="79">
        <v>16.62</v>
      </c>
      <c r="J970" s="79">
        <v>5.31</v>
      </c>
      <c r="K970" s="79">
        <v>1.99</v>
      </c>
      <c r="L970" s="79">
        <v>1.78</v>
      </c>
      <c r="M970" s="79">
        <v>1.29</v>
      </c>
      <c r="N970" s="79">
        <v>2.16</v>
      </c>
      <c r="O970" s="79">
        <v>2.92</v>
      </c>
      <c r="P970" s="79">
        <v>6.75</v>
      </c>
      <c r="Q970" s="79">
        <v>13.5</v>
      </c>
      <c r="R970" s="79">
        <v>22.79</v>
      </c>
      <c r="S970" s="79">
        <v>63.94</v>
      </c>
      <c r="T970" s="79">
        <v>43.73</v>
      </c>
      <c r="U970" s="79">
        <v>6.26</v>
      </c>
      <c r="V970" s="79">
        <v>1.1299999999999999</v>
      </c>
      <c r="W970" s="79">
        <v>5.28</v>
      </c>
      <c r="X970" s="79">
        <v>0</v>
      </c>
      <c r="Y970" s="79">
        <v>0</v>
      </c>
      <c r="Z970" s="79">
        <v>3.99</v>
      </c>
      <c r="AA970" s="111">
        <v>0</v>
      </c>
      <c r="AB970" s="107"/>
    </row>
    <row r="971" spans="1:28" ht="19.5" customHeight="1" x14ac:dyDescent="0.15">
      <c r="A971" s="219"/>
      <c r="B971" s="73" t="s">
        <v>20</v>
      </c>
      <c r="C971" s="73"/>
      <c r="D971" s="73"/>
      <c r="E971" s="77" t="s">
        <v>150</v>
      </c>
      <c r="F971" s="79">
        <f t="shared" si="394"/>
        <v>53.543000000000006</v>
      </c>
      <c r="G971" s="79">
        <v>0</v>
      </c>
      <c r="H971" s="79">
        <v>0</v>
      </c>
      <c r="I971" s="79">
        <v>1.0029999999999999</v>
      </c>
      <c r="J971" s="79">
        <v>0.53100000000000003</v>
      </c>
      <c r="K971" s="79">
        <v>0.26</v>
      </c>
      <c r="L971" s="79">
        <v>0.28599999999999998</v>
      </c>
      <c r="M971" s="79">
        <v>0.248</v>
      </c>
      <c r="N971" s="79">
        <v>0.45900000000000002</v>
      </c>
      <c r="O971" s="79">
        <v>0.72899999999999998</v>
      </c>
      <c r="P971" s="79">
        <v>1.7230000000000001</v>
      </c>
      <c r="Q971" s="79">
        <v>3.8029999999999999</v>
      </c>
      <c r="R971" s="79">
        <v>6.4649999999999999</v>
      </c>
      <c r="S971" s="79">
        <v>18.536999999999999</v>
      </c>
      <c r="T971" s="79">
        <v>14.065999999999999</v>
      </c>
      <c r="U971" s="79">
        <v>2.3129999999999997</v>
      </c>
      <c r="V971" s="79">
        <v>0.33900000000000002</v>
      </c>
      <c r="W971" s="79">
        <v>1.5840000000000001</v>
      </c>
      <c r="X971" s="79">
        <v>0</v>
      </c>
      <c r="Y971" s="79">
        <v>0</v>
      </c>
      <c r="Z971" s="79">
        <v>1.1970000000000001</v>
      </c>
      <c r="AA971" s="111">
        <v>0</v>
      </c>
      <c r="AB971" s="107"/>
    </row>
    <row r="972" spans="1:28" ht="19.5" customHeight="1" x14ac:dyDescent="0.15">
      <c r="A972" s="219"/>
      <c r="B972" s="73"/>
      <c r="C972" s="73"/>
      <c r="D972" s="77" t="s">
        <v>164</v>
      </c>
      <c r="E972" s="77" t="s">
        <v>183</v>
      </c>
      <c r="F972" s="79">
        <f t="shared" si="394"/>
        <v>1.56</v>
      </c>
      <c r="G972" s="79">
        <v>0</v>
      </c>
      <c r="H972" s="79">
        <v>0</v>
      </c>
      <c r="I972" s="79">
        <v>0</v>
      </c>
      <c r="J972" s="79">
        <v>0</v>
      </c>
      <c r="K972" s="79">
        <v>0</v>
      </c>
      <c r="L972" s="79">
        <v>0</v>
      </c>
      <c r="M972" s="79">
        <v>0</v>
      </c>
      <c r="N972" s="79">
        <v>0</v>
      </c>
      <c r="O972" s="79">
        <v>0.06</v>
      </c>
      <c r="P972" s="79">
        <v>0.19</v>
      </c>
      <c r="Q972" s="79">
        <v>0</v>
      </c>
      <c r="R972" s="79">
        <v>0</v>
      </c>
      <c r="S972" s="79">
        <v>0</v>
      </c>
      <c r="T972" s="79">
        <v>0</v>
      </c>
      <c r="U972" s="79">
        <v>0</v>
      </c>
      <c r="V972" s="79">
        <v>0</v>
      </c>
      <c r="W972" s="79">
        <v>0</v>
      </c>
      <c r="X972" s="79">
        <v>0</v>
      </c>
      <c r="Y972" s="79">
        <v>0</v>
      </c>
      <c r="Z972" s="79">
        <v>1.31</v>
      </c>
      <c r="AA972" s="111">
        <v>0</v>
      </c>
      <c r="AB972" s="107"/>
    </row>
    <row r="973" spans="1:28" ht="19.5" customHeight="1" x14ac:dyDescent="0.15">
      <c r="A973" s="219" t="s">
        <v>226</v>
      </c>
      <c r="B973" s="73"/>
      <c r="C973" s="73"/>
      <c r="D973" s="73"/>
      <c r="E973" s="77" t="s">
        <v>150</v>
      </c>
      <c r="F973" s="79">
        <f t="shared" si="394"/>
        <v>0.41300000000000003</v>
      </c>
      <c r="G973" s="79">
        <v>0</v>
      </c>
      <c r="H973" s="79">
        <v>0</v>
      </c>
      <c r="I973" s="79">
        <v>0</v>
      </c>
      <c r="J973" s="79">
        <v>0</v>
      </c>
      <c r="K973" s="79">
        <v>0</v>
      </c>
      <c r="L973" s="79">
        <v>0</v>
      </c>
      <c r="M973" s="79">
        <v>0</v>
      </c>
      <c r="N973" s="79">
        <v>0</v>
      </c>
      <c r="O973" s="79">
        <v>7.0000000000000001E-3</v>
      </c>
      <c r="P973" s="79">
        <v>2.5999999999999999E-2</v>
      </c>
      <c r="Q973" s="79">
        <v>0</v>
      </c>
      <c r="R973" s="79">
        <v>0</v>
      </c>
      <c r="S973" s="79">
        <v>0</v>
      </c>
      <c r="T973" s="79">
        <v>0</v>
      </c>
      <c r="U973" s="79">
        <v>0</v>
      </c>
      <c r="V973" s="79">
        <v>0</v>
      </c>
      <c r="W973" s="79">
        <v>0</v>
      </c>
      <c r="X973" s="79">
        <v>0</v>
      </c>
      <c r="Y973" s="79">
        <v>0</v>
      </c>
      <c r="Z973" s="79">
        <v>0.38</v>
      </c>
      <c r="AA973" s="111">
        <v>0</v>
      </c>
      <c r="AB973" s="107"/>
    </row>
    <row r="974" spans="1:28" ht="19.5" customHeight="1" x14ac:dyDescent="0.15">
      <c r="A974" s="219"/>
      <c r="B974" s="76"/>
      <c r="C974" s="74" t="s">
        <v>165</v>
      </c>
      <c r="D974" s="75"/>
      <c r="E974" s="77" t="s">
        <v>183</v>
      </c>
      <c r="F974" s="79">
        <f t="shared" si="394"/>
        <v>75.63</v>
      </c>
      <c r="G974" s="79">
        <v>1.0900000000000001</v>
      </c>
      <c r="H974" s="79">
        <v>0.85</v>
      </c>
      <c r="I974" s="79">
        <v>3.54</v>
      </c>
      <c r="J974" s="79">
        <v>13.27</v>
      </c>
      <c r="K974" s="79">
        <v>9.16</v>
      </c>
      <c r="L974" s="79">
        <v>9.08</v>
      </c>
      <c r="M974" s="79">
        <v>6.69</v>
      </c>
      <c r="N974" s="79">
        <v>3.95</v>
      </c>
      <c r="O974" s="79">
        <v>12.1</v>
      </c>
      <c r="P974" s="79">
        <v>2.5099999999999998</v>
      </c>
      <c r="Q974" s="79">
        <v>0.93</v>
      </c>
      <c r="R974" s="79">
        <v>0.26</v>
      </c>
      <c r="S974" s="79">
        <v>0.85</v>
      </c>
      <c r="T974" s="79">
        <v>1.57</v>
      </c>
      <c r="U974" s="79">
        <v>0.61</v>
      </c>
      <c r="V974" s="79">
        <v>8</v>
      </c>
      <c r="W974" s="79">
        <v>0</v>
      </c>
      <c r="X974" s="79">
        <v>0.56000000000000005</v>
      </c>
      <c r="Y974" s="79">
        <v>0.01</v>
      </c>
      <c r="Z974" s="79">
        <v>0.6</v>
      </c>
      <c r="AA974" s="111">
        <v>0</v>
      </c>
      <c r="AB974" s="107"/>
    </row>
    <row r="975" spans="1:28" ht="19.5" customHeight="1" x14ac:dyDescent="0.15">
      <c r="A975" s="219"/>
      <c r="B975" s="76"/>
      <c r="C975" s="76"/>
      <c r="E975" s="77" t="s">
        <v>150</v>
      </c>
      <c r="F975" s="79">
        <f t="shared" si="394"/>
        <v>8.3010000000000002</v>
      </c>
      <c r="G975" s="79">
        <v>0</v>
      </c>
      <c r="H975" s="79">
        <v>1.0999999999999999E-2</v>
      </c>
      <c r="I975" s="79">
        <v>9.4E-2</v>
      </c>
      <c r="J975" s="79">
        <v>0.753</v>
      </c>
      <c r="K975" s="79">
        <v>0.67700000000000005</v>
      </c>
      <c r="L975" s="79">
        <v>0.78500000000000003</v>
      </c>
      <c r="M975" s="79">
        <v>0.73</v>
      </c>
      <c r="N975" s="79">
        <v>0.54</v>
      </c>
      <c r="O975" s="79">
        <v>2.6949999999999998</v>
      </c>
      <c r="P975" s="79">
        <v>0.502</v>
      </c>
      <c r="Q975" s="79">
        <v>0.16600000000000001</v>
      </c>
      <c r="R975" s="79">
        <v>2.8000000000000001E-2</v>
      </c>
      <c r="S975" s="79">
        <v>9.5000000000000001E-2</v>
      </c>
      <c r="T975" s="79">
        <v>0.17799999999999999</v>
      </c>
      <c r="U975" s="79">
        <v>7.3999999999999996E-2</v>
      </c>
      <c r="V975" s="79">
        <v>0.82399999999999995</v>
      </c>
      <c r="W975" s="79">
        <v>0</v>
      </c>
      <c r="X975" s="79">
        <v>5.8000000000000003E-2</v>
      </c>
      <c r="Y975" s="79">
        <v>2E-3</v>
      </c>
      <c r="Z975" s="79">
        <v>8.8999999999999996E-2</v>
      </c>
      <c r="AA975" s="111">
        <v>0</v>
      </c>
      <c r="AB975" s="107"/>
    </row>
    <row r="976" spans="1:28" ht="19.5" customHeight="1" x14ac:dyDescent="0.15">
      <c r="A976" s="219"/>
      <c r="B976" s="221"/>
      <c r="C976" s="74" t="s">
        <v>152</v>
      </c>
      <c r="D976" s="75"/>
      <c r="E976" s="77" t="s">
        <v>183</v>
      </c>
      <c r="F976" s="79">
        <f t="shared" si="394"/>
        <v>6542.3000000000011</v>
      </c>
      <c r="G976" s="79">
        <f>G978+G988</f>
        <v>3.59</v>
      </c>
      <c r="H976" s="79">
        <f t="shared" ref="H976:AA977" si="404">H978+H988</f>
        <v>89.65</v>
      </c>
      <c r="I976" s="79">
        <f t="shared" si="404"/>
        <v>128.32</v>
      </c>
      <c r="J976" s="79">
        <f t="shared" si="404"/>
        <v>303.52</v>
      </c>
      <c r="K976" s="79">
        <f t="shared" si="404"/>
        <v>175.32</v>
      </c>
      <c r="L976" s="79">
        <f t="shared" si="404"/>
        <v>193.61</v>
      </c>
      <c r="M976" s="79">
        <f t="shared" si="404"/>
        <v>462.21000000000004</v>
      </c>
      <c r="N976" s="79">
        <f t="shared" si="404"/>
        <v>151.04</v>
      </c>
      <c r="O976" s="79">
        <f t="shared" si="404"/>
        <v>90.75</v>
      </c>
      <c r="P976" s="79">
        <f t="shared" si="404"/>
        <v>297.59000000000003</v>
      </c>
      <c r="Q976" s="79">
        <f t="shared" si="404"/>
        <v>359.82</v>
      </c>
      <c r="R976" s="79">
        <f t="shared" si="404"/>
        <v>619.37</v>
      </c>
      <c r="S976" s="79">
        <f t="shared" si="404"/>
        <v>888.27</v>
      </c>
      <c r="T976" s="79">
        <f t="shared" si="404"/>
        <v>1272.8000000000002</v>
      </c>
      <c r="U976" s="79">
        <f t="shared" si="404"/>
        <v>831.3</v>
      </c>
      <c r="V976" s="79">
        <f t="shared" si="404"/>
        <v>399.53000000000003</v>
      </c>
      <c r="W976" s="79">
        <f t="shared" si="404"/>
        <v>87.920000000000016</v>
      </c>
      <c r="X976" s="79">
        <f t="shared" si="404"/>
        <v>88.08</v>
      </c>
      <c r="Y976" s="79">
        <f t="shared" si="404"/>
        <v>30.89</v>
      </c>
      <c r="Z976" s="79">
        <f t="shared" si="404"/>
        <v>24.7</v>
      </c>
      <c r="AA976" s="111">
        <f t="shared" si="404"/>
        <v>44.02</v>
      </c>
      <c r="AB976" s="107"/>
    </row>
    <row r="977" spans="1:28" ht="19.5" customHeight="1" x14ac:dyDescent="0.15">
      <c r="A977" s="219"/>
      <c r="B977" s="76"/>
      <c r="C977" s="76"/>
      <c r="E977" s="77" t="s">
        <v>150</v>
      </c>
      <c r="F977" s="79">
        <f t="shared" si="394"/>
        <v>920.79800000000012</v>
      </c>
      <c r="G977" s="79">
        <f>G979+G989</f>
        <v>0</v>
      </c>
      <c r="H977" s="79">
        <f t="shared" si="404"/>
        <v>1.028</v>
      </c>
      <c r="I977" s="79">
        <f>I979+I989</f>
        <v>3.3820000000000001</v>
      </c>
      <c r="J977" s="79">
        <f t="shared" ref="J977:AA977" si="405">J979+J989</f>
        <v>15.276000000000002</v>
      </c>
      <c r="K977" s="79">
        <f t="shared" si="405"/>
        <v>12.574999999999999</v>
      </c>
      <c r="L977" s="79">
        <f t="shared" si="405"/>
        <v>17.370999999999999</v>
      </c>
      <c r="M977" s="79">
        <f t="shared" si="405"/>
        <v>46.191000000000003</v>
      </c>
      <c r="N977" s="79">
        <f t="shared" si="405"/>
        <v>16.84</v>
      </c>
      <c r="O977" s="79">
        <f t="shared" si="405"/>
        <v>11.189999999999998</v>
      </c>
      <c r="P977" s="79">
        <f t="shared" si="405"/>
        <v>39.684000000000005</v>
      </c>
      <c r="Q977" s="79">
        <f t="shared" si="405"/>
        <v>53.157999999999994</v>
      </c>
      <c r="R977" s="79">
        <f t="shared" si="405"/>
        <v>96.766000000000005</v>
      </c>
      <c r="S977" s="79">
        <f t="shared" si="405"/>
        <v>143.184</v>
      </c>
      <c r="T977" s="79">
        <f t="shared" si="405"/>
        <v>214.09399999999999</v>
      </c>
      <c r="U977" s="79">
        <f t="shared" si="405"/>
        <v>136.58500000000001</v>
      </c>
      <c r="V977" s="79">
        <f t="shared" si="405"/>
        <v>60.451000000000008</v>
      </c>
      <c r="W977" s="79">
        <f t="shared" si="405"/>
        <v>17.727</v>
      </c>
      <c r="X977" s="79">
        <f t="shared" si="405"/>
        <v>15.47</v>
      </c>
      <c r="Y977" s="79">
        <f t="shared" si="405"/>
        <v>6.7509999999999994</v>
      </c>
      <c r="Z977" s="79">
        <f t="shared" si="405"/>
        <v>3.6339999999999999</v>
      </c>
      <c r="AA977" s="111">
        <f t="shared" si="405"/>
        <v>9.4409999999999989</v>
      </c>
      <c r="AB977" s="107"/>
    </row>
    <row r="978" spans="1:28" ht="19.5" customHeight="1" x14ac:dyDescent="0.15">
      <c r="A978" s="219"/>
      <c r="B978" s="73" t="s">
        <v>94</v>
      </c>
      <c r="C978" s="77"/>
      <c r="D978" s="77" t="s">
        <v>153</v>
      </c>
      <c r="E978" s="77" t="s">
        <v>183</v>
      </c>
      <c r="F978" s="79">
        <f t="shared" si="394"/>
        <v>774.24999999999989</v>
      </c>
      <c r="G978" s="79">
        <f>SUM(G980,G982,G984,G986)</f>
        <v>0</v>
      </c>
      <c r="H978" s="79">
        <f t="shared" ref="H978" si="406">SUM(H980,H982,H984,H986)</f>
        <v>0</v>
      </c>
      <c r="I978" s="79">
        <f>SUM(I980,I982,I984,I986)</f>
        <v>0</v>
      </c>
      <c r="J978" s="79">
        <f t="shared" ref="J978:AA978" si="407">SUM(J980,J982,J984,J986)</f>
        <v>0.74</v>
      </c>
      <c r="K978" s="79">
        <f t="shared" si="407"/>
        <v>4.43</v>
      </c>
      <c r="L978" s="79">
        <f t="shared" si="407"/>
        <v>4.18</v>
      </c>
      <c r="M978" s="79">
        <f t="shared" si="407"/>
        <v>3.9099999999999997</v>
      </c>
      <c r="N978" s="79">
        <f t="shared" si="407"/>
        <v>5.58</v>
      </c>
      <c r="O978" s="79">
        <f t="shared" si="407"/>
        <v>4.2299999999999995</v>
      </c>
      <c r="P978" s="79">
        <f t="shared" si="407"/>
        <v>11.91</v>
      </c>
      <c r="Q978" s="79">
        <f t="shared" si="407"/>
        <v>26.32</v>
      </c>
      <c r="R978" s="79">
        <f t="shared" si="407"/>
        <v>74.77</v>
      </c>
      <c r="S978" s="79">
        <f t="shared" si="407"/>
        <v>125.76999999999998</v>
      </c>
      <c r="T978" s="79">
        <f t="shared" si="407"/>
        <v>243.20999999999998</v>
      </c>
      <c r="U978" s="79">
        <f t="shared" si="407"/>
        <v>136.38</v>
      </c>
      <c r="V978" s="79">
        <f t="shared" si="407"/>
        <v>42.17</v>
      </c>
      <c r="W978" s="79">
        <f t="shared" si="407"/>
        <v>36.470000000000006</v>
      </c>
      <c r="X978" s="79">
        <f t="shared" si="407"/>
        <v>28.549999999999997</v>
      </c>
      <c r="Y978" s="79">
        <f t="shared" si="407"/>
        <v>21.169999999999998</v>
      </c>
      <c r="Z978" s="79">
        <f t="shared" si="407"/>
        <v>0</v>
      </c>
      <c r="AA978" s="111">
        <f t="shared" si="407"/>
        <v>4.46</v>
      </c>
      <c r="AB978" s="107"/>
    </row>
    <row r="979" spans="1:28" ht="19.5" customHeight="1" x14ac:dyDescent="0.15">
      <c r="A979" s="219"/>
      <c r="B979" s="73"/>
      <c r="C979" s="73" t="s">
        <v>10</v>
      </c>
      <c r="D979" s="73"/>
      <c r="E979" s="77" t="s">
        <v>150</v>
      </c>
      <c r="F979" s="79">
        <f t="shared" si="394"/>
        <v>193.03399999999999</v>
      </c>
      <c r="G979" s="79">
        <f>SUM(G981,G983,G985,G987)</f>
        <v>0</v>
      </c>
      <c r="H979" s="79">
        <f t="shared" ref="H979:AA979" si="408">SUM(H981,H983,H985,H987)</f>
        <v>0</v>
      </c>
      <c r="I979" s="79">
        <f t="shared" si="408"/>
        <v>0</v>
      </c>
      <c r="J979" s="79">
        <f t="shared" si="408"/>
        <v>5.2999999999999999E-2</v>
      </c>
      <c r="K979" s="79">
        <f t="shared" si="408"/>
        <v>0.443</v>
      </c>
      <c r="L979" s="79">
        <f t="shared" si="408"/>
        <v>0.40699999999999997</v>
      </c>
      <c r="M979" s="79">
        <f t="shared" si="408"/>
        <v>0.39799999999999996</v>
      </c>
      <c r="N979" s="79">
        <f t="shared" si="408"/>
        <v>0.89900000000000002</v>
      </c>
      <c r="O979" s="79">
        <f t="shared" si="408"/>
        <v>0.68100000000000005</v>
      </c>
      <c r="P979" s="79">
        <f t="shared" si="408"/>
        <v>2.3739999999999997</v>
      </c>
      <c r="Q979" s="79">
        <f t="shared" si="408"/>
        <v>5.9340000000000002</v>
      </c>
      <c r="R979" s="79">
        <f t="shared" si="408"/>
        <v>17.399000000000001</v>
      </c>
      <c r="S979" s="79">
        <f t="shared" si="408"/>
        <v>30.520999999999997</v>
      </c>
      <c r="T979" s="79">
        <f t="shared" si="408"/>
        <v>61.646999999999998</v>
      </c>
      <c r="U979" s="79">
        <f t="shared" si="408"/>
        <v>35.713000000000001</v>
      </c>
      <c r="V979" s="79">
        <f t="shared" si="408"/>
        <v>10.712000000000002</v>
      </c>
      <c r="W979" s="79">
        <f t="shared" si="408"/>
        <v>9.93</v>
      </c>
      <c r="X979" s="79">
        <f t="shared" si="408"/>
        <v>6.9320000000000004</v>
      </c>
      <c r="Y979" s="79">
        <f t="shared" si="408"/>
        <v>5.3689999999999998</v>
      </c>
      <c r="Z979" s="79">
        <f t="shared" si="408"/>
        <v>0</v>
      </c>
      <c r="AA979" s="111">
        <f t="shared" si="408"/>
        <v>3.6219999999999999</v>
      </c>
      <c r="AB979" s="107"/>
    </row>
    <row r="980" spans="1:28" ht="19.5" customHeight="1" x14ac:dyDescent="0.15">
      <c r="A980" s="219"/>
      <c r="B980" s="73"/>
      <c r="C980" s="73"/>
      <c r="D980" s="77" t="s">
        <v>157</v>
      </c>
      <c r="E980" s="77" t="s">
        <v>183</v>
      </c>
      <c r="F980" s="79">
        <f t="shared" si="394"/>
        <v>713.1099999999999</v>
      </c>
      <c r="G980" s="79">
        <v>0</v>
      </c>
      <c r="H980" s="79">
        <v>0</v>
      </c>
      <c r="I980" s="79">
        <v>0</v>
      </c>
      <c r="J980" s="79">
        <v>0.14000000000000001</v>
      </c>
      <c r="K980" s="79">
        <v>4.05</v>
      </c>
      <c r="L980" s="79">
        <v>0.52</v>
      </c>
      <c r="M980" s="79">
        <v>0.32</v>
      </c>
      <c r="N980" s="79">
        <v>4.71</v>
      </c>
      <c r="O980" s="79">
        <v>4.2299999999999995</v>
      </c>
      <c r="P980" s="79">
        <v>11.91</v>
      </c>
      <c r="Q980" s="79">
        <v>23.01</v>
      </c>
      <c r="R980" s="79">
        <v>72.11</v>
      </c>
      <c r="S980" s="79">
        <v>114.97999999999999</v>
      </c>
      <c r="T980" s="79">
        <v>228.02999999999997</v>
      </c>
      <c r="U980" s="79">
        <v>126.28</v>
      </c>
      <c r="V980" s="79">
        <v>42.17</v>
      </c>
      <c r="W980" s="79">
        <v>34.010000000000005</v>
      </c>
      <c r="X980" s="79">
        <v>25.47</v>
      </c>
      <c r="Y980" s="79">
        <v>21.169999999999998</v>
      </c>
      <c r="Z980" s="79">
        <v>0</v>
      </c>
      <c r="AA980" s="111">
        <v>0</v>
      </c>
      <c r="AB980" s="107"/>
    </row>
    <row r="981" spans="1:28" ht="19.5" customHeight="1" x14ac:dyDescent="0.15">
      <c r="A981" s="219"/>
      <c r="B981" s="73"/>
      <c r="C981" s="73"/>
      <c r="D981" s="73"/>
      <c r="E981" s="77" t="s">
        <v>150</v>
      </c>
      <c r="F981" s="79">
        <f t="shared" si="394"/>
        <v>176.666</v>
      </c>
      <c r="G981" s="79">
        <v>0</v>
      </c>
      <c r="H981" s="79">
        <v>0</v>
      </c>
      <c r="I981" s="79">
        <v>0</v>
      </c>
      <c r="J981" s="79">
        <v>0.01</v>
      </c>
      <c r="K981" s="79">
        <v>0.40500000000000003</v>
      </c>
      <c r="L981" s="79">
        <v>6.3E-2</v>
      </c>
      <c r="M981" s="79">
        <v>4.4999999999999998E-2</v>
      </c>
      <c r="N981" s="79">
        <v>0.75800000000000001</v>
      </c>
      <c r="O981" s="79">
        <v>0.68100000000000005</v>
      </c>
      <c r="P981" s="79">
        <v>2.3739999999999997</v>
      </c>
      <c r="Q981" s="79">
        <v>5.1989999999999998</v>
      </c>
      <c r="R981" s="79">
        <v>16.785</v>
      </c>
      <c r="S981" s="79">
        <v>27.927999999999997</v>
      </c>
      <c r="T981" s="79">
        <v>57.847999999999999</v>
      </c>
      <c r="U981" s="79">
        <v>33.081000000000003</v>
      </c>
      <c r="V981" s="79">
        <v>10.712000000000002</v>
      </c>
      <c r="W981" s="79">
        <v>9.2780000000000005</v>
      </c>
      <c r="X981" s="79">
        <v>6.13</v>
      </c>
      <c r="Y981" s="79">
        <v>5.3689999999999998</v>
      </c>
      <c r="Z981" s="79">
        <v>0</v>
      </c>
      <c r="AA981" s="111">
        <v>0</v>
      </c>
      <c r="AB981" s="107"/>
    </row>
    <row r="982" spans="1:28" ht="19.5" customHeight="1" x14ac:dyDescent="0.15">
      <c r="A982" s="219"/>
      <c r="B982" s="73" t="s">
        <v>65</v>
      </c>
      <c r="C982" s="73" t="s">
        <v>159</v>
      </c>
      <c r="D982" s="77" t="s">
        <v>160</v>
      </c>
      <c r="E982" s="77" t="s">
        <v>183</v>
      </c>
      <c r="F982" s="79">
        <f t="shared" si="394"/>
        <v>57.92</v>
      </c>
      <c r="G982" s="79">
        <v>0</v>
      </c>
      <c r="H982" s="79">
        <v>0</v>
      </c>
      <c r="I982" s="79">
        <v>0</v>
      </c>
      <c r="J982" s="79">
        <v>0.6</v>
      </c>
      <c r="K982" s="79">
        <v>0.38</v>
      </c>
      <c r="L982" s="79">
        <v>3.66</v>
      </c>
      <c r="M982" s="79">
        <v>3.59</v>
      </c>
      <c r="N982" s="79">
        <v>0.87</v>
      </c>
      <c r="O982" s="79">
        <v>0</v>
      </c>
      <c r="P982" s="79">
        <v>0</v>
      </c>
      <c r="Q982" s="79">
        <v>3.31</v>
      </c>
      <c r="R982" s="79">
        <v>2.66</v>
      </c>
      <c r="S982" s="79">
        <v>10.79</v>
      </c>
      <c r="T982" s="79">
        <v>15.18</v>
      </c>
      <c r="U982" s="79">
        <v>10.1</v>
      </c>
      <c r="V982" s="79">
        <v>0</v>
      </c>
      <c r="W982" s="79">
        <v>2.14</v>
      </c>
      <c r="X982" s="79">
        <v>3.08</v>
      </c>
      <c r="Y982" s="79">
        <v>0</v>
      </c>
      <c r="Z982" s="79">
        <v>0</v>
      </c>
      <c r="AA982" s="111">
        <v>1.56</v>
      </c>
      <c r="AB982" s="107"/>
    </row>
    <row r="983" spans="1:28" ht="19.5" customHeight="1" x14ac:dyDescent="0.15">
      <c r="A983" s="219"/>
      <c r="B983" s="73"/>
      <c r="C983" s="73"/>
      <c r="D983" s="73"/>
      <c r="E983" s="77" t="s">
        <v>150</v>
      </c>
      <c r="F983" s="79">
        <f t="shared" si="394"/>
        <v>13.058</v>
      </c>
      <c r="G983" s="79">
        <v>0</v>
      </c>
      <c r="H983" s="79">
        <v>0</v>
      </c>
      <c r="I983" s="79">
        <v>0</v>
      </c>
      <c r="J983" s="79">
        <v>4.2999999999999997E-2</v>
      </c>
      <c r="K983" s="79">
        <v>3.7999999999999999E-2</v>
      </c>
      <c r="L983" s="79">
        <v>0.34399999999999997</v>
      </c>
      <c r="M983" s="79">
        <v>0.35299999999999998</v>
      </c>
      <c r="N983" s="79">
        <v>0.14099999999999999</v>
      </c>
      <c r="O983" s="79">
        <v>0</v>
      </c>
      <c r="P983" s="79">
        <v>0</v>
      </c>
      <c r="Q983" s="79">
        <v>0.73499999999999999</v>
      </c>
      <c r="R983" s="79">
        <v>0.61399999999999999</v>
      </c>
      <c r="S983" s="79">
        <v>2.593</v>
      </c>
      <c r="T983" s="79">
        <v>3.7989999999999999</v>
      </c>
      <c r="U983" s="79">
        <v>2.6320000000000001</v>
      </c>
      <c r="V983" s="79">
        <v>0</v>
      </c>
      <c r="W983" s="79">
        <v>0.55800000000000005</v>
      </c>
      <c r="X983" s="79">
        <v>0.80200000000000005</v>
      </c>
      <c r="Y983" s="79">
        <v>0</v>
      </c>
      <c r="Z983" s="79">
        <v>0</v>
      </c>
      <c r="AA983" s="111">
        <v>0.40600000000000003</v>
      </c>
      <c r="AB983" s="107"/>
    </row>
    <row r="984" spans="1:28" ht="19.5" customHeight="1" x14ac:dyDescent="0.15">
      <c r="A984" s="219" t="s">
        <v>85</v>
      </c>
      <c r="B984" s="73"/>
      <c r="C984" s="73"/>
      <c r="D984" s="77" t="s">
        <v>166</v>
      </c>
      <c r="E984" s="77" t="s">
        <v>183</v>
      </c>
      <c r="F984" s="79">
        <f t="shared" si="394"/>
        <v>3.2199999999999998</v>
      </c>
      <c r="G984" s="79">
        <v>0</v>
      </c>
      <c r="H984" s="79">
        <v>0</v>
      </c>
      <c r="I984" s="79">
        <v>0</v>
      </c>
      <c r="J984" s="79">
        <v>0</v>
      </c>
      <c r="K984" s="79">
        <v>0</v>
      </c>
      <c r="L984" s="79">
        <v>0</v>
      </c>
      <c r="M984" s="79">
        <v>0</v>
      </c>
      <c r="N984" s="79">
        <v>0</v>
      </c>
      <c r="O984" s="79">
        <v>0</v>
      </c>
      <c r="P984" s="79">
        <v>0</v>
      </c>
      <c r="Q984" s="79">
        <v>0</v>
      </c>
      <c r="R984" s="79">
        <v>0</v>
      </c>
      <c r="S984" s="79">
        <v>0</v>
      </c>
      <c r="T984" s="79">
        <v>0</v>
      </c>
      <c r="U984" s="79">
        <v>0</v>
      </c>
      <c r="V984" s="79">
        <v>0</v>
      </c>
      <c r="W984" s="79">
        <v>0.32</v>
      </c>
      <c r="X984" s="79">
        <v>0</v>
      </c>
      <c r="Y984" s="79">
        <v>0</v>
      </c>
      <c r="Z984" s="79">
        <v>0</v>
      </c>
      <c r="AA984" s="111">
        <v>2.9</v>
      </c>
      <c r="AB984" s="107"/>
    </row>
    <row r="985" spans="1:28" ht="19.5" customHeight="1" x14ac:dyDescent="0.15">
      <c r="A985" s="219"/>
      <c r="B985" s="73"/>
      <c r="C985" s="73" t="s">
        <v>162</v>
      </c>
      <c r="D985" s="73"/>
      <c r="E985" s="77" t="s">
        <v>150</v>
      </c>
      <c r="F985" s="79">
        <f t="shared" si="394"/>
        <v>3.3099999999999996</v>
      </c>
      <c r="G985" s="79">
        <v>0</v>
      </c>
      <c r="H985" s="79">
        <v>0</v>
      </c>
      <c r="I985" s="79">
        <v>0</v>
      </c>
      <c r="J985" s="79">
        <v>0</v>
      </c>
      <c r="K985" s="79">
        <v>0</v>
      </c>
      <c r="L985" s="79">
        <v>0</v>
      </c>
      <c r="M985" s="79">
        <v>0</v>
      </c>
      <c r="N985" s="79">
        <v>0</v>
      </c>
      <c r="O985" s="79">
        <v>0</v>
      </c>
      <c r="P985" s="79">
        <v>0</v>
      </c>
      <c r="Q985" s="79">
        <v>0</v>
      </c>
      <c r="R985" s="79">
        <v>0</v>
      </c>
      <c r="S985" s="79">
        <v>0</v>
      </c>
      <c r="T985" s="79">
        <v>0</v>
      </c>
      <c r="U985" s="79">
        <v>0</v>
      </c>
      <c r="V985" s="79">
        <v>0</v>
      </c>
      <c r="W985" s="79">
        <v>9.4E-2</v>
      </c>
      <c r="X985" s="79">
        <v>0</v>
      </c>
      <c r="Y985" s="79">
        <v>0</v>
      </c>
      <c r="Z985" s="79">
        <v>0</v>
      </c>
      <c r="AA985" s="111">
        <v>3.2159999999999997</v>
      </c>
      <c r="AB985" s="107"/>
    </row>
    <row r="986" spans="1:28" ht="19.5" customHeight="1" x14ac:dyDescent="0.15">
      <c r="A986" s="219"/>
      <c r="B986" s="73" t="s">
        <v>20</v>
      </c>
      <c r="C986" s="73"/>
      <c r="D986" s="77" t="s">
        <v>164</v>
      </c>
      <c r="E986" s="77" t="s">
        <v>183</v>
      </c>
      <c r="F986" s="79">
        <f t="shared" si="394"/>
        <v>0</v>
      </c>
      <c r="G986" s="79">
        <v>0</v>
      </c>
      <c r="H986" s="79">
        <v>0</v>
      </c>
      <c r="I986" s="79">
        <v>0</v>
      </c>
      <c r="J986" s="79">
        <v>0</v>
      </c>
      <c r="K986" s="79">
        <v>0</v>
      </c>
      <c r="L986" s="79">
        <v>0</v>
      </c>
      <c r="M986" s="79">
        <v>0</v>
      </c>
      <c r="N986" s="79">
        <v>0</v>
      </c>
      <c r="O986" s="79">
        <v>0</v>
      </c>
      <c r="P986" s="79">
        <v>0</v>
      </c>
      <c r="Q986" s="79">
        <v>0</v>
      </c>
      <c r="R986" s="79">
        <v>0</v>
      </c>
      <c r="S986" s="79">
        <v>0</v>
      </c>
      <c r="T986" s="79">
        <v>0</v>
      </c>
      <c r="U986" s="79">
        <v>0</v>
      </c>
      <c r="V986" s="79">
        <v>0</v>
      </c>
      <c r="W986" s="79">
        <v>0</v>
      </c>
      <c r="X986" s="79">
        <v>0</v>
      </c>
      <c r="Y986" s="79">
        <v>0</v>
      </c>
      <c r="Z986" s="79">
        <v>0</v>
      </c>
      <c r="AA986" s="111">
        <v>0</v>
      </c>
      <c r="AB986" s="107"/>
    </row>
    <row r="987" spans="1:28" ht="19.5" customHeight="1" x14ac:dyDescent="0.15">
      <c r="A987" s="219"/>
      <c r="B987" s="73"/>
      <c r="C987" s="73"/>
      <c r="D987" s="73"/>
      <c r="E987" s="77" t="s">
        <v>150</v>
      </c>
      <c r="F987" s="79">
        <f t="shared" si="394"/>
        <v>0</v>
      </c>
      <c r="G987" s="79">
        <v>0</v>
      </c>
      <c r="H987" s="79">
        <v>0</v>
      </c>
      <c r="I987" s="79">
        <v>0</v>
      </c>
      <c r="J987" s="79">
        <v>0</v>
      </c>
      <c r="K987" s="79">
        <v>0</v>
      </c>
      <c r="L987" s="79">
        <v>0</v>
      </c>
      <c r="M987" s="79">
        <v>0</v>
      </c>
      <c r="N987" s="79">
        <v>0</v>
      </c>
      <c r="O987" s="79">
        <v>0</v>
      </c>
      <c r="P987" s="79">
        <v>0</v>
      </c>
      <c r="Q987" s="79">
        <v>0</v>
      </c>
      <c r="R987" s="79">
        <v>0</v>
      </c>
      <c r="S987" s="79">
        <v>0</v>
      </c>
      <c r="T987" s="79">
        <v>0</v>
      </c>
      <c r="U987" s="79">
        <v>0</v>
      </c>
      <c r="V987" s="79">
        <v>0</v>
      </c>
      <c r="W987" s="79">
        <v>0</v>
      </c>
      <c r="X987" s="79">
        <v>0</v>
      </c>
      <c r="Y987" s="79">
        <v>0</v>
      </c>
      <c r="Z987" s="79">
        <v>0</v>
      </c>
      <c r="AA987" s="111">
        <v>0</v>
      </c>
      <c r="AB987" s="107"/>
    </row>
    <row r="988" spans="1:28" ht="19.5" customHeight="1" x14ac:dyDescent="0.15">
      <c r="A988" s="219"/>
      <c r="B988" s="76"/>
      <c r="C988" s="74" t="s">
        <v>165</v>
      </c>
      <c r="D988" s="75"/>
      <c r="E988" s="77" t="s">
        <v>183</v>
      </c>
      <c r="F988" s="79">
        <f t="shared" si="394"/>
        <v>5768.0499999999993</v>
      </c>
      <c r="G988" s="79">
        <v>3.59</v>
      </c>
      <c r="H988" s="79">
        <v>89.65</v>
      </c>
      <c r="I988" s="79">
        <v>128.32</v>
      </c>
      <c r="J988" s="79">
        <v>302.77999999999997</v>
      </c>
      <c r="K988" s="79">
        <v>170.89</v>
      </c>
      <c r="L988" s="79">
        <v>189.43</v>
      </c>
      <c r="M988" s="79">
        <v>458.3</v>
      </c>
      <c r="N988" s="79">
        <v>145.45999999999998</v>
      </c>
      <c r="O988" s="79">
        <v>86.52</v>
      </c>
      <c r="P988" s="79">
        <v>285.68</v>
      </c>
      <c r="Q988" s="79">
        <v>333.5</v>
      </c>
      <c r="R988" s="79">
        <v>544.6</v>
      </c>
      <c r="S988" s="79">
        <v>762.5</v>
      </c>
      <c r="T988" s="79">
        <v>1029.5900000000001</v>
      </c>
      <c r="U988" s="79">
        <v>694.92</v>
      </c>
      <c r="V988" s="79">
        <v>357.36</v>
      </c>
      <c r="W988" s="79">
        <v>51.45</v>
      </c>
      <c r="X988" s="79">
        <v>59.53</v>
      </c>
      <c r="Y988" s="79">
        <v>9.7200000000000006</v>
      </c>
      <c r="Z988" s="79">
        <v>24.7</v>
      </c>
      <c r="AA988" s="111">
        <v>39.56</v>
      </c>
      <c r="AB988" s="107"/>
    </row>
    <row r="989" spans="1:28" ht="19.5" customHeight="1" thickBot="1" x14ac:dyDescent="0.2">
      <c r="A989" s="94"/>
      <c r="B989" s="222"/>
      <c r="C989" s="222"/>
      <c r="D989" s="223"/>
      <c r="E989" s="224" t="s">
        <v>150</v>
      </c>
      <c r="F989" s="79">
        <f t="shared" si="394"/>
        <v>727.7639999999999</v>
      </c>
      <c r="G989" s="102">
        <v>0</v>
      </c>
      <c r="H989" s="225">
        <v>1.028</v>
      </c>
      <c r="I989" s="225">
        <v>3.3820000000000001</v>
      </c>
      <c r="J989" s="225">
        <v>15.223000000000001</v>
      </c>
      <c r="K989" s="225">
        <v>12.132</v>
      </c>
      <c r="L989" s="225">
        <v>16.963999999999999</v>
      </c>
      <c r="M989" s="225">
        <v>45.792999999999999</v>
      </c>
      <c r="N989" s="225">
        <v>15.941000000000001</v>
      </c>
      <c r="O989" s="225">
        <v>10.508999999999999</v>
      </c>
      <c r="P989" s="225">
        <v>37.31</v>
      </c>
      <c r="Q989" s="225">
        <v>47.223999999999997</v>
      </c>
      <c r="R989" s="225">
        <v>79.367000000000004</v>
      </c>
      <c r="S989" s="225">
        <v>112.663</v>
      </c>
      <c r="T989" s="225">
        <v>152.447</v>
      </c>
      <c r="U989" s="225">
        <v>100.872</v>
      </c>
      <c r="V989" s="225">
        <v>49.739000000000004</v>
      </c>
      <c r="W989" s="225">
        <v>7.7969999999999997</v>
      </c>
      <c r="X989" s="225">
        <v>8.5380000000000003</v>
      </c>
      <c r="Y989" s="225">
        <v>1.3819999999999999</v>
      </c>
      <c r="Z989" s="225">
        <v>3.6339999999999999</v>
      </c>
      <c r="AA989" s="226">
        <v>5.819</v>
      </c>
      <c r="AB989" s="107"/>
    </row>
    <row r="990" spans="1:28" ht="19.5" customHeight="1" x14ac:dyDescent="0.15">
      <c r="A990" s="349" t="s">
        <v>119</v>
      </c>
      <c r="B990" s="352" t="s">
        <v>120</v>
      </c>
      <c r="C990" s="353"/>
      <c r="D990" s="354"/>
      <c r="E990" s="73" t="s">
        <v>183</v>
      </c>
      <c r="F990" s="227">
        <f>F991+F992</f>
        <v>481.63</v>
      </c>
    </row>
    <row r="991" spans="1:28" ht="19.5" customHeight="1" x14ac:dyDescent="0.15">
      <c r="A991" s="350"/>
      <c r="B991" s="355" t="s">
        <v>205</v>
      </c>
      <c r="C991" s="356"/>
      <c r="D991" s="357"/>
      <c r="E991" s="77" t="s">
        <v>183</v>
      </c>
      <c r="F991" s="227">
        <v>385.18</v>
      </c>
    </row>
    <row r="992" spans="1:28" ht="19.5" customHeight="1" x14ac:dyDescent="0.15">
      <c r="A992" s="351"/>
      <c r="B992" s="355" t="s">
        <v>206</v>
      </c>
      <c r="C992" s="356"/>
      <c r="D992" s="357"/>
      <c r="E992" s="77" t="s">
        <v>183</v>
      </c>
      <c r="F992" s="227">
        <v>96.45</v>
      </c>
    </row>
    <row r="993" spans="1:28" ht="19.5" customHeight="1" thickBot="1" x14ac:dyDescent="0.2">
      <c r="A993" s="358" t="s">
        <v>204</v>
      </c>
      <c r="B993" s="359"/>
      <c r="C993" s="359"/>
      <c r="D993" s="360"/>
      <c r="E993" s="167" t="s">
        <v>183</v>
      </c>
      <c r="F993" s="233">
        <v>0</v>
      </c>
    </row>
    <row r="995" spans="1:28" ht="19.5" customHeight="1" x14ac:dyDescent="0.15">
      <c r="A995" s="3" t="s">
        <v>381</v>
      </c>
      <c r="F995" s="207" t="s">
        <v>506</v>
      </c>
    </row>
    <row r="996" spans="1:28" ht="19.5" customHeight="1" thickBot="1" x14ac:dyDescent="0.2">
      <c r="A996" s="346" t="s">
        <v>28</v>
      </c>
      <c r="B996" s="348"/>
      <c r="C996" s="348"/>
      <c r="D996" s="348"/>
      <c r="E996" s="348"/>
      <c r="F996" s="348"/>
      <c r="G996" s="348"/>
      <c r="H996" s="348"/>
      <c r="I996" s="348"/>
      <c r="J996" s="348"/>
      <c r="K996" s="348"/>
      <c r="L996" s="348"/>
      <c r="M996" s="348"/>
      <c r="N996" s="348"/>
      <c r="O996" s="348"/>
      <c r="P996" s="348"/>
      <c r="Q996" s="348"/>
      <c r="R996" s="348"/>
      <c r="S996" s="348"/>
      <c r="T996" s="348"/>
      <c r="U996" s="348"/>
      <c r="V996" s="348"/>
      <c r="W996" s="348"/>
      <c r="X996" s="348"/>
      <c r="Y996" s="348"/>
      <c r="Z996" s="348"/>
      <c r="AA996" s="348"/>
    </row>
    <row r="997" spans="1:28" ht="19.5" customHeight="1" x14ac:dyDescent="0.15">
      <c r="A997" s="208" t="s">
        <v>179</v>
      </c>
      <c r="B997" s="91"/>
      <c r="C997" s="91"/>
      <c r="D997" s="91"/>
      <c r="E997" s="91"/>
      <c r="F997" s="89" t="s">
        <v>180</v>
      </c>
      <c r="G997" s="184"/>
      <c r="H997" s="184"/>
      <c r="I997" s="184"/>
      <c r="J997" s="184"/>
      <c r="K997" s="184"/>
      <c r="L997" s="184"/>
      <c r="M997" s="184"/>
      <c r="N997" s="184"/>
      <c r="O997" s="184"/>
      <c r="P997" s="184"/>
      <c r="Q997" s="209"/>
      <c r="R997" s="135"/>
      <c r="S997" s="184"/>
      <c r="T997" s="184"/>
      <c r="U997" s="184"/>
      <c r="V997" s="184"/>
      <c r="W997" s="184"/>
      <c r="X997" s="184"/>
      <c r="Y997" s="184"/>
      <c r="Z997" s="184"/>
      <c r="AA997" s="234" t="s">
        <v>181</v>
      </c>
      <c r="AB997" s="107"/>
    </row>
    <row r="998" spans="1:28" ht="19.5" customHeight="1" x14ac:dyDescent="0.15">
      <c r="A998" s="211" t="s">
        <v>182</v>
      </c>
      <c r="B998" s="75"/>
      <c r="C998" s="75"/>
      <c r="D998" s="75"/>
      <c r="E998" s="77" t="s">
        <v>183</v>
      </c>
      <c r="F998" s="79">
        <f>F1000+F1034+F1037</f>
        <v>590.8599999999999</v>
      </c>
      <c r="G998" s="212" t="s">
        <v>184</v>
      </c>
      <c r="H998" s="212" t="s">
        <v>185</v>
      </c>
      <c r="I998" s="212" t="s">
        <v>186</v>
      </c>
      <c r="J998" s="212" t="s">
        <v>187</v>
      </c>
      <c r="K998" s="212" t="s">
        <v>227</v>
      </c>
      <c r="L998" s="212" t="s">
        <v>228</v>
      </c>
      <c r="M998" s="212" t="s">
        <v>229</v>
      </c>
      <c r="N998" s="212" t="s">
        <v>230</v>
      </c>
      <c r="O998" s="212" t="s">
        <v>231</v>
      </c>
      <c r="P998" s="212" t="s">
        <v>232</v>
      </c>
      <c r="Q998" s="213" t="s">
        <v>233</v>
      </c>
      <c r="R998" s="214" t="s">
        <v>234</v>
      </c>
      <c r="S998" s="212" t="s">
        <v>235</v>
      </c>
      <c r="T998" s="212" t="s">
        <v>236</v>
      </c>
      <c r="U998" s="212" t="s">
        <v>237</v>
      </c>
      <c r="V998" s="212" t="s">
        <v>238</v>
      </c>
      <c r="W998" s="212" t="s">
        <v>42</v>
      </c>
      <c r="X998" s="212" t="s">
        <v>147</v>
      </c>
      <c r="Y998" s="212" t="s">
        <v>148</v>
      </c>
      <c r="Z998" s="212" t="s">
        <v>149</v>
      </c>
      <c r="AA998" s="235"/>
      <c r="AB998" s="107"/>
    </row>
    <row r="999" spans="1:28" ht="19.5" customHeight="1" x14ac:dyDescent="0.15">
      <c r="A999" s="144"/>
      <c r="E999" s="77" t="s">
        <v>150</v>
      </c>
      <c r="F999" s="79">
        <f>F1001</f>
        <v>118.15499999999999</v>
      </c>
      <c r="G999" s="216"/>
      <c r="H999" s="216"/>
      <c r="I999" s="216"/>
      <c r="J999" s="216"/>
      <c r="K999" s="216"/>
      <c r="L999" s="216"/>
      <c r="M999" s="216"/>
      <c r="N999" s="216"/>
      <c r="O999" s="216"/>
      <c r="P999" s="216"/>
      <c r="Q999" s="217"/>
      <c r="R999" s="197"/>
      <c r="S999" s="216"/>
      <c r="T999" s="216"/>
      <c r="U999" s="216"/>
      <c r="V999" s="216"/>
      <c r="W999" s="216"/>
      <c r="X999" s="216"/>
      <c r="Y999" s="216"/>
      <c r="Z999" s="216"/>
      <c r="AA999" s="235" t="s">
        <v>151</v>
      </c>
      <c r="AB999" s="107"/>
    </row>
    <row r="1000" spans="1:28" ht="19.5" customHeight="1" x14ac:dyDescent="0.15">
      <c r="A1000" s="218"/>
      <c r="B1000" s="74" t="s">
        <v>152</v>
      </c>
      <c r="C1000" s="75"/>
      <c r="D1000" s="75"/>
      <c r="E1000" s="77" t="s">
        <v>183</v>
      </c>
      <c r="F1000" s="79">
        <f>SUM(G1000:AA1000)</f>
        <v>580.94999999999993</v>
      </c>
      <c r="G1000" s="79">
        <f>G1002+G1020</f>
        <v>0</v>
      </c>
      <c r="H1000" s="79">
        <f t="shared" ref="H1000:AA1000" si="409">H1002+H1020</f>
        <v>0.56000000000000005</v>
      </c>
      <c r="I1000" s="79">
        <f t="shared" si="409"/>
        <v>0.3</v>
      </c>
      <c r="J1000" s="79">
        <f t="shared" si="409"/>
        <v>0.5</v>
      </c>
      <c r="K1000" s="79">
        <f t="shared" si="409"/>
        <v>3.84</v>
      </c>
      <c r="L1000" s="79">
        <f t="shared" si="409"/>
        <v>5.98</v>
      </c>
      <c r="M1000" s="79">
        <f t="shared" si="409"/>
        <v>5.15</v>
      </c>
      <c r="N1000" s="79">
        <f t="shared" si="409"/>
        <v>15.33</v>
      </c>
      <c r="O1000" s="79">
        <f t="shared" si="409"/>
        <v>38.589999999999996</v>
      </c>
      <c r="P1000" s="79">
        <f t="shared" si="409"/>
        <v>54.300000000000004</v>
      </c>
      <c r="Q1000" s="79">
        <f t="shared" si="409"/>
        <v>96.71</v>
      </c>
      <c r="R1000" s="79">
        <f t="shared" si="409"/>
        <v>80.56</v>
      </c>
      <c r="S1000" s="79">
        <f t="shared" si="409"/>
        <v>90.12</v>
      </c>
      <c r="T1000" s="79">
        <f t="shared" si="409"/>
        <v>146.79000000000002</v>
      </c>
      <c r="U1000" s="79">
        <f t="shared" si="409"/>
        <v>25.28</v>
      </c>
      <c r="V1000" s="79">
        <f t="shared" si="409"/>
        <v>7.08</v>
      </c>
      <c r="W1000" s="79">
        <f t="shared" si="409"/>
        <v>2.9899999999999998</v>
      </c>
      <c r="X1000" s="79">
        <f t="shared" si="409"/>
        <v>1.9200000000000002</v>
      </c>
      <c r="Y1000" s="79">
        <f t="shared" si="409"/>
        <v>2.9</v>
      </c>
      <c r="Z1000" s="79">
        <f t="shared" si="409"/>
        <v>0</v>
      </c>
      <c r="AA1000" s="111">
        <f t="shared" si="409"/>
        <v>2.0499999999999998</v>
      </c>
      <c r="AB1000" s="107"/>
    </row>
    <row r="1001" spans="1:28" ht="19.5" customHeight="1" x14ac:dyDescent="0.15">
      <c r="A1001" s="219"/>
      <c r="B1001" s="220"/>
      <c r="E1001" s="77" t="s">
        <v>150</v>
      </c>
      <c r="F1001" s="79">
        <f>SUM(G1001:AA1001)</f>
        <v>118.15499999999999</v>
      </c>
      <c r="G1001" s="79">
        <f>G1003+G1021</f>
        <v>0</v>
      </c>
      <c r="H1001" s="79">
        <f t="shared" ref="H1001:AA1001" si="410">H1003+H1021</f>
        <v>0</v>
      </c>
      <c r="I1001" s="79">
        <f t="shared" si="410"/>
        <v>3.0000000000000001E-3</v>
      </c>
      <c r="J1001" s="79">
        <f t="shared" si="410"/>
        <v>0.02</v>
      </c>
      <c r="K1001" s="79">
        <f t="shared" si="410"/>
        <v>0.34699999999999998</v>
      </c>
      <c r="L1001" s="79">
        <f t="shared" si="410"/>
        <v>0.84900000000000009</v>
      </c>
      <c r="M1001" s="79">
        <f t="shared" si="410"/>
        <v>0.88400000000000012</v>
      </c>
      <c r="N1001" s="79">
        <f t="shared" si="410"/>
        <v>3.2470000000000003</v>
      </c>
      <c r="O1001" s="79">
        <f t="shared" si="410"/>
        <v>10.241999999999999</v>
      </c>
      <c r="P1001" s="79">
        <f t="shared" si="410"/>
        <v>13.165000000000001</v>
      </c>
      <c r="Q1001" s="79">
        <f t="shared" si="410"/>
        <v>21.375</v>
      </c>
      <c r="R1001" s="79">
        <f t="shared" si="410"/>
        <v>14.762</v>
      </c>
      <c r="S1001" s="79">
        <f t="shared" si="410"/>
        <v>15.634</v>
      </c>
      <c r="T1001" s="79">
        <f t="shared" si="410"/>
        <v>27.648</v>
      </c>
      <c r="U1001" s="79">
        <f t="shared" si="410"/>
        <v>5.6049999999999995</v>
      </c>
      <c r="V1001" s="79">
        <f t="shared" si="410"/>
        <v>1.28</v>
      </c>
      <c r="W1001" s="79">
        <f t="shared" si="410"/>
        <v>0.97199999999999998</v>
      </c>
      <c r="X1001" s="79">
        <f t="shared" si="410"/>
        <v>0.442</v>
      </c>
      <c r="Y1001" s="79">
        <f t="shared" si="410"/>
        <v>1.1100000000000001</v>
      </c>
      <c r="Z1001" s="79">
        <f t="shared" si="410"/>
        <v>0</v>
      </c>
      <c r="AA1001" s="111">
        <f t="shared" si="410"/>
        <v>0.56999999999999995</v>
      </c>
      <c r="AB1001" s="107"/>
    </row>
    <row r="1002" spans="1:28" ht="19.5" customHeight="1" x14ac:dyDescent="0.15">
      <c r="A1002" s="219"/>
      <c r="B1002" s="221"/>
      <c r="C1002" s="74" t="s">
        <v>152</v>
      </c>
      <c r="D1002" s="75"/>
      <c r="E1002" s="77" t="s">
        <v>183</v>
      </c>
      <c r="F1002" s="79">
        <f t="shared" ref="F1002:F1005" si="411">SUM(G1002:AA1002)</f>
        <v>224.67000000000002</v>
      </c>
      <c r="G1002" s="79">
        <f>G1004+G1018</f>
        <v>0</v>
      </c>
      <c r="H1002" s="79">
        <f t="shared" ref="H1002:J1002" si="412">H1004+H1018</f>
        <v>0.56000000000000005</v>
      </c>
      <c r="I1002" s="79">
        <f t="shared" si="412"/>
        <v>0.3</v>
      </c>
      <c r="J1002" s="79">
        <f t="shared" si="412"/>
        <v>0.15</v>
      </c>
      <c r="K1002" s="79">
        <f>K1004+K1018</f>
        <v>1.67</v>
      </c>
      <c r="L1002" s="79">
        <f t="shared" ref="L1002:AA1002" si="413">L1004+L1018</f>
        <v>3.49</v>
      </c>
      <c r="M1002" s="79">
        <f t="shared" si="413"/>
        <v>4.8900000000000006</v>
      </c>
      <c r="N1002" s="79">
        <f t="shared" si="413"/>
        <v>13.34</v>
      </c>
      <c r="O1002" s="79">
        <f t="shared" si="413"/>
        <v>36.799999999999997</v>
      </c>
      <c r="P1002" s="79">
        <f t="shared" si="413"/>
        <v>49.970000000000006</v>
      </c>
      <c r="Q1002" s="79">
        <f t="shared" si="413"/>
        <v>60.559999999999995</v>
      </c>
      <c r="R1002" s="79">
        <f t="shared" si="413"/>
        <v>15.08</v>
      </c>
      <c r="S1002" s="79">
        <f t="shared" si="413"/>
        <v>10.629999999999999</v>
      </c>
      <c r="T1002" s="79">
        <f t="shared" si="413"/>
        <v>13.56</v>
      </c>
      <c r="U1002" s="79">
        <f t="shared" si="413"/>
        <v>7.73</v>
      </c>
      <c r="V1002" s="79">
        <f t="shared" si="413"/>
        <v>0.15</v>
      </c>
      <c r="W1002" s="79">
        <f t="shared" si="413"/>
        <v>2.09</v>
      </c>
      <c r="X1002" s="79">
        <f t="shared" si="413"/>
        <v>0.3</v>
      </c>
      <c r="Y1002" s="79">
        <f t="shared" si="413"/>
        <v>2.5499999999999998</v>
      </c>
      <c r="Z1002" s="79">
        <f t="shared" si="413"/>
        <v>0</v>
      </c>
      <c r="AA1002" s="111">
        <f t="shared" si="413"/>
        <v>0.85</v>
      </c>
      <c r="AB1002" s="107"/>
    </row>
    <row r="1003" spans="1:28" ht="19.5" customHeight="1" x14ac:dyDescent="0.15">
      <c r="A1003" s="219"/>
      <c r="B1003" s="76"/>
      <c r="C1003" s="76"/>
      <c r="E1003" s="77" t="s">
        <v>150</v>
      </c>
      <c r="F1003" s="79">
        <f t="shared" si="411"/>
        <v>62.070000000000007</v>
      </c>
      <c r="G1003" s="79">
        <f>G1005+G1019</f>
        <v>0</v>
      </c>
      <c r="H1003" s="79">
        <f t="shared" ref="H1003:AA1003" si="414">H1005+H1019</f>
        <v>0</v>
      </c>
      <c r="I1003" s="79">
        <f t="shared" si="414"/>
        <v>3.0000000000000001E-3</v>
      </c>
      <c r="J1003" s="79">
        <f t="shared" si="414"/>
        <v>1E-3</v>
      </c>
      <c r="K1003" s="79">
        <f t="shared" si="414"/>
        <v>0.19500000000000001</v>
      </c>
      <c r="L1003" s="79">
        <f t="shared" si="414"/>
        <v>0.62100000000000011</v>
      </c>
      <c r="M1003" s="79">
        <f t="shared" si="414"/>
        <v>0.8580000000000001</v>
      </c>
      <c r="N1003" s="79">
        <f t="shared" si="414"/>
        <v>3.0220000000000002</v>
      </c>
      <c r="O1003" s="79">
        <f t="shared" si="414"/>
        <v>10.065</v>
      </c>
      <c r="P1003" s="79">
        <f t="shared" si="414"/>
        <v>12.608000000000001</v>
      </c>
      <c r="Q1003" s="79">
        <f t="shared" si="414"/>
        <v>16.087</v>
      </c>
      <c r="R1003" s="79">
        <f t="shared" si="414"/>
        <v>4.625</v>
      </c>
      <c r="S1003" s="79">
        <f t="shared" si="414"/>
        <v>3.726</v>
      </c>
      <c r="T1003" s="79">
        <f t="shared" si="414"/>
        <v>4.7880000000000003</v>
      </c>
      <c r="U1003" s="79">
        <f t="shared" si="414"/>
        <v>3.0739999999999998</v>
      </c>
      <c r="V1003" s="79">
        <f t="shared" si="414"/>
        <v>6.3E-2</v>
      </c>
      <c r="W1003" s="79">
        <f t="shared" si="414"/>
        <v>0.85899999999999999</v>
      </c>
      <c r="X1003" s="79">
        <f t="shared" si="414"/>
        <v>7.8E-2</v>
      </c>
      <c r="Y1003" s="79">
        <f t="shared" si="414"/>
        <v>1.046</v>
      </c>
      <c r="Z1003" s="79">
        <f t="shared" si="414"/>
        <v>0</v>
      </c>
      <c r="AA1003" s="111">
        <f t="shared" si="414"/>
        <v>0.35099999999999998</v>
      </c>
      <c r="AB1003" s="107"/>
    </row>
    <row r="1004" spans="1:28" ht="19.5" customHeight="1" x14ac:dyDescent="0.15">
      <c r="A1004" s="219"/>
      <c r="B1004" s="73"/>
      <c r="C1004" s="77"/>
      <c r="D1004" s="77" t="s">
        <v>153</v>
      </c>
      <c r="E1004" s="77" t="s">
        <v>183</v>
      </c>
      <c r="F1004" s="79">
        <f>SUM(G1004:AA1004)</f>
        <v>221.14000000000001</v>
      </c>
      <c r="G1004" s="79">
        <f>SUM(G1006,G1008,G1010,G1012,G1014,G1016)</f>
        <v>0</v>
      </c>
      <c r="H1004" s="79">
        <f t="shared" ref="H1004" si="415">SUM(H1006,H1008,H1010,H1012,H1014,H1016)</f>
        <v>0.56000000000000005</v>
      </c>
      <c r="I1004" s="79">
        <f>SUM(I1006,I1008,I1010,I1012,I1014,I1016)</f>
        <v>0.3</v>
      </c>
      <c r="J1004" s="79">
        <f t="shared" ref="J1004" si="416">SUM(J1006,J1008,J1010,J1012,J1014,J1016)</f>
        <v>0.15</v>
      </c>
      <c r="K1004" s="79">
        <f>SUM(K1006,K1008,K1010,K1012,K1014,K1016)</f>
        <v>1.67</v>
      </c>
      <c r="L1004" s="79">
        <f t="shared" ref="L1004:N1004" si="417">SUM(L1006,L1008,L1010,L1012,L1014,L1016)</f>
        <v>2.87</v>
      </c>
      <c r="M1004" s="79">
        <f t="shared" si="417"/>
        <v>3.24</v>
      </c>
      <c r="N1004" s="79">
        <f t="shared" si="417"/>
        <v>12.08</v>
      </c>
      <c r="O1004" s="79">
        <f>SUM(O1006,O1008,O1010,O1012,O1014,O1016)</f>
        <v>36.799999999999997</v>
      </c>
      <c r="P1004" s="79">
        <f t="shared" ref="P1004:V1004" si="418">SUM(P1006,P1008,P1010,P1012,P1014,P1016)</f>
        <v>49.970000000000006</v>
      </c>
      <c r="Q1004" s="79">
        <f t="shared" si="418"/>
        <v>60.559999999999995</v>
      </c>
      <c r="R1004" s="79">
        <f t="shared" si="418"/>
        <v>15.08</v>
      </c>
      <c r="S1004" s="79">
        <f t="shared" si="418"/>
        <v>10.629999999999999</v>
      </c>
      <c r="T1004" s="79">
        <f t="shared" si="418"/>
        <v>13.56</v>
      </c>
      <c r="U1004" s="79">
        <f t="shared" si="418"/>
        <v>7.73</v>
      </c>
      <c r="V1004" s="79">
        <f t="shared" si="418"/>
        <v>0.15</v>
      </c>
      <c r="W1004" s="79">
        <f>SUM(W1006,W1008,W1010,W1012,W1014,W1016)</f>
        <v>2.09</v>
      </c>
      <c r="X1004" s="79">
        <f t="shared" ref="X1004:AA1004" si="419">SUM(X1006,X1008,X1010,X1012,X1014,X1016)</f>
        <v>0.3</v>
      </c>
      <c r="Y1004" s="79">
        <f t="shared" si="419"/>
        <v>2.5499999999999998</v>
      </c>
      <c r="Z1004" s="79">
        <f t="shared" si="419"/>
        <v>0</v>
      </c>
      <c r="AA1004" s="111">
        <f t="shared" si="419"/>
        <v>0.85</v>
      </c>
      <c r="AB1004" s="107"/>
    </row>
    <row r="1005" spans="1:28" ht="19.5" customHeight="1" x14ac:dyDescent="0.15">
      <c r="A1005" s="219"/>
      <c r="B1005" s="73" t="s">
        <v>154</v>
      </c>
      <c r="C1005" s="73"/>
      <c r="D1005" s="73"/>
      <c r="E1005" s="77" t="s">
        <v>150</v>
      </c>
      <c r="F1005" s="79">
        <f t="shared" si="411"/>
        <v>61.709999999999994</v>
      </c>
      <c r="G1005" s="79">
        <f>SUM(G1007,G1009,G1011,G1013,G1015,G1017)</f>
        <v>0</v>
      </c>
      <c r="H1005" s="79">
        <f t="shared" ref="H1005:AA1005" si="420">SUM(H1007,H1009,H1011,H1013,H1015,H1017)</f>
        <v>0</v>
      </c>
      <c r="I1005" s="79">
        <f t="shared" si="420"/>
        <v>3.0000000000000001E-3</v>
      </c>
      <c r="J1005" s="79">
        <f t="shared" si="420"/>
        <v>1E-3</v>
      </c>
      <c r="K1005" s="79">
        <f t="shared" si="420"/>
        <v>0.19500000000000001</v>
      </c>
      <c r="L1005" s="79">
        <f t="shared" si="420"/>
        <v>0.56500000000000006</v>
      </c>
      <c r="M1005" s="79">
        <f t="shared" si="420"/>
        <v>0.69300000000000006</v>
      </c>
      <c r="N1005" s="79">
        <f t="shared" si="420"/>
        <v>2.883</v>
      </c>
      <c r="O1005" s="79">
        <f t="shared" si="420"/>
        <v>10.065</v>
      </c>
      <c r="P1005" s="79">
        <f t="shared" si="420"/>
        <v>12.608000000000001</v>
      </c>
      <c r="Q1005" s="79">
        <f t="shared" si="420"/>
        <v>16.087</v>
      </c>
      <c r="R1005" s="79">
        <f t="shared" si="420"/>
        <v>4.625</v>
      </c>
      <c r="S1005" s="79">
        <f t="shared" si="420"/>
        <v>3.726</v>
      </c>
      <c r="T1005" s="79">
        <f t="shared" si="420"/>
        <v>4.7880000000000003</v>
      </c>
      <c r="U1005" s="79">
        <f t="shared" si="420"/>
        <v>3.0739999999999998</v>
      </c>
      <c r="V1005" s="79">
        <f t="shared" si="420"/>
        <v>6.3E-2</v>
      </c>
      <c r="W1005" s="79">
        <f t="shared" si="420"/>
        <v>0.85899999999999999</v>
      </c>
      <c r="X1005" s="79">
        <f t="shared" si="420"/>
        <v>7.8E-2</v>
      </c>
      <c r="Y1005" s="79">
        <f t="shared" si="420"/>
        <v>1.046</v>
      </c>
      <c r="Z1005" s="79">
        <f t="shared" si="420"/>
        <v>0</v>
      </c>
      <c r="AA1005" s="111">
        <f t="shared" si="420"/>
        <v>0.35099999999999998</v>
      </c>
      <c r="AB1005" s="107"/>
    </row>
    <row r="1006" spans="1:28" ht="19.5" customHeight="1" x14ac:dyDescent="0.15">
      <c r="A1006" s="219" t="s">
        <v>155</v>
      </c>
      <c r="B1006" s="73"/>
      <c r="C1006" s="73" t="s">
        <v>10</v>
      </c>
      <c r="D1006" s="77" t="s">
        <v>156</v>
      </c>
      <c r="E1006" s="77" t="s">
        <v>183</v>
      </c>
      <c r="F1006" s="79">
        <f t="shared" ref="F1006:F1009" si="421">SUM(G1006:AA1006)</f>
        <v>111.21</v>
      </c>
      <c r="G1006" s="79">
        <v>0</v>
      </c>
      <c r="H1006" s="79">
        <v>0</v>
      </c>
      <c r="I1006" s="79">
        <v>0</v>
      </c>
      <c r="J1006" s="79">
        <v>0</v>
      </c>
      <c r="K1006" s="79">
        <v>0.37</v>
      </c>
      <c r="L1006" s="79">
        <v>2.4300000000000002</v>
      </c>
      <c r="M1006" s="79">
        <v>2.14</v>
      </c>
      <c r="N1006" s="79">
        <v>7.1899999999999995</v>
      </c>
      <c r="O1006" s="79">
        <v>25.48</v>
      </c>
      <c r="P1006" s="79">
        <v>18.440000000000001</v>
      </c>
      <c r="Q1006" s="79">
        <v>17.7</v>
      </c>
      <c r="R1006" s="79">
        <v>7.77</v>
      </c>
      <c r="S1006" s="79">
        <v>7.71</v>
      </c>
      <c r="T1006" s="79">
        <v>9.31</v>
      </c>
      <c r="U1006" s="79">
        <v>7.03</v>
      </c>
      <c r="V1006" s="79">
        <v>0.15</v>
      </c>
      <c r="W1006" s="79">
        <v>2.09</v>
      </c>
      <c r="X1006" s="79">
        <v>0</v>
      </c>
      <c r="Y1006" s="79">
        <v>2.5499999999999998</v>
      </c>
      <c r="Z1006" s="79">
        <v>0</v>
      </c>
      <c r="AA1006" s="111">
        <v>0.85</v>
      </c>
      <c r="AB1006" s="107"/>
    </row>
    <row r="1007" spans="1:28" ht="19.5" customHeight="1" x14ac:dyDescent="0.15">
      <c r="A1007" s="219"/>
      <c r="B1007" s="73"/>
      <c r="C1007" s="73"/>
      <c r="D1007" s="73"/>
      <c r="E1007" s="77" t="s">
        <v>150</v>
      </c>
      <c r="F1007" s="79">
        <f t="shared" si="421"/>
        <v>39.142000000000003</v>
      </c>
      <c r="G1007" s="79">
        <v>0</v>
      </c>
      <c r="H1007" s="79">
        <v>0</v>
      </c>
      <c r="I1007" s="79">
        <v>0</v>
      </c>
      <c r="J1007" s="79">
        <v>0</v>
      </c>
      <c r="K1007" s="79">
        <v>6.5000000000000002E-2</v>
      </c>
      <c r="L1007" s="79">
        <v>0.51100000000000001</v>
      </c>
      <c r="M1007" s="79">
        <v>0.53700000000000003</v>
      </c>
      <c r="N1007" s="79">
        <v>2.0939999999999999</v>
      </c>
      <c r="O1007" s="79">
        <v>8.1630000000000003</v>
      </c>
      <c r="P1007" s="79">
        <v>6.2930000000000001</v>
      </c>
      <c r="Q1007" s="79">
        <v>6.5590000000000002</v>
      </c>
      <c r="R1007" s="79">
        <v>2.9670000000000001</v>
      </c>
      <c r="S1007" s="79">
        <v>3.0179999999999998</v>
      </c>
      <c r="T1007" s="79">
        <v>3.7240000000000002</v>
      </c>
      <c r="U1007" s="79">
        <v>2.8919999999999999</v>
      </c>
      <c r="V1007" s="79">
        <v>6.3E-2</v>
      </c>
      <c r="W1007" s="79">
        <v>0.85899999999999999</v>
      </c>
      <c r="X1007" s="79">
        <v>0</v>
      </c>
      <c r="Y1007" s="79">
        <v>1.046</v>
      </c>
      <c r="Z1007" s="79">
        <v>0</v>
      </c>
      <c r="AA1007" s="111">
        <v>0.35099999999999998</v>
      </c>
      <c r="AB1007" s="107"/>
    </row>
    <row r="1008" spans="1:28" ht="19.5" customHeight="1" x14ac:dyDescent="0.15">
      <c r="A1008" s="219"/>
      <c r="B1008" s="73"/>
      <c r="C1008" s="73"/>
      <c r="D1008" s="77" t="s">
        <v>157</v>
      </c>
      <c r="E1008" s="77" t="s">
        <v>183</v>
      </c>
      <c r="F1008" s="79">
        <f t="shared" si="421"/>
        <v>5.08</v>
      </c>
      <c r="G1008" s="79">
        <v>0</v>
      </c>
      <c r="H1008" s="79">
        <v>0</v>
      </c>
      <c r="I1008" s="79">
        <v>0.05</v>
      </c>
      <c r="J1008" s="79">
        <v>0</v>
      </c>
      <c r="K1008" s="79">
        <v>1.3</v>
      </c>
      <c r="L1008" s="79">
        <v>0</v>
      </c>
      <c r="M1008" s="79">
        <v>0</v>
      </c>
      <c r="N1008" s="79">
        <v>0.65</v>
      </c>
      <c r="O1008" s="79">
        <v>2.5</v>
      </c>
      <c r="P1008" s="79">
        <v>0</v>
      </c>
      <c r="Q1008" s="79">
        <v>0.34</v>
      </c>
      <c r="R1008" s="79">
        <v>0.24</v>
      </c>
      <c r="S1008" s="79">
        <v>0</v>
      </c>
      <c r="T1008" s="79">
        <v>0</v>
      </c>
      <c r="U1008" s="79">
        <v>0</v>
      </c>
      <c r="V1008" s="79">
        <v>0</v>
      </c>
      <c r="W1008" s="79">
        <v>0</v>
      </c>
      <c r="X1008" s="79">
        <v>0</v>
      </c>
      <c r="Y1008" s="79">
        <v>0</v>
      </c>
      <c r="Z1008" s="79">
        <v>0</v>
      </c>
      <c r="AA1008" s="111">
        <v>0</v>
      </c>
      <c r="AB1008" s="107"/>
    </row>
    <row r="1009" spans="1:28" ht="19.5" customHeight="1" x14ac:dyDescent="0.15">
      <c r="A1009" s="219"/>
      <c r="B1009" s="73"/>
      <c r="C1009" s="73"/>
      <c r="D1009" s="73"/>
      <c r="E1009" s="77" t="s">
        <v>150</v>
      </c>
      <c r="F1009" s="79">
        <f t="shared" si="421"/>
        <v>0.81900000000000006</v>
      </c>
      <c r="G1009" s="79">
        <v>0</v>
      </c>
      <c r="H1009" s="79">
        <v>0</v>
      </c>
      <c r="I1009" s="79">
        <v>3.0000000000000001E-3</v>
      </c>
      <c r="J1009" s="79">
        <v>0</v>
      </c>
      <c r="K1009" s="79">
        <v>0.13</v>
      </c>
      <c r="L1009" s="79">
        <v>0</v>
      </c>
      <c r="M1009" s="79">
        <v>0</v>
      </c>
      <c r="N1009" s="79">
        <v>0.104</v>
      </c>
      <c r="O1009" s="79">
        <v>0.45</v>
      </c>
      <c r="P1009" s="79">
        <v>0</v>
      </c>
      <c r="Q1009" s="79">
        <v>7.5999999999999998E-2</v>
      </c>
      <c r="R1009" s="79">
        <v>5.6000000000000001E-2</v>
      </c>
      <c r="S1009" s="79">
        <v>0</v>
      </c>
      <c r="T1009" s="79">
        <v>0</v>
      </c>
      <c r="U1009" s="79">
        <v>0</v>
      </c>
      <c r="V1009" s="79">
        <v>0</v>
      </c>
      <c r="W1009" s="79">
        <v>0</v>
      </c>
      <c r="X1009" s="79">
        <v>0</v>
      </c>
      <c r="Y1009" s="79">
        <v>0</v>
      </c>
      <c r="Z1009" s="79">
        <v>0</v>
      </c>
      <c r="AA1009" s="111">
        <v>0</v>
      </c>
      <c r="AB1009" s="107"/>
    </row>
    <row r="1010" spans="1:28" ht="19.5" customHeight="1" x14ac:dyDescent="0.15">
      <c r="A1010" s="219"/>
      <c r="B1010" s="73" t="s">
        <v>158</v>
      </c>
      <c r="C1010" s="73" t="s">
        <v>159</v>
      </c>
      <c r="D1010" s="77" t="s">
        <v>160</v>
      </c>
      <c r="E1010" s="77" t="s">
        <v>183</v>
      </c>
      <c r="F1010" s="79">
        <f>SUM(G1010:AA1010)</f>
        <v>101.43999999999998</v>
      </c>
      <c r="G1010" s="79">
        <v>0</v>
      </c>
      <c r="H1010" s="79">
        <v>0.13</v>
      </c>
      <c r="I1010" s="79">
        <v>0</v>
      </c>
      <c r="J1010" s="79">
        <v>0</v>
      </c>
      <c r="K1010" s="79">
        <v>0</v>
      </c>
      <c r="L1010" s="79">
        <v>0.44</v>
      </c>
      <c r="M1010" s="79">
        <v>1.1000000000000001</v>
      </c>
      <c r="N1010" s="79">
        <v>4.24</v>
      </c>
      <c r="O1010" s="79">
        <v>6.88</v>
      </c>
      <c r="P1010" s="79">
        <v>31.29</v>
      </c>
      <c r="Q1010" s="79">
        <v>42.12</v>
      </c>
      <c r="R1010" s="79">
        <v>7.07</v>
      </c>
      <c r="S1010" s="79">
        <v>2.92</v>
      </c>
      <c r="T1010" s="79">
        <v>4.25</v>
      </c>
      <c r="U1010" s="79">
        <v>0.7</v>
      </c>
      <c r="V1010" s="79">
        <v>0</v>
      </c>
      <c r="W1010" s="79">
        <v>0</v>
      </c>
      <c r="X1010" s="79">
        <v>0.3</v>
      </c>
      <c r="Y1010" s="79">
        <v>0</v>
      </c>
      <c r="Z1010" s="79">
        <v>0</v>
      </c>
      <c r="AA1010" s="111">
        <v>0</v>
      </c>
      <c r="AB1010" s="107"/>
    </row>
    <row r="1011" spans="1:28" ht="19.5" customHeight="1" x14ac:dyDescent="0.15">
      <c r="A1011" s="219"/>
      <c r="B1011" s="73"/>
      <c r="C1011" s="73"/>
      <c r="D1011" s="73"/>
      <c r="E1011" s="77" t="s">
        <v>150</v>
      </c>
      <c r="F1011" s="79">
        <f t="shared" ref="F1011:F1033" si="422">SUM(G1011:AA1011)</f>
        <v>21.381999999999998</v>
      </c>
      <c r="G1011" s="79">
        <v>0</v>
      </c>
      <c r="H1011" s="79">
        <v>0</v>
      </c>
      <c r="I1011" s="79">
        <v>0</v>
      </c>
      <c r="J1011" s="79">
        <v>0</v>
      </c>
      <c r="K1011" s="79">
        <v>0</v>
      </c>
      <c r="L1011" s="79">
        <v>5.3999999999999999E-2</v>
      </c>
      <c r="M1011" s="79">
        <v>0.156</v>
      </c>
      <c r="N1011" s="79">
        <v>0.68500000000000005</v>
      </c>
      <c r="O1011" s="79">
        <v>1.25</v>
      </c>
      <c r="P1011" s="79">
        <v>6.2549999999999999</v>
      </c>
      <c r="Q1011" s="79">
        <v>9.3480000000000008</v>
      </c>
      <c r="R1011" s="79">
        <v>1.6020000000000001</v>
      </c>
      <c r="S1011" s="79">
        <v>0.70799999999999996</v>
      </c>
      <c r="T1011" s="79">
        <v>1.0640000000000001</v>
      </c>
      <c r="U1011" s="79">
        <v>0.182</v>
      </c>
      <c r="V1011" s="79">
        <v>0</v>
      </c>
      <c r="W1011" s="79">
        <v>0</v>
      </c>
      <c r="X1011" s="79">
        <v>7.8E-2</v>
      </c>
      <c r="Y1011" s="79">
        <v>0</v>
      </c>
      <c r="Z1011" s="79">
        <v>0</v>
      </c>
      <c r="AA1011" s="111">
        <v>0</v>
      </c>
      <c r="AB1011" s="107"/>
    </row>
    <row r="1012" spans="1:28" ht="19.5" customHeight="1" x14ac:dyDescent="0.15">
      <c r="A1012" s="219"/>
      <c r="B1012" s="73"/>
      <c r="C1012" s="73"/>
      <c r="D1012" s="77" t="s">
        <v>161</v>
      </c>
      <c r="E1012" s="77" t="s">
        <v>183</v>
      </c>
      <c r="F1012" s="79">
        <f t="shared" si="422"/>
        <v>0.83</v>
      </c>
      <c r="G1012" s="79">
        <v>0</v>
      </c>
      <c r="H1012" s="79">
        <v>0.43</v>
      </c>
      <c r="I1012" s="79">
        <v>0.25</v>
      </c>
      <c r="J1012" s="79">
        <v>0.15</v>
      </c>
      <c r="K1012" s="79">
        <v>0</v>
      </c>
      <c r="L1012" s="79">
        <v>0</v>
      </c>
      <c r="M1012" s="79">
        <v>0</v>
      </c>
      <c r="N1012" s="79">
        <v>0</v>
      </c>
      <c r="O1012" s="79">
        <v>0</v>
      </c>
      <c r="P1012" s="79">
        <v>0</v>
      </c>
      <c r="Q1012" s="79">
        <v>0</v>
      </c>
      <c r="R1012" s="79">
        <v>0</v>
      </c>
      <c r="S1012" s="79">
        <v>0</v>
      </c>
      <c r="T1012" s="79">
        <v>0</v>
      </c>
      <c r="U1012" s="79">
        <v>0</v>
      </c>
      <c r="V1012" s="79">
        <v>0</v>
      </c>
      <c r="W1012" s="79">
        <v>0</v>
      </c>
      <c r="X1012" s="79">
        <v>0</v>
      </c>
      <c r="Y1012" s="79">
        <v>0</v>
      </c>
      <c r="Z1012" s="79">
        <v>0</v>
      </c>
      <c r="AA1012" s="111">
        <v>0</v>
      </c>
      <c r="AB1012" s="107"/>
    </row>
    <row r="1013" spans="1:28" ht="19.5" customHeight="1" x14ac:dyDescent="0.15">
      <c r="A1013" s="219"/>
      <c r="B1013" s="73"/>
      <c r="C1013" s="73"/>
      <c r="D1013" s="73"/>
      <c r="E1013" s="77" t="s">
        <v>150</v>
      </c>
      <c r="F1013" s="79">
        <f t="shared" si="422"/>
        <v>1E-3</v>
      </c>
      <c r="G1013" s="79">
        <v>0</v>
      </c>
      <c r="H1013" s="79">
        <v>0</v>
      </c>
      <c r="I1013" s="79">
        <v>0</v>
      </c>
      <c r="J1013" s="79">
        <v>1E-3</v>
      </c>
      <c r="K1013" s="79">
        <v>0</v>
      </c>
      <c r="L1013" s="79">
        <v>0</v>
      </c>
      <c r="M1013" s="79">
        <v>0</v>
      </c>
      <c r="N1013" s="79">
        <v>0</v>
      </c>
      <c r="O1013" s="79">
        <v>0</v>
      </c>
      <c r="P1013" s="79">
        <v>0</v>
      </c>
      <c r="Q1013" s="79">
        <v>0</v>
      </c>
      <c r="R1013" s="79">
        <v>0</v>
      </c>
      <c r="S1013" s="79">
        <v>0</v>
      </c>
      <c r="T1013" s="79">
        <v>0</v>
      </c>
      <c r="U1013" s="79">
        <v>0</v>
      </c>
      <c r="V1013" s="79">
        <v>0</v>
      </c>
      <c r="W1013" s="79">
        <v>0</v>
      </c>
      <c r="X1013" s="79">
        <v>0</v>
      </c>
      <c r="Y1013" s="79">
        <v>0</v>
      </c>
      <c r="Z1013" s="79">
        <v>0</v>
      </c>
      <c r="AA1013" s="111">
        <v>0</v>
      </c>
      <c r="AB1013" s="107"/>
    </row>
    <row r="1014" spans="1:28" ht="19.5" customHeight="1" x14ac:dyDescent="0.15">
      <c r="A1014" s="219"/>
      <c r="B1014" s="73"/>
      <c r="C1014" s="73" t="s">
        <v>162</v>
      </c>
      <c r="D1014" s="77" t="s">
        <v>163</v>
      </c>
      <c r="E1014" s="77" t="s">
        <v>183</v>
      </c>
      <c r="F1014" s="79">
        <f t="shared" si="422"/>
        <v>0.64</v>
      </c>
      <c r="G1014" s="79">
        <v>0</v>
      </c>
      <c r="H1014" s="79">
        <v>0</v>
      </c>
      <c r="I1014" s="79">
        <v>0</v>
      </c>
      <c r="J1014" s="79">
        <v>0</v>
      </c>
      <c r="K1014" s="79">
        <v>0</v>
      </c>
      <c r="L1014" s="79">
        <v>0</v>
      </c>
      <c r="M1014" s="79">
        <v>0</v>
      </c>
      <c r="N1014" s="79">
        <v>0</v>
      </c>
      <c r="O1014" s="79">
        <v>0</v>
      </c>
      <c r="P1014" s="79">
        <v>0.24</v>
      </c>
      <c r="Q1014" s="79">
        <v>0.4</v>
      </c>
      <c r="R1014" s="79">
        <v>0</v>
      </c>
      <c r="S1014" s="79">
        <v>0</v>
      </c>
      <c r="T1014" s="79">
        <v>0</v>
      </c>
      <c r="U1014" s="79">
        <v>0</v>
      </c>
      <c r="V1014" s="79">
        <v>0</v>
      </c>
      <c r="W1014" s="79">
        <v>0</v>
      </c>
      <c r="X1014" s="79">
        <v>0</v>
      </c>
      <c r="Y1014" s="79">
        <v>0</v>
      </c>
      <c r="Z1014" s="79">
        <v>0</v>
      </c>
      <c r="AA1014" s="111">
        <v>0</v>
      </c>
      <c r="AB1014" s="107"/>
    </row>
    <row r="1015" spans="1:28" ht="19.5" customHeight="1" x14ac:dyDescent="0.15">
      <c r="A1015" s="219"/>
      <c r="B1015" s="73" t="s">
        <v>20</v>
      </c>
      <c r="C1015" s="73"/>
      <c r="D1015" s="73"/>
      <c r="E1015" s="77" t="s">
        <v>150</v>
      </c>
      <c r="F1015" s="79">
        <f t="shared" si="422"/>
        <v>0.16399999999999998</v>
      </c>
      <c r="G1015" s="79">
        <v>0</v>
      </c>
      <c r="H1015" s="79">
        <v>0</v>
      </c>
      <c r="I1015" s="79">
        <v>0</v>
      </c>
      <c r="J1015" s="79">
        <v>0</v>
      </c>
      <c r="K1015" s="79">
        <v>0</v>
      </c>
      <c r="L1015" s="79">
        <v>0</v>
      </c>
      <c r="M1015" s="79">
        <v>0</v>
      </c>
      <c r="N1015" s="79">
        <v>0</v>
      </c>
      <c r="O1015" s="79">
        <v>0</v>
      </c>
      <c r="P1015" s="79">
        <v>0.06</v>
      </c>
      <c r="Q1015" s="79">
        <v>0.104</v>
      </c>
      <c r="R1015" s="79">
        <v>0</v>
      </c>
      <c r="S1015" s="79">
        <v>0</v>
      </c>
      <c r="T1015" s="79">
        <v>0</v>
      </c>
      <c r="U1015" s="79">
        <v>0</v>
      </c>
      <c r="V1015" s="79">
        <v>0</v>
      </c>
      <c r="W1015" s="79">
        <v>0</v>
      </c>
      <c r="X1015" s="79">
        <v>0</v>
      </c>
      <c r="Y1015" s="79">
        <v>0</v>
      </c>
      <c r="Z1015" s="79">
        <v>0</v>
      </c>
      <c r="AA1015" s="111">
        <v>0</v>
      </c>
      <c r="AB1015" s="107"/>
    </row>
    <row r="1016" spans="1:28" ht="19.5" customHeight="1" x14ac:dyDescent="0.15">
      <c r="A1016" s="219"/>
      <c r="B1016" s="73"/>
      <c r="C1016" s="73"/>
      <c r="D1016" s="77" t="s">
        <v>164</v>
      </c>
      <c r="E1016" s="77" t="s">
        <v>183</v>
      </c>
      <c r="F1016" s="79">
        <f t="shared" si="422"/>
        <v>1.94</v>
      </c>
      <c r="G1016" s="79">
        <v>0</v>
      </c>
      <c r="H1016" s="79">
        <v>0</v>
      </c>
      <c r="I1016" s="79">
        <v>0</v>
      </c>
      <c r="J1016" s="79">
        <v>0</v>
      </c>
      <c r="K1016" s="79">
        <v>0</v>
      </c>
      <c r="L1016" s="79">
        <v>0</v>
      </c>
      <c r="M1016" s="79">
        <v>0</v>
      </c>
      <c r="N1016" s="79">
        <v>0</v>
      </c>
      <c r="O1016" s="79">
        <v>1.94</v>
      </c>
      <c r="P1016" s="79">
        <v>0</v>
      </c>
      <c r="Q1016" s="79">
        <v>0</v>
      </c>
      <c r="R1016" s="79">
        <v>0</v>
      </c>
      <c r="S1016" s="79">
        <v>0</v>
      </c>
      <c r="T1016" s="79">
        <v>0</v>
      </c>
      <c r="U1016" s="79">
        <v>0</v>
      </c>
      <c r="V1016" s="79">
        <v>0</v>
      </c>
      <c r="W1016" s="79">
        <v>0</v>
      </c>
      <c r="X1016" s="79">
        <v>0</v>
      </c>
      <c r="Y1016" s="79">
        <v>0</v>
      </c>
      <c r="Z1016" s="79">
        <v>0</v>
      </c>
      <c r="AA1016" s="111">
        <v>0</v>
      </c>
      <c r="AB1016" s="107"/>
    </row>
    <row r="1017" spans="1:28" ht="19.5" customHeight="1" x14ac:dyDescent="0.15">
      <c r="A1017" s="219" t="s">
        <v>226</v>
      </c>
      <c r="B1017" s="73"/>
      <c r="C1017" s="73"/>
      <c r="D1017" s="73"/>
      <c r="E1017" s="77" t="s">
        <v>150</v>
      </c>
      <c r="F1017" s="79">
        <f t="shared" si="422"/>
        <v>0.20200000000000001</v>
      </c>
      <c r="G1017" s="79">
        <v>0</v>
      </c>
      <c r="H1017" s="79">
        <v>0</v>
      </c>
      <c r="I1017" s="79">
        <v>0</v>
      </c>
      <c r="J1017" s="79">
        <v>0</v>
      </c>
      <c r="K1017" s="79">
        <v>0</v>
      </c>
      <c r="L1017" s="79">
        <v>0</v>
      </c>
      <c r="M1017" s="79">
        <v>0</v>
      </c>
      <c r="N1017" s="79">
        <v>0</v>
      </c>
      <c r="O1017" s="79">
        <v>0.20200000000000001</v>
      </c>
      <c r="P1017" s="79">
        <v>0</v>
      </c>
      <c r="Q1017" s="79">
        <v>0</v>
      </c>
      <c r="R1017" s="79">
        <v>0</v>
      </c>
      <c r="S1017" s="79">
        <v>0</v>
      </c>
      <c r="T1017" s="79">
        <v>0</v>
      </c>
      <c r="U1017" s="79">
        <v>0</v>
      </c>
      <c r="V1017" s="79">
        <v>0</v>
      </c>
      <c r="W1017" s="79">
        <v>0</v>
      </c>
      <c r="X1017" s="79">
        <v>0</v>
      </c>
      <c r="Y1017" s="79">
        <v>0</v>
      </c>
      <c r="Z1017" s="79">
        <v>0</v>
      </c>
      <c r="AA1017" s="111">
        <v>0</v>
      </c>
      <c r="AB1017" s="107"/>
    </row>
    <row r="1018" spans="1:28" ht="19.5" customHeight="1" x14ac:dyDescent="0.15">
      <c r="A1018" s="219"/>
      <c r="B1018" s="76"/>
      <c r="C1018" s="74" t="s">
        <v>165</v>
      </c>
      <c r="D1018" s="75"/>
      <c r="E1018" s="77" t="s">
        <v>183</v>
      </c>
      <c r="F1018" s="79">
        <f t="shared" si="422"/>
        <v>3.5300000000000002</v>
      </c>
      <c r="G1018" s="79">
        <v>0</v>
      </c>
      <c r="H1018" s="79">
        <v>0</v>
      </c>
      <c r="I1018" s="79">
        <v>0</v>
      </c>
      <c r="J1018" s="79">
        <v>0</v>
      </c>
      <c r="K1018" s="79">
        <v>0</v>
      </c>
      <c r="L1018" s="79">
        <v>0.62</v>
      </c>
      <c r="M1018" s="79">
        <v>1.65</v>
      </c>
      <c r="N1018" s="79">
        <v>1.26</v>
      </c>
      <c r="O1018" s="79">
        <v>0</v>
      </c>
      <c r="P1018" s="79">
        <v>0</v>
      </c>
      <c r="Q1018" s="79">
        <v>0</v>
      </c>
      <c r="R1018" s="79">
        <v>0</v>
      </c>
      <c r="S1018" s="79">
        <v>0</v>
      </c>
      <c r="T1018" s="79">
        <v>0</v>
      </c>
      <c r="U1018" s="79">
        <v>0</v>
      </c>
      <c r="V1018" s="79">
        <v>0</v>
      </c>
      <c r="W1018" s="79">
        <v>0</v>
      </c>
      <c r="X1018" s="79">
        <v>0</v>
      </c>
      <c r="Y1018" s="79">
        <v>0</v>
      </c>
      <c r="Z1018" s="79">
        <v>0</v>
      </c>
      <c r="AA1018" s="111">
        <v>0</v>
      </c>
      <c r="AB1018" s="107"/>
    </row>
    <row r="1019" spans="1:28" ht="19.5" customHeight="1" x14ac:dyDescent="0.15">
      <c r="A1019" s="219"/>
      <c r="B1019" s="76"/>
      <c r="C1019" s="76"/>
      <c r="E1019" s="77" t="s">
        <v>150</v>
      </c>
      <c r="F1019" s="79">
        <f t="shared" si="422"/>
        <v>0.36</v>
      </c>
      <c r="G1019" s="79">
        <v>0</v>
      </c>
      <c r="H1019" s="79">
        <v>0</v>
      </c>
      <c r="I1019" s="79">
        <v>0</v>
      </c>
      <c r="J1019" s="79">
        <v>0</v>
      </c>
      <c r="K1019" s="79">
        <v>0</v>
      </c>
      <c r="L1019" s="79">
        <v>5.6000000000000001E-2</v>
      </c>
      <c r="M1019" s="79">
        <v>0.16500000000000001</v>
      </c>
      <c r="N1019" s="79">
        <v>0.13900000000000001</v>
      </c>
      <c r="O1019" s="79">
        <v>0</v>
      </c>
      <c r="P1019" s="79">
        <v>0</v>
      </c>
      <c r="Q1019" s="79">
        <v>0</v>
      </c>
      <c r="R1019" s="79">
        <v>0</v>
      </c>
      <c r="S1019" s="79">
        <v>0</v>
      </c>
      <c r="T1019" s="79">
        <v>0</v>
      </c>
      <c r="U1019" s="79">
        <v>0</v>
      </c>
      <c r="V1019" s="79">
        <v>0</v>
      </c>
      <c r="W1019" s="79">
        <v>0</v>
      </c>
      <c r="X1019" s="79">
        <v>0</v>
      </c>
      <c r="Y1019" s="79">
        <v>0</v>
      </c>
      <c r="Z1019" s="79">
        <v>0</v>
      </c>
      <c r="AA1019" s="111">
        <v>0</v>
      </c>
      <c r="AB1019" s="107"/>
    </row>
    <row r="1020" spans="1:28" ht="19.5" customHeight="1" x14ac:dyDescent="0.15">
      <c r="A1020" s="219"/>
      <c r="B1020" s="221"/>
      <c r="C1020" s="74" t="s">
        <v>152</v>
      </c>
      <c r="D1020" s="75"/>
      <c r="E1020" s="77" t="s">
        <v>183</v>
      </c>
      <c r="F1020" s="79">
        <f t="shared" si="422"/>
        <v>356.28000000000003</v>
      </c>
      <c r="G1020" s="79">
        <f>G1022+G1032</f>
        <v>0</v>
      </c>
      <c r="H1020" s="79">
        <f t="shared" ref="H1020:Z1020" si="423">H1022+H1032</f>
        <v>0</v>
      </c>
      <c r="I1020" s="79">
        <f t="shared" si="423"/>
        <v>0</v>
      </c>
      <c r="J1020" s="79">
        <f t="shared" si="423"/>
        <v>0.35</v>
      </c>
      <c r="K1020" s="79">
        <f t="shared" si="423"/>
        <v>2.17</v>
      </c>
      <c r="L1020" s="79">
        <f t="shared" si="423"/>
        <v>2.4900000000000002</v>
      </c>
      <c r="M1020" s="79">
        <f t="shared" si="423"/>
        <v>0.26</v>
      </c>
      <c r="N1020" s="79">
        <f t="shared" si="423"/>
        <v>1.99</v>
      </c>
      <c r="O1020" s="79">
        <f t="shared" si="423"/>
        <v>1.79</v>
      </c>
      <c r="P1020" s="79">
        <f t="shared" si="423"/>
        <v>4.33</v>
      </c>
      <c r="Q1020" s="79">
        <f t="shared" si="423"/>
        <v>36.15</v>
      </c>
      <c r="R1020" s="79">
        <f t="shared" si="423"/>
        <v>65.48</v>
      </c>
      <c r="S1020" s="79">
        <f t="shared" si="423"/>
        <v>79.490000000000009</v>
      </c>
      <c r="T1020" s="79">
        <f t="shared" si="423"/>
        <v>133.23000000000002</v>
      </c>
      <c r="U1020" s="79">
        <f t="shared" si="423"/>
        <v>17.55</v>
      </c>
      <c r="V1020" s="79">
        <f t="shared" si="423"/>
        <v>6.93</v>
      </c>
      <c r="W1020" s="79">
        <f t="shared" si="423"/>
        <v>0.9</v>
      </c>
      <c r="X1020" s="79">
        <f t="shared" si="423"/>
        <v>1.62</v>
      </c>
      <c r="Y1020" s="79">
        <f t="shared" si="423"/>
        <v>0.35</v>
      </c>
      <c r="Z1020" s="79">
        <f t="shared" si="423"/>
        <v>0</v>
      </c>
      <c r="AA1020" s="111">
        <f t="shared" ref="AA1020" si="424">AA1022+AA1032</f>
        <v>1.2</v>
      </c>
      <c r="AB1020" s="107"/>
    </row>
    <row r="1021" spans="1:28" ht="19.5" customHeight="1" x14ac:dyDescent="0.15">
      <c r="A1021" s="219"/>
      <c r="B1021" s="76"/>
      <c r="C1021" s="76"/>
      <c r="E1021" s="77" t="s">
        <v>150</v>
      </c>
      <c r="F1021" s="79">
        <f t="shared" si="422"/>
        <v>56.084999999999994</v>
      </c>
      <c r="G1021" s="79">
        <f>G1023+G1033</f>
        <v>0</v>
      </c>
      <c r="H1021" s="79">
        <f t="shared" ref="H1021" si="425">H1023+H1033</f>
        <v>0</v>
      </c>
      <c r="I1021" s="79">
        <f>I1023+I1033</f>
        <v>0</v>
      </c>
      <c r="J1021" s="79">
        <f t="shared" ref="J1021:Z1021" si="426">J1023+J1033</f>
        <v>1.9E-2</v>
      </c>
      <c r="K1021" s="79">
        <f t="shared" si="426"/>
        <v>0.152</v>
      </c>
      <c r="L1021" s="79">
        <f t="shared" si="426"/>
        <v>0.22800000000000001</v>
      </c>
      <c r="M1021" s="79">
        <f t="shared" si="426"/>
        <v>2.5999999999999999E-2</v>
      </c>
      <c r="N1021" s="79">
        <f t="shared" si="426"/>
        <v>0.22500000000000001</v>
      </c>
      <c r="O1021" s="79">
        <f t="shared" si="426"/>
        <v>0.17699999999999999</v>
      </c>
      <c r="P1021" s="79">
        <f t="shared" si="426"/>
        <v>0.55700000000000005</v>
      </c>
      <c r="Q1021" s="79">
        <f t="shared" si="426"/>
        <v>5.2880000000000003</v>
      </c>
      <c r="R1021" s="79">
        <f t="shared" si="426"/>
        <v>10.137</v>
      </c>
      <c r="S1021" s="79">
        <f t="shared" si="426"/>
        <v>11.907999999999999</v>
      </c>
      <c r="T1021" s="79">
        <f t="shared" si="426"/>
        <v>22.86</v>
      </c>
      <c r="U1021" s="79">
        <f t="shared" si="426"/>
        <v>2.5309999999999997</v>
      </c>
      <c r="V1021" s="79">
        <f t="shared" si="426"/>
        <v>1.2170000000000001</v>
      </c>
      <c r="W1021" s="79">
        <f t="shared" si="426"/>
        <v>0.113</v>
      </c>
      <c r="X1021" s="79">
        <f t="shared" si="426"/>
        <v>0.36399999999999999</v>
      </c>
      <c r="Y1021" s="79">
        <f t="shared" si="426"/>
        <v>6.4000000000000001E-2</v>
      </c>
      <c r="Z1021" s="79">
        <f t="shared" si="426"/>
        <v>0</v>
      </c>
      <c r="AA1021" s="111">
        <f t="shared" ref="AA1021" si="427">AA1023+AA1033</f>
        <v>0.219</v>
      </c>
      <c r="AB1021" s="107"/>
    </row>
    <row r="1022" spans="1:28" ht="19.5" customHeight="1" x14ac:dyDescent="0.15">
      <c r="A1022" s="219"/>
      <c r="B1022" s="73" t="s">
        <v>94</v>
      </c>
      <c r="C1022" s="77"/>
      <c r="D1022" s="77" t="s">
        <v>153</v>
      </c>
      <c r="E1022" s="77" t="s">
        <v>183</v>
      </c>
      <c r="F1022" s="79">
        <f t="shared" si="422"/>
        <v>93.22</v>
      </c>
      <c r="G1022" s="79">
        <f>SUM(G1024,G1026,G1028,G1030)</f>
        <v>0</v>
      </c>
      <c r="H1022" s="79">
        <f t="shared" ref="H1022" si="428">SUM(H1024,H1026,H1028,H1030)</f>
        <v>0</v>
      </c>
      <c r="I1022" s="79">
        <f>SUM(I1024,I1026,I1028,I1030)</f>
        <v>0</v>
      </c>
      <c r="J1022" s="79">
        <f t="shared" ref="J1022:Z1022" si="429">SUM(J1024,J1026,J1028,J1030)</f>
        <v>0</v>
      </c>
      <c r="K1022" s="79">
        <f t="shared" si="429"/>
        <v>0</v>
      </c>
      <c r="L1022" s="79">
        <f t="shared" si="429"/>
        <v>0</v>
      </c>
      <c r="M1022" s="79">
        <f t="shared" si="429"/>
        <v>0</v>
      </c>
      <c r="N1022" s="79">
        <f t="shared" si="429"/>
        <v>0</v>
      </c>
      <c r="O1022" s="79">
        <f t="shared" si="429"/>
        <v>0</v>
      </c>
      <c r="P1022" s="79">
        <f t="shared" si="429"/>
        <v>0</v>
      </c>
      <c r="Q1022" s="79">
        <f t="shared" si="429"/>
        <v>4.4000000000000004</v>
      </c>
      <c r="R1022" s="79">
        <f t="shared" si="429"/>
        <v>16.66</v>
      </c>
      <c r="S1022" s="79">
        <f t="shared" si="429"/>
        <v>13.61</v>
      </c>
      <c r="T1022" s="79">
        <f t="shared" si="429"/>
        <v>43.61</v>
      </c>
      <c r="U1022" s="79">
        <f t="shared" si="429"/>
        <v>5.82</v>
      </c>
      <c r="V1022" s="79">
        <f t="shared" si="429"/>
        <v>5.83</v>
      </c>
      <c r="W1022" s="79">
        <f t="shared" si="429"/>
        <v>0.12</v>
      </c>
      <c r="X1022" s="79">
        <f t="shared" si="429"/>
        <v>1.62</v>
      </c>
      <c r="Y1022" s="79">
        <f t="shared" si="429"/>
        <v>0.35</v>
      </c>
      <c r="Z1022" s="79">
        <f t="shared" si="429"/>
        <v>0</v>
      </c>
      <c r="AA1022" s="111">
        <f t="shared" ref="AA1022" si="430">SUM(AA1024,AA1026,AA1028,AA1030)</f>
        <v>1.2</v>
      </c>
      <c r="AB1022" s="107"/>
    </row>
    <row r="1023" spans="1:28" ht="19.5" customHeight="1" x14ac:dyDescent="0.15">
      <c r="A1023" s="219"/>
      <c r="B1023" s="73"/>
      <c r="C1023" s="73" t="s">
        <v>10</v>
      </c>
      <c r="D1023" s="73"/>
      <c r="E1023" s="77" t="s">
        <v>150</v>
      </c>
      <c r="F1023" s="79">
        <f t="shared" si="422"/>
        <v>20.713000000000001</v>
      </c>
      <c r="G1023" s="79">
        <f>SUM(G1025,G1027,G1029,G1031)</f>
        <v>0</v>
      </c>
      <c r="H1023" s="79">
        <f t="shared" ref="H1023:Z1023" si="431">SUM(H1025,H1027,H1029,H1031)</f>
        <v>0</v>
      </c>
      <c r="I1023" s="79">
        <f t="shared" si="431"/>
        <v>0</v>
      </c>
      <c r="J1023" s="79">
        <f t="shared" si="431"/>
        <v>0</v>
      </c>
      <c r="K1023" s="79">
        <f t="shared" si="431"/>
        <v>0</v>
      </c>
      <c r="L1023" s="79">
        <f t="shared" si="431"/>
        <v>0</v>
      </c>
      <c r="M1023" s="79">
        <f t="shared" si="431"/>
        <v>0</v>
      </c>
      <c r="N1023" s="79">
        <f t="shared" si="431"/>
        <v>0</v>
      </c>
      <c r="O1023" s="79">
        <f t="shared" si="431"/>
        <v>0</v>
      </c>
      <c r="P1023" s="79">
        <f t="shared" si="431"/>
        <v>0</v>
      </c>
      <c r="Q1023" s="79">
        <f t="shared" si="431"/>
        <v>0.97199999999999998</v>
      </c>
      <c r="R1023" s="79">
        <f t="shared" si="431"/>
        <v>3.3620000000000001</v>
      </c>
      <c r="S1023" s="79">
        <f t="shared" si="431"/>
        <v>3.11</v>
      </c>
      <c r="T1023" s="79">
        <f t="shared" si="431"/>
        <v>10.276</v>
      </c>
      <c r="U1023" s="79">
        <f t="shared" si="431"/>
        <v>1.212</v>
      </c>
      <c r="V1023" s="79">
        <f t="shared" si="431"/>
        <v>1.1020000000000001</v>
      </c>
      <c r="W1023" s="79">
        <f t="shared" si="431"/>
        <v>3.2000000000000001E-2</v>
      </c>
      <c r="X1023" s="79">
        <f t="shared" si="431"/>
        <v>0.36399999999999999</v>
      </c>
      <c r="Y1023" s="79">
        <f t="shared" si="431"/>
        <v>6.4000000000000001E-2</v>
      </c>
      <c r="Z1023" s="79">
        <f t="shared" si="431"/>
        <v>0</v>
      </c>
      <c r="AA1023" s="111">
        <f t="shared" ref="AA1023" si="432">SUM(AA1025,AA1027,AA1029,AA1031)</f>
        <v>0.219</v>
      </c>
      <c r="AB1023" s="107"/>
    </row>
    <row r="1024" spans="1:28" ht="19.5" customHeight="1" x14ac:dyDescent="0.15">
      <c r="A1024" s="219"/>
      <c r="B1024" s="73"/>
      <c r="C1024" s="73"/>
      <c r="D1024" s="77" t="s">
        <v>157</v>
      </c>
      <c r="E1024" s="77" t="s">
        <v>183</v>
      </c>
      <c r="F1024" s="79">
        <f t="shared" si="422"/>
        <v>5.48</v>
      </c>
      <c r="G1024" s="79">
        <v>0</v>
      </c>
      <c r="H1024" s="79">
        <v>0</v>
      </c>
      <c r="I1024" s="79">
        <v>0</v>
      </c>
      <c r="J1024" s="79">
        <v>0</v>
      </c>
      <c r="K1024" s="79">
        <v>0</v>
      </c>
      <c r="L1024" s="79">
        <v>0</v>
      </c>
      <c r="M1024" s="79">
        <v>0</v>
      </c>
      <c r="N1024" s="79">
        <v>0</v>
      </c>
      <c r="O1024" s="79">
        <v>0</v>
      </c>
      <c r="P1024" s="79">
        <v>0</v>
      </c>
      <c r="Q1024" s="79">
        <v>0</v>
      </c>
      <c r="R1024" s="79">
        <v>2.38</v>
      </c>
      <c r="S1024" s="79">
        <v>0</v>
      </c>
      <c r="T1024" s="79">
        <v>3.1</v>
      </c>
      <c r="U1024" s="79">
        <v>0</v>
      </c>
      <c r="V1024" s="79">
        <v>0</v>
      </c>
      <c r="W1024" s="79">
        <v>0</v>
      </c>
      <c r="X1024" s="79">
        <v>0</v>
      </c>
      <c r="Y1024" s="79">
        <v>0</v>
      </c>
      <c r="Z1024" s="79">
        <v>0</v>
      </c>
      <c r="AA1024" s="111">
        <v>0</v>
      </c>
      <c r="AB1024" s="107"/>
    </row>
    <row r="1025" spans="1:28" ht="19.5" customHeight="1" x14ac:dyDescent="0.15">
      <c r="A1025" s="219"/>
      <c r="B1025" s="73"/>
      <c r="C1025" s="73"/>
      <c r="D1025" s="73"/>
      <c r="E1025" s="77" t="s">
        <v>150</v>
      </c>
      <c r="F1025" s="79">
        <f t="shared" si="422"/>
        <v>0.92800000000000005</v>
      </c>
      <c r="G1025" s="79">
        <v>0</v>
      </c>
      <c r="H1025" s="79">
        <v>0</v>
      </c>
      <c r="I1025" s="79">
        <v>0</v>
      </c>
      <c r="J1025" s="79">
        <v>0</v>
      </c>
      <c r="K1025" s="79">
        <v>0</v>
      </c>
      <c r="L1025" s="79">
        <v>0</v>
      </c>
      <c r="M1025" s="79">
        <v>0</v>
      </c>
      <c r="N1025" s="79">
        <v>0</v>
      </c>
      <c r="O1025" s="79">
        <v>0</v>
      </c>
      <c r="P1025" s="79">
        <v>0</v>
      </c>
      <c r="Q1025" s="79">
        <v>0</v>
      </c>
      <c r="R1025" s="79">
        <v>0.38400000000000001</v>
      </c>
      <c r="S1025" s="79">
        <v>0</v>
      </c>
      <c r="T1025" s="79">
        <v>0.54400000000000004</v>
      </c>
      <c r="U1025" s="79">
        <v>0</v>
      </c>
      <c r="V1025" s="79">
        <v>0</v>
      </c>
      <c r="W1025" s="79">
        <v>0</v>
      </c>
      <c r="X1025" s="79">
        <v>0</v>
      </c>
      <c r="Y1025" s="79">
        <v>0</v>
      </c>
      <c r="Z1025" s="79">
        <v>0</v>
      </c>
      <c r="AA1025" s="111">
        <v>0</v>
      </c>
      <c r="AB1025" s="107"/>
    </row>
    <row r="1026" spans="1:28" ht="19.5" customHeight="1" x14ac:dyDescent="0.15">
      <c r="A1026" s="219"/>
      <c r="B1026" s="73" t="s">
        <v>65</v>
      </c>
      <c r="C1026" s="73" t="s">
        <v>159</v>
      </c>
      <c r="D1026" s="77" t="s">
        <v>160</v>
      </c>
      <c r="E1026" s="77" t="s">
        <v>183</v>
      </c>
      <c r="F1026" s="79">
        <f t="shared" si="422"/>
        <v>87.740000000000009</v>
      </c>
      <c r="G1026" s="79">
        <v>0</v>
      </c>
      <c r="H1026" s="79">
        <v>0</v>
      </c>
      <c r="I1026" s="79">
        <v>0</v>
      </c>
      <c r="J1026" s="79">
        <v>0</v>
      </c>
      <c r="K1026" s="79">
        <v>0</v>
      </c>
      <c r="L1026" s="79">
        <v>0</v>
      </c>
      <c r="M1026" s="79">
        <v>0</v>
      </c>
      <c r="N1026" s="79">
        <v>0</v>
      </c>
      <c r="O1026" s="79">
        <v>0</v>
      </c>
      <c r="P1026" s="79">
        <v>0</v>
      </c>
      <c r="Q1026" s="79">
        <v>4.4000000000000004</v>
      </c>
      <c r="R1026" s="79">
        <v>14.28</v>
      </c>
      <c r="S1026" s="79">
        <v>13.61</v>
      </c>
      <c r="T1026" s="79">
        <v>40.51</v>
      </c>
      <c r="U1026" s="79">
        <v>5.82</v>
      </c>
      <c r="V1026" s="79">
        <v>5.83</v>
      </c>
      <c r="W1026" s="79">
        <v>0.12</v>
      </c>
      <c r="X1026" s="79">
        <v>1.62</v>
      </c>
      <c r="Y1026" s="79">
        <v>0.35</v>
      </c>
      <c r="Z1026" s="79">
        <v>0</v>
      </c>
      <c r="AA1026" s="111">
        <v>1.2</v>
      </c>
      <c r="AB1026" s="107"/>
    </row>
    <row r="1027" spans="1:28" ht="19.5" customHeight="1" x14ac:dyDescent="0.15">
      <c r="A1027" s="219"/>
      <c r="B1027" s="73"/>
      <c r="C1027" s="73"/>
      <c r="D1027" s="73"/>
      <c r="E1027" s="77" t="s">
        <v>150</v>
      </c>
      <c r="F1027" s="79">
        <f t="shared" si="422"/>
        <v>19.785000000000004</v>
      </c>
      <c r="G1027" s="79">
        <v>0</v>
      </c>
      <c r="H1027" s="79">
        <v>0</v>
      </c>
      <c r="I1027" s="79">
        <v>0</v>
      </c>
      <c r="J1027" s="79">
        <v>0</v>
      </c>
      <c r="K1027" s="79">
        <v>0</v>
      </c>
      <c r="L1027" s="79">
        <v>0</v>
      </c>
      <c r="M1027" s="79">
        <v>0</v>
      </c>
      <c r="N1027" s="79">
        <v>0</v>
      </c>
      <c r="O1027" s="79">
        <v>0</v>
      </c>
      <c r="P1027" s="79">
        <v>0</v>
      </c>
      <c r="Q1027" s="79">
        <v>0.97199999999999998</v>
      </c>
      <c r="R1027" s="79">
        <v>2.9780000000000002</v>
      </c>
      <c r="S1027" s="79">
        <v>3.11</v>
      </c>
      <c r="T1027" s="79">
        <v>9.7319999999999993</v>
      </c>
      <c r="U1027" s="79">
        <v>1.212</v>
      </c>
      <c r="V1027" s="79">
        <v>1.1020000000000001</v>
      </c>
      <c r="W1027" s="79">
        <v>3.2000000000000001E-2</v>
      </c>
      <c r="X1027" s="79">
        <v>0.36399999999999999</v>
      </c>
      <c r="Y1027" s="79">
        <v>6.4000000000000001E-2</v>
      </c>
      <c r="Z1027" s="79">
        <v>0</v>
      </c>
      <c r="AA1027" s="111">
        <v>0.219</v>
      </c>
      <c r="AB1027" s="107"/>
    </row>
    <row r="1028" spans="1:28" ht="19.5" customHeight="1" x14ac:dyDescent="0.15">
      <c r="A1028" s="219" t="s">
        <v>85</v>
      </c>
      <c r="B1028" s="73"/>
      <c r="C1028" s="73"/>
      <c r="D1028" s="77" t="s">
        <v>166</v>
      </c>
      <c r="E1028" s="77" t="s">
        <v>183</v>
      </c>
      <c r="F1028" s="79">
        <f t="shared" si="422"/>
        <v>0</v>
      </c>
      <c r="G1028" s="79">
        <v>0</v>
      </c>
      <c r="H1028" s="79">
        <v>0</v>
      </c>
      <c r="I1028" s="79">
        <v>0</v>
      </c>
      <c r="J1028" s="79">
        <v>0</v>
      </c>
      <c r="K1028" s="79">
        <v>0</v>
      </c>
      <c r="L1028" s="79">
        <v>0</v>
      </c>
      <c r="M1028" s="79">
        <v>0</v>
      </c>
      <c r="N1028" s="79">
        <v>0</v>
      </c>
      <c r="O1028" s="79">
        <v>0</v>
      </c>
      <c r="P1028" s="79">
        <v>0</v>
      </c>
      <c r="Q1028" s="79">
        <v>0</v>
      </c>
      <c r="R1028" s="79">
        <v>0</v>
      </c>
      <c r="S1028" s="79">
        <v>0</v>
      </c>
      <c r="T1028" s="79">
        <v>0</v>
      </c>
      <c r="U1028" s="79">
        <v>0</v>
      </c>
      <c r="V1028" s="79">
        <v>0</v>
      </c>
      <c r="W1028" s="79">
        <v>0</v>
      </c>
      <c r="X1028" s="79">
        <v>0</v>
      </c>
      <c r="Y1028" s="79">
        <v>0</v>
      </c>
      <c r="Z1028" s="79">
        <v>0</v>
      </c>
      <c r="AA1028" s="111">
        <v>0</v>
      </c>
      <c r="AB1028" s="107"/>
    </row>
    <row r="1029" spans="1:28" ht="19.5" customHeight="1" x14ac:dyDescent="0.15">
      <c r="A1029" s="219"/>
      <c r="B1029" s="73"/>
      <c r="C1029" s="73" t="s">
        <v>162</v>
      </c>
      <c r="D1029" s="73"/>
      <c r="E1029" s="77" t="s">
        <v>150</v>
      </c>
      <c r="F1029" s="79">
        <f t="shared" si="422"/>
        <v>0</v>
      </c>
      <c r="G1029" s="79">
        <v>0</v>
      </c>
      <c r="H1029" s="79">
        <v>0</v>
      </c>
      <c r="I1029" s="79">
        <v>0</v>
      </c>
      <c r="J1029" s="79">
        <v>0</v>
      </c>
      <c r="K1029" s="79">
        <v>0</v>
      </c>
      <c r="L1029" s="79">
        <v>0</v>
      </c>
      <c r="M1029" s="79">
        <v>0</v>
      </c>
      <c r="N1029" s="79">
        <v>0</v>
      </c>
      <c r="O1029" s="79">
        <v>0</v>
      </c>
      <c r="P1029" s="79">
        <v>0</v>
      </c>
      <c r="Q1029" s="79">
        <v>0</v>
      </c>
      <c r="R1029" s="79">
        <v>0</v>
      </c>
      <c r="S1029" s="79">
        <v>0</v>
      </c>
      <c r="T1029" s="79">
        <v>0</v>
      </c>
      <c r="U1029" s="79">
        <v>0</v>
      </c>
      <c r="V1029" s="79">
        <v>0</v>
      </c>
      <c r="W1029" s="79">
        <v>0</v>
      </c>
      <c r="X1029" s="79">
        <v>0</v>
      </c>
      <c r="Y1029" s="79">
        <v>0</v>
      </c>
      <c r="Z1029" s="79">
        <v>0</v>
      </c>
      <c r="AA1029" s="111">
        <v>0</v>
      </c>
      <c r="AB1029" s="107"/>
    </row>
    <row r="1030" spans="1:28" ht="19.5" customHeight="1" x14ac:dyDescent="0.15">
      <c r="A1030" s="219"/>
      <c r="B1030" s="73" t="s">
        <v>20</v>
      </c>
      <c r="C1030" s="73"/>
      <c r="D1030" s="77" t="s">
        <v>164</v>
      </c>
      <c r="E1030" s="77" t="s">
        <v>183</v>
      </c>
      <c r="F1030" s="79">
        <f t="shared" si="422"/>
        <v>0</v>
      </c>
      <c r="G1030" s="79">
        <v>0</v>
      </c>
      <c r="H1030" s="79">
        <v>0</v>
      </c>
      <c r="I1030" s="79">
        <v>0</v>
      </c>
      <c r="J1030" s="79">
        <v>0</v>
      </c>
      <c r="K1030" s="79">
        <v>0</v>
      </c>
      <c r="L1030" s="79">
        <v>0</v>
      </c>
      <c r="M1030" s="79">
        <v>0</v>
      </c>
      <c r="N1030" s="79">
        <v>0</v>
      </c>
      <c r="O1030" s="79">
        <v>0</v>
      </c>
      <c r="P1030" s="79">
        <v>0</v>
      </c>
      <c r="Q1030" s="79">
        <v>0</v>
      </c>
      <c r="R1030" s="79">
        <v>0</v>
      </c>
      <c r="S1030" s="79">
        <v>0</v>
      </c>
      <c r="T1030" s="79">
        <v>0</v>
      </c>
      <c r="U1030" s="79">
        <v>0</v>
      </c>
      <c r="V1030" s="79">
        <v>0</v>
      </c>
      <c r="W1030" s="79">
        <v>0</v>
      </c>
      <c r="X1030" s="79">
        <v>0</v>
      </c>
      <c r="Y1030" s="79">
        <v>0</v>
      </c>
      <c r="Z1030" s="79">
        <v>0</v>
      </c>
      <c r="AA1030" s="111">
        <v>0</v>
      </c>
      <c r="AB1030" s="107"/>
    </row>
    <row r="1031" spans="1:28" ht="19.5" customHeight="1" x14ac:dyDescent="0.15">
      <c r="A1031" s="219"/>
      <c r="B1031" s="73"/>
      <c r="C1031" s="73"/>
      <c r="D1031" s="73"/>
      <c r="E1031" s="77" t="s">
        <v>150</v>
      </c>
      <c r="F1031" s="79">
        <f t="shared" si="422"/>
        <v>0</v>
      </c>
      <c r="G1031" s="79">
        <v>0</v>
      </c>
      <c r="H1031" s="79">
        <v>0</v>
      </c>
      <c r="I1031" s="79">
        <v>0</v>
      </c>
      <c r="J1031" s="79">
        <v>0</v>
      </c>
      <c r="K1031" s="79">
        <v>0</v>
      </c>
      <c r="L1031" s="79">
        <v>0</v>
      </c>
      <c r="M1031" s="79">
        <v>0</v>
      </c>
      <c r="N1031" s="79">
        <v>0</v>
      </c>
      <c r="O1031" s="79">
        <v>0</v>
      </c>
      <c r="P1031" s="79">
        <v>0</v>
      </c>
      <c r="Q1031" s="79">
        <v>0</v>
      </c>
      <c r="R1031" s="79">
        <v>0</v>
      </c>
      <c r="S1031" s="79">
        <v>0</v>
      </c>
      <c r="T1031" s="79">
        <v>0</v>
      </c>
      <c r="U1031" s="79">
        <v>0</v>
      </c>
      <c r="V1031" s="79">
        <v>0</v>
      </c>
      <c r="W1031" s="79">
        <v>0</v>
      </c>
      <c r="X1031" s="79">
        <v>0</v>
      </c>
      <c r="Y1031" s="79">
        <v>0</v>
      </c>
      <c r="Z1031" s="79">
        <v>0</v>
      </c>
      <c r="AA1031" s="111">
        <v>0</v>
      </c>
      <c r="AB1031" s="107"/>
    </row>
    <row r="1032" spans="1:28" ht="19.5" customHeight="1" x14ac:dyDescent="0.15">
      <c r="A1032" s="219"/>
      <c r="B1032" s="76"/>
      <c r="C1032" s="74" t="s">
        <v>165</v>
      </c>
      <c r="D1032" s="75"/>
      <c r="E1032" s="77" t="s">
        <v>183</v>
      </c>
      <c r="F1032" s="79">
        <f t="shared" si="422"/>
        <v>263.06</v>
      </c>
      <c r="G1032" s="79">
        <v>0</v>
      </c>
      <c r="H1032" s="79">
        <v>0</v>
      </c>
      <c r="I1032" s="79">
        <v>0</v>
      </c>
      <c r="J1032" s="79">
        <v>0.35</v>
      </c>
      <c r="K1032" s="79">
        <v>2.17</v>
      </c>
      <c r="L1032" s="79">
        <v>2.4900000000000002</v>
      </c>
      <c r="M1032" s="79">
        <v>0.26</v>
      </c>
      <c r="N1032" s="79">
        <v>1.99</v>
      </c>
      <c r="O1032" s="79">
        <v>1.79</v>
      </c>
      <c r="P1032" s="79">
        <v>4.33</v>
      </c>
      <c r="Q1032" s="79">
        <v>31.75</v>
      </c>
      <c r="R1032" s="79">
        <v>48.82</v>
      </c>
      <c r="S1032" s="79">
        <v>65.88000000000001</v>
      </c>
      <c r="T1032" s="79">
        <v>89.62</v>
      </c>
      <c r="U1032" s="79">
        <v>11.73</v>
      </c>
      <c r="V1032" s="79">
        <v>1.1000000000000001</v>
      </c>
      <c r="W1032" s="79">
        <v>0.78</v>
      </c>
      <c r="X1032" s="79">
        <v>0</v>
      </c>
      <c r="Y1032" s="79">
        <v>0</v>
      </c>
      <c r="Z1032" s="79">
        <v>0</v>
      </c>
      <c r="AA1032" s="111">
        <v>0</v>
      </c>
      <c r="AB1032" s="107"/>
    </row>
    <row r="1033" spans="1:28" ht="19.5" customHeight="1" thickBot="1" x14ac:dyDescent="0.2">
      <c r="A1033" s="94"/>
      <c r="B1033" s="222"/>
      <c r="C1033" s="222"/>
      <c r="D1033" s="223"/>
      <c r="E1033" s="224" t="s">
        <v>150</v>
      </c>
      <c r="F1033" s="79">
        <f t="shared" si="422"/>
        <v>35.372000000000007</v>
      </c>
      <c r="G1033" s="102">
        <v>0</v>
      </c>
      <c r="H1033" s="225">
        <v>0</v>
      </c>
      <c r="I1033" s="225">
        <v>0</v>
      </c>
      <c r="J1033" s="225">
        <v>1.9E-2</v>
      </c>
      <c r="K1033" s="225">
        <v>0.152</v>
      </c>
      <c r="L1033" s="225">
        <v>0.22800000000000001</v>
      </c>
      <c r="M1033" s="225">
        <v>2.5999999999999999E-2</v>
      </c>
      <c r="N1033" s="225">
        <v>0.22500000000000001</v>
      </c>
      <c r="O1033" s="225">
        <v>0.17699999999999999</v>
      </c>
      <c r="P1033" s="225">
        <v>0.55700000000000005</v>
      </c>
      <c r="Q1033" s="225">
        <v>4.3159999999999998</v>
      </c>
      <c r="R1033" s="225">
        <v>6.7749999999999995</v>
      </c>
      <c r="S1033" s="225">
        <v>8.798</v>
      </c>
      <c r="T1033" s="225">
        <v>12.584</v>
      </c>
      <c r="U1033" s="225">
        <v>1.319</v>
      </c>
      <c r="V1033" s="225">
        <v>0.115</v>
      </c>
      <c r="W1033" s="225">
        <v>8.1000000000000003E-2</v>
      </c>
      <c r="X1033" s="225">
        <v>0</v>
      </c>
      <c r="Y1033" s="225">
        <v>0</v>
      </c>
      <c r="Z1033" s="225">
        <v>0</v>
      </c>
      <c r="AA1033" s="226">
        <v>0</v>
      </c>
      <c r="AB1033" s="107"/>
    </row>
    <row r="1034" spans="1:28" ht="19.5" customHeight="1" x14ac:dyDescent="0.15">
      <c r="A1034" s="349" t="s">
        <v>119</v>
      </c>
      <c r="B1034" s="352" t="s">
        <v>120</v>
      </c>
      <c r="C1034" s="353"/>
      <c r="D1034" s="354"/>
      <c r="E1034" s="73" t="s">
        <v>183</v>
      </c>
      <c r="F1034" s="227">
        <f>F1035+F1036</f>
        <v>9.91</v>
      </c>
    </row>
    <row r="1035" spans="1:28" ht="19.5" customHeight="1" x14ac:dyDescent="0.15">
      <c r="A1035" s="350"/>
      <c r="B1035" s="355" t="s">
        <v>205</v>
      </c>
      <c r="C1035" s="356"/>
      <c r="D1035" s="357"/>
      <c r="E1035" s="77" t="s">
        <v>183</v>
      </c>
      <c r="F1035" s="227">
        <v>0.11</v>
      </c>
    </row>
    <row r="1036" spans="1:28" ht="19.5" customHeight="1" x14ac:dyDescent="0.15">
      <c r="A1036" s="351"/>
      <c r="B1036" s="355" t="s">
        <v>206</v>
      </c>
      <c r="C1036" s="356"/>
      <c r="D1036" s="357"/>
      <c r="E1036" s="77" t="s">
        <v>183</v>
      </c>
      <c r="F1036" s="227">
        <v>9.8000000000000007</v>
      </c>
    </row>
    <row r="1037" spans="1:28" ht="19.5" customHeight="1" thickBot="1" x14ac:dyDescent="0.2">
      <c r="A1037" s="358" t="s">
        <v>204</v>
      </c>
      <c r="B1037" s="359"/>
      <c r="C1037" s="359"/>
      <c r="D1037" s="360"/>
      <c r="E1037" s="167" t="s">
        <v>183</v>
      </c>
      <c r="F1037" s="233">
        <v>0</v>
      </c>
    </row>
    <row r="1039" spans="1:28" ht="19.5" customHeight="1" x14ac:dyDescent="0.15">
      <c r="A1039" s="3" t="s">
        <v>381</v>
      </c>
      <c r="F1039" s="207" t="s">
        <v>505</v>
      </c>
    </row>
    <row r="1040" spans="1:28" ht="19.5" customHeight="1" thickBot="1" x14ac:dyDescent="0.2">
      <c r="A1040" s="346" t="s">
        <v>28</v>
      </c>
      <c r="B1040" s="348"/>
      <c r="C1040" s="348"/>
      <c r="D1040" s="348"/>
      <c r="E1040" s="348"/>
      <c r="F1040" s="348"/>
      <c r="G1040" s="348"/>
      <c r="H1040" s="348"/>
      <c r="I1040" s="348"/>
      <c r="J1040" s="348"/>
      <c r="K1040" s="348"/>
      <c r="L1040" s="348"/>
      <c r="M1040" s="348"/>
      <c r="N1040" s="348"/>
      <c r="O1040" s="348"/>
      <c r="P1040" s="348"/>
      <c r="Q1040" s="348"/>
      <c r="R1040" s="348"/>
      <c r="S1040" s="348"/>
      <c r="T1040" s="348"/>
      <c r="U1040" s="348"/>
      <c r="V1040" s="348"/>
      <c r="W1040" s="348"/>
      <c r="X1040" s="348"/>
      <c r="Y1040" s="348"/>
      <c r="Z1040" s="348"/>
      <c r="AA1040" s="348"/>
    </row>
    <row r="1041" spans="1:28" ht="19.5" customHeight="1" x14ac:dyDescent="0.15">
      <c r="A1041" s="208" t="s">
        <v>179</v>
      </c>
      <c r="B1041" s="91"/>
      <c r="C1041" s="91"/>
      <c r="D1041" s="91"/>
      <c r="E1041" s="91"/>
      <c r="F1041" s="89" t="s">
        <v>180</v>
      </c>
      <c r="G1041" s="184"/>
      <c r="H1041" s="184"/>
      <c r="I1041" s="184"/>
      <c r="J1041" s="184"/>
      <c r="K1041" s="184"/>
      <c r="L1041" s="184"/>
      <c r="M1041" s="184"/>
      <c r="N1041" s="184"/>
      <c r="O1041" s="184"/>
      <c r="P1041" s="184"/>
      <c r="Q1041" s="209"/>
      <c r="R1041" s="135"/>
      <c r="S1041" s="184"/>
      <c r="T1041" s="184"/>
      <c r="U1041" s="184"/>
      <c r="V1041" s="184"/>
      <c r="W1041" s="184"/>
      <c r="X1041" s="184"/>
      <c r="Y1041" s="184"/>
      <c r="Z1041" s="184"/>
      <c r="AA1041" s="234" t="s">
        <v>181</v>
      </c>
      <c r="AB1041" s="107"/>
    </row>
    <row r="1042" spans="1:28" ht="19.5" customHeight="1" x14ac:dyDescent="0.15">
      <c r="A1042" s="211" t="s">
        <v>182</v>
      </c>
      <c r="B1042" s="75"/>
      <c r="C1042" s="75"/>
      <c r="D1042" s="75"/>
      <c r="E1042" s="77" t="s">
        <v>183</v>
      </c>
      <c r="F1042" s="79">
        <f>F1044+F1078+F1081</f>
        <v>13908.829999999996</v>
      </c>
      <c r="G1042" s="212" t="s">
        <v>184</v>
      </c>
      <c r="H1042" s="212" t="s">
        <v>185</v>
      </c>
      <c r="I1042" s="212" t="s">
        <v>186</v>
      </c>
      <c r="J1042" s="212" t="s">
        <v>187</v>
      </c>
      <c r="K1042" s="212" t="s">
        <v>227</v>
      </c>
      <c r="L1042" s="212" t="s">
        <v>228</v>
      </c>
      <c r="M1042" s="212" t="s">
        <v>229</v>
      </c>
      <c r="N1042" s="212" t="s">
        <v>230</v>
      </c>
      <c r="O1042" s="212" t="s">
        <v>231</v>
      </c>
      <c r="P1042" s="212" t="s">
        <v>232</v>
      </c>
      <c r="Q1042" s="213" t="s">
        <v>233</v>
      </c>
      <c r="R1042" s="214" t="s">
        <v>234</v>
      </c>
      <c r="S1042" s="212" t="s">
        <v>235</v>
      </c>
      <c r="T1042" s="212" t="s">
        <v>236</v>
      </c>
      <c r="U1042" s="212" t="s">
        <v>237</v>
      </c>
      <c r="V1042" s="212" t="s">
        <v>238</v>
      </c>
      <c r="W1042" s="212" t="s">
        <v>42</v>
      </c>
      <c r="X1042" s="212" t="s">
        <v>147</v>
      </c>
      <c r="Y1042" s="212" t="s">
        <v>148</v>
      </c>
      <c r="Z1042" s="212" t="s">
        <v>149</v>
      </c>
      <c r="AA1042" s="235"/>
      <c r="AB1042" s="107"/>
    </row>
    <row r="1043" spans="1:28" ht="19.5" customHeight="1" x14ac:dyDescent="0.15">
      <c r="A1043" s="144"/>
      <c r="E1043" s="77" t="s">
        <v>150</v>
      </c>
      <c r="F1043" s="79">
        <f>F1045</f>
        <v>3137.4519999999998</v>
      </c>
      <c r="G1043" s="216"/>
      <c r="H1043" s="216"/>
      <c r="I1043" s="216"/>
      <c r="J1043" s="216"/>
      <c r="K1043" s="216"/>
      <c r="L1043" s="216"/>
      <c r="M1043" s="216"/>
      <c r="N1043" s="216"/>
      <c r="O1043" s="216"/>
      <c r="P1043" s="216"/>
      <c r="Q1043" s="217"/>
      <c r="R1043" s="197"/>
      <c r="S1043" s="216"/>
      <c r="T1043" s="216"/>
      <c r="U1043" s="216"/>
      <c r="V1043" s="216"/>
      <c r="W1043" s="216"/>
      <c r="X1043" s="216"/>
      <c r="Y1043" s="216"/>
      <c r="Z1043" s="216"/>
      <c r="AA1043" s="235" t="s">
        <v>151</v>
      </c>
      <c r="AB1043" s="107"/>
    </row>
    <row r="1044" spans="1:28" ht="19.5" customHeight="1" x14ac:dyDescent="0.15">
      <c r="A1044" s="218"/>
      <c r="B1044" s="74" t="s">
        <v>152</v>
      </c>
      <c r="C1044" s="75"/>
      <c r="D1044" s="75"/>
      <c r="E1044" s="77" t="s">
        <v>183</v>
      </c>
      <c r="F1044" s="79">
        <f>SUM(G1044:AA1044)</f>
        <v>13531.949999999997</v>
      </c>
      <c r="G1044" s="79">
        <f>G1046+G1064</f>
        <v>79.66</v>
      </c>
      <c r="H1044" s="79">
        <f t="shared" ref="H1044:AA1044" si="433">H1046+H1064</f>
        <v>114.9</v>
      </c>
      <c r="I1044" s="79">
        <f t="shared" si="433"/>
        <v>150.51999999999998</v>
      </c>
      <c r="J1044" s="79">
        <f t="shared" si="433"/>
        <v>164.89000000000001</v>
      </c>
      <c r="K1044" s="79">
        <f t="shared" si="433"/>
        <v>205.30999999999997</v>
      </c>
      <c r="L1044" s="79">
        <f t="shared" si="433"/>
        <v>285.62</v>
      </c>
      <c r="M1044" s="79">
        <f t="shared" si="433"/>
        <v>560.93000000000006</v>
      </c>
      <c r="N1044" s="79">
        <f t="shared" si="433"/>
        <v>712.66000000000008</v>
      </c>
      <c r="O1044" s="79">
        <f t="shared" si="433"/>
        <v>815.68999999999994</v>
      </c>
      <c r="P1044" s="79">
        <f t="shared" si="433"/>
        <v>1144.54</v>
      </c>
      <c r="Q1044" s="79">
        <f t="shared" si="433"/>
        <v>1173.93</v>
      </c>
      <c r="R1044" s="79">
        <f t="shared" si="433"/>
        <v>1754.9499999999998</v>
      </c>
      <c r="S1044" s="79">
        <f t="shared" si="433"/>
        <v>1706.28</v>
      </c>
      <c r="T1044" s="79">
        <f t="shared" si="433"/>
        <v>2190.2800000000002</v>
      </c>
      <c r="U1044" s="79">
        <f t="shared" si="433"/>
        <v>1467.8799999999999</v>
      </c>
      <c r="V1044" s="79">
        <f t="shared" si="433"/>
        <v>405.33000000000004</v>
      </c>
      <c r="W1044" s="79">
        <f t="shared" si="433"/>
        <v>355.49</v>
      </c>
      <c r="X1044" s="79">
        <f t="shared" si="433"/>
        <v>87.81</v>
      </c>
      <c r="Y1044" s="79">
        <f t="shared" si="433"/>
        <v>44.75</v>
      </c>
      <c r="Z1044" s="79">
        <f t="shared" si="433"/>
        <v>36.72</v>
      </c>
      <c r="AA1044" s="111">
        <f t="shared" si="433"/>
        <v>73.81</v>
      </c>
      <c r="AB1044" s="107"/>
    </row>
    <row r="1045" spans="1:28" ht="19.5" customHeight="1" x14ac:dyDescent="0.15">
      <c r="A1045" s="219"/>
      <c r="B1045" s="220"/>
      <c r="E1045" s="77" t="s">
        <v>150</v>
      </c>
      <c r="F1045" s="79">
        <f>SUM(G1045:AA1045)</f>
        <v>3137.4519999999998</v>
      </c>
      <c r="G1045" s="79">
        <f>G1047+G1065</f>
        <v>0</v>
      </c>
      <c r="H1045" s="79">
        <f t="shared" ref="H1045:AA1045" si="434">H1047+H1065</f>
        <v>0.41000000000000003</v>
      </c>
      <c r="I1045" s="79">
        <f t="shared" si="434"/>
        <v>4.0829999999999993</v>
      </c>
      <c r="J1045" s="79">
        <f t="shared" si="434"/>
        <v>8.2810000000000006</v>
      </c>
      <c r="K1045" s="79">
        <f t="shared" si="434"/>
        <v>17.835999999999999</v>
      </c>
      <c r="L1045" s="79">
        <f t="shared" si="434"/>
        <v>42.981000000000002</v>
      </c>
      <c r="M1045" s="79">
        <f t="shared" si="434"/>
        <v>89.442000000000007</v>
      </c>
      <c r="N1045" s="79">
        <f t="shared" si="434"/>
        <v>150.66200000000001</v>
      </c>
      <c r="O1045" s="79">
        <f t="shared" si="434"/>
        <v>206.81299999999999</v>
      </c>
      <c r="P1045" s="79">
        <f t="shared" si="434"/>
        <v>329.49400000000003</v>
      </c>
      <c r="Q1045" s="79">
        <f t="shared" si="434"/>
        <v>339.12799999999999</v>
      </c>
      <c r="R1045" s="79">
        <f t="shared" si="434"/>
        <v>475.09100000000001</v>
      </c>
      <c r="S1045" s="79">
        <f t="shared" si="434"/>
        <v>435.67700000000002</v>
      </c>
      <c r="T1045" s="79">
        <f t="shared" si="434"/>
        <v>454.39200000000005</v>
      </c>
      <c r="U1045" s="79">
        <f t="shared" si="434"/>
        <v>334.12599999999998</v>
      </c>
      <c r="V1045" s="79">
        <f t="shared" si="434"/>
        <v>103.468</v>
      </c>
      <c r="W1045" s="79">
        <f t="shared" si="434"/>
        <v>82.503999999999991</v>
      </c>
      <c r="X1045" s="79">
        <f t="shared" si="434"/>
        <v>25.695999999999998</v>
      </c>
      <c r="Y1045" s="79">
        <f t="shared" si="434"/>
        <v>10.519</v>
      </c>
      <c r="Z1045" s="79">
        <f t="shared" si="434"/>
        <v>9.75</v>
      </c>
      <c r="AA1045" s="111">
        <f t="shared" si="434"/>
        <v>17.098999999999997</v>
      </c>
      <c r="AB1045" s="107"/>
    </row>
    <row r="1046" spans="1:28" ht="19.5" customHeight="1" x14ac:dyDescent="0.15">
      <c r="A1046" s="219"/>
      <c r="B1046" s="221"/>
      <c r="C1046" s="74" t="s">
        <v>152</v>
      </c>
      <c r="D1046" s="75"/>
      <c r="E1046" s="77" t="s">
        <v>183</v>
      </c>
      <c r="F1046" s="79">
        <f t="shared" ref="F1046:F1049" si="435">SUM(G1046:AA1046)</f>
        <v>6840.9499999999971</v>
      </c>
      <c r="G1046" s="79">
        <f>G1048+G1062</f>
        <v>42.080000000000005</v>
      </c>
      <c r="H1046" s="79">
        <f t="shared" ref="H1046:J1046" si="436">H1048+H1062</f>
        <v>77.680000000000007</v>
      </c>
      <c r="I1046" s="79">
        <f t="shared" si="436"/>
        <v>95.16</v>
      </c>
      <c r="J1046" s="79">
        <f t="shared" si="436"/>
        <v>119.97000000000001</v>
      </c>
      <c r="K1046" s="79">
        <f>K1048+K1062</f>
        <v>128.55999999999997</v>
      </c>
      <c r="L1046" s="79">
        <f t="shared" ref="L1046:AA1046" si="437">L1048+L1062</f>
        <v>174.82</v>
      </c>
      <c r="M1046" s="79">
        <f t="shared" si="437"/>
        <v>264.51</v>
      </c>
      <c r="N1046" s="79">
        <f t="shared" si="437"/>
        <v>431.93</v>
      </c>
      <c r="O1046" s="79">
        <f t="shared" si="437"/>
        <v>566.19999999999993</v>
      </c>
      <c r="P1046" s="79">
        <f t="shared" si="437"/>
        <v>891.56999999999994</v>
      </c>
      <c r="Q1046" s="79">
        <f t="shared" si="437"/>
        <v>799.41000000000008</v>
      </c>
      <c r="R1046" s="79">
        <f t="shared" si="437"/>
        <v>993.54</v>
      </c>
      <c r="S1046" s="79">
        <f t="shared" si="437"/>
        <v>990.9</v>
      </c>
      <c r="T1046" s="79">
        <f t="shared" si="437"/>
        <v>498.66</v>
      </c>
      <c r="U1046" s="79">
        <f t="shared" si="437"/>
        <v>422.83</v>
      </c>
      <c r="V1046" s="79">
        <f t="shared" si="437"/>
        <v>151.44000000000003</v>
      </c>
      <c r="W1046" s="79">
        <f t="shared" si="437"/>
        <v>77.19</v>
      </c>
      <c r="X1046" s="79">
        <f t="shared" si="437"/>
        <v>77.55</v>
      </c>
      <c r="Y1046" s="79">
        <f t="shared" si="437"/>
        <v>8.82</v>
      </c>
      <c r="Z1046" s="79">
        <f t="shared" si="437"/>
        <v>14.98</v>
      </c>
      <c r="AA1046" s="111">
        <f t="shared" si="437"/>
        <v>13.149999999999999</v>
      </c>
      <c r="AB1046" s="107"/>
    </row>
    <row r="1047" spans="1:28" ht="19.5" customHeight="1" x14ac:dyDescent="0.15">
      <c r="A1047" s="219"/>
      <c r="B1047" s="76"/>
      <c r="C1047" s="76"/>
      <c r="E1047" s="77" t="s">
        <v>150</v>
      </c>
      <c r="F1047" s="79">
        <f t="shared" si="435"/>
        <v>2089.3789999999999</v>
      </c>
      <c r="G1047" s="79">
        <f>G1049+G1063</f>
        <v>0</v>
      </c>
      <c r="H1047" s="79">
        <f t="shared" ref="H1047:AA1047" si="438">H1049+H1063</f>
        <v>1.2999999999999999E-2</v>
      </c>
      <c r="I1047" s="79">
        <f t="shared" si="438"/>
        <v>2.6609999999999996</v>
      </c>
      <c r="J1047" s="79">
        <f t="shared" si="438"/>
        <v>5.9870000000000001</v>
      </c>
      <c r="K1047" s="79">
        <f t="shared" si="438"/>
        <v>12.428999999999998</v>
      </c>
      <c r="L1047" s="79">
        <f t="shared" si="438"/>
        <v>32.688000000000002</v>
      </c>
      <c r="M1047" s="79">
        <f t="shared" si="438"/>
        <v>58.657000000000004</v>
      </c>
      <c r="N1047" s="79">
        <f t="shared" si="438"/>
        <v>117.63900000000001</v>
      </c>
      <c r="O1047" s="79">
        <f t="shared" si="438"/>
        <v>173.00699999999998</v>
      </c>
      <c r="P1047" s="79">
        <f t="shared" si="438"/>
        <v>291.27600000000001</v>
      </c>
      <c r="Q1047" s="79">
        <f t="shared" si="438"/>
        <v>277.48399999999998</v>
      </c>
      <c r="R1047" s="79">
        <f t="shared" si="438"/>
        <v>354.428</v>
      </c>
      <c r="S1047" s="79">
        <f t="shared" si="438"/>
        <v>320.74299999999999</v>
      </c>
      <c r="T1047" s="79">
        <f t="shared" si="438"/>
        <v>180.93900000000002</v>
      </c>
      <c r="U1047" s="79">
        <f t="shared" si="438"/>
        <v>143.30599999999998</v>
      </c>
      <c r="V1047" s="79">
        <f t="shared" si="438"/>
        <v>55.84</v>
      </c>
      <c r="W1047" s="79">
        <f t="shared" si="438"/>
        <v>27.753</v>
      </c>
      <c r="X1047" s="79">
        <f t="shared" si="438"/>
        <v>22.817999999999998</v>
      </c>
      <c r="Y1047" s="79">
        <f t="shared" si="438"/>
        <v>2.8480000000000003</v>
      </c>
      <c r="Z1047" s="79">
        <f t="shared" si="438"/>
        <v>4.08</v>
      </c>
      <c r="AA1047" s="111">
        <f t="shared" si="438"/>
        <v>4.7829999999999995</v>
      </c>
      <c r="AB1047" s="107"/>
    </row>
    <row r="1048" spans="1:28" ht="19.5" customHeight="1" x14ac:dyDescent="0.15">
      <c r="A1048" s="219"/>
      <c r="B1048" s="73"/>
      <c r="C1048" s="77"/>
      <c r="D1048" s="77" t="s">
        <v>153</v>
      </c>
      <c r="E1048" s="77" t="s">
        <v>183</v>
      </c>
      <c r="F1048" s="79">
        <f>SUM(G1048:AA1048)</f>
        <v>6773.5499999999984</v>
      </c>
      <c r="G1048" s="79">
        <f>SUM(G1050,G1052,G1054,G1056,G1058,G1060)</f>
        <v>41.970000000000006</v>
      </c>
      <c r="H1048" s="79">
        <f t="shared" ref="H1048" si="439">SUM(H1050,H1052,H1054,H1056,H1058,H1060)</f>
        <v>76.77000000000001</v>
      </c>
      <c r="I1048" s="79">
        <f>SUM(I1050,I1052,I1054,I1056,I1058,I1060)</f>
        <v>94.86</v>
      </c>
      <c r="J1048" s="79">
        <f t="shared" ref="J1048" si="440">SUM(J1050,J1052,J1054,J1056,J1058,J1060)</f>
        <v>118.01000000000002</v>
      </c>
      <c r="K1048" s="79">
        <f>SUM(K1050,K1052,K1054,K1056,K1058,K1060)</f>
        <v>124.71999999999998</v>
      </c>
      <c r="L1048" s="79">
        <f t="shared" ref="L1048:N1048" si="441">SUM(L1050,L1052,L1054,L1056,L1058,L1060)</f>
        <v>174.59</v>
      </c>
      <c r="M1048" s="79">
        <f t="shared" si="441"/>
        <v>264.34999999999997</v>
      </c>
      <c r="N1048" s="79">
        <f t="shared" si="441"/>
        <v>429.54</v>
      </c>
      <c r="O1048" s="79">
        <f>SUM(O1050,O1052,O1054,O1056,O1058,O1060)</f>
        <v>564.93999999999994</v>
      </c>
      <c r="P1048" s="79">
        <f t="shared" ref="P1048:V1048" si="442">SUM(P1050,P1052,P1054,P1056,P1058,P1060)</f>
        <v>886.84999999999991</v>
      </c>
      <c r="Q1048" s="79">
        <f t="shared" si="442"/>
        <v>796.80000000000007</v>
      </c>
      <c r="R1048" s="79">
        <f t="shared" si="442"/>
        <v>987.43</v>
      </c>
      <c r="S1048" s="79">
        <f t="shared" si="442"/>
        <v>974.43</v>
      </c>
      <c r="T1048" s="79">
        <f t="shared" si="442"/>
        <v>478.29</v>
      </c>
      <c r="U1048" s="79">
        <f t="shared" si="442"/>
        <v>421.7</v>
      </c>
      <c r="V1048" s="79">
        <f t="shared" si="442"/>
        <v>146.61000000000001</v>
      </c>
      <c r="W1048" s="79">
        <f>SUM(W1050,W1052,W1054,W1056,W1058,W1060)</f>
        <v>77.19</v>
      </c>
      <c r="X1048" s="79">
        <f t="shared" ref="X1048:AA1048" si="443">SUM(X1050,X1052,X1054,X1056,X1058,X1060)</f>
        <v>77.55</v>
      </c>
      <c r="Y1048" s="79">
        <f t="shared" si="443"/>
        <v>8.82</v>
      </c>
      <c r="Z1048" s="79">
        <f t="shared" si="443"/>
        <v>14.98</v>
      </c>
      <c r="AA1048" s="111">
        <f t="shared" si="443"/>
        <v>13.149999999999999</v>
      </c>
      <c r="AB1048" s="107"/>
    </row>
    <row r="1049" spans="1:28" ht="19.5" customHeight="1" x14ac:dyDescent="0.15">
      <c r="A1049" s="219"/>
      <c r="B1049" s="73" t="s">
        <v>154</v>
      </c>
      <c r="C1049" s="73"/>
      <c r="D1049" s="73"/>
      <c r="E1049" s="77" t="s">
        <v>150</v>
      </c>
      <c r="F1049" s="79">
        <f t="shared" si="435"/>
        <v>2082.4459999999999</v>
      </c>
      <c r="G1049" s="79">
        <f>SUM(G1051,G1053,G1055,G1057,G1059,G1061)</f>
        <v>0</v>
      </c>
      <c r="H1049" s="79">
        <f t="shared" ref="H1049:AA1049" si="444">SUM(H1051,H1053,H1055,H1057,H1059,H1061)</f>
        <v>0</v>
      </c>
      <c r="I1049" s="79">
        <f t="shared" si="444"/>
        <v>2.6539999999999995</v>
      </c>
      <c r="J1049" s="79">
        <f t="shared" si="444"/>
        <v>5.8410000000000002</v>
      </c>
      <c r="K1049" s="79">
        <f t="shared" si="444"/>
        <v>12.147999999999998</v>
      </c>
      <c r="L1049" s="79">
        <f t="shared" si="444"/>
        <v>32.673000000000002</v>
      </c>
      <c r="M1049" s="79">
        <f t="shared" si="444"/>
        <v>58.643000000000001</v>
      </c>
      <c r="N1049" s="79">
        <f t="shared" si="444"/>
        <v>117.41500000000001</v>
      </c>
      <c r="O1049" s="79">
        <f t="shared" si="444"/>
        <v>172.85699999999997</v>
      </c>
      <c r="P1049" s="79">
        <f t="shared" si="444"/>
        <v>290.74299999999999</v>
      </c>
      <c r="Q1049" s="79">
        <f t="shared" si="444"/>
        <v>277.12599999999998</v>
      </c>
      <c r="R1049" s="79">
        <f t="shared" si="444"/>
        <v>353.79</v>
      </c>
      <c r="S1049" s="79">
        <f t="shared" si="444"/>
        <v>319.01600000000002</v>
      </c>
      <c r="T1049" s="79">
        <f t="shared" si="444"/>
        <v>178.74500000000003</v>
      </c>
      <c r="U1049" s="79">
        <f t="shared" si="444"/>
        <v>143.172</v>
      </c>
      <c r="V1049" s="79">
        <f t="shared" si="444"/>
        <v>55.341000000000001</v>
      </c>
      <c r="W1049" s="79">
        <f t="shared" si="444"/>
        <v>27.753</v>
      </c>
      <c r="X1049" s="79">
        <f t="shared" si="444"/>
        <v>22.817999999999998</v>
      </c>
      <c r="Y1049" s="79">
        <f t="shared" si="444"/>
        <v>2.8480000000000003</v>
      </c>
      <c r="Z1049" s="79">
        <f t="shared" si="444"/>
        <v>4.08</v>
      </c>
      <c r="AA1049" s="111">
        <f t="shared" si="444"/>
        <v>4.7829999999999995</v>
      </c>
      <c r="AB1049" s="107"/>
    </row>
    <row r="1050" spans="1:28" ht="19.5" customHeight="1" x14ac:dyDescent="0.15">
      <c r="A1050" s="219" t="s">
        <v>155</v>
      </c>
      <c r="B1050" s="73"/>
      <c r="C1050" s="73" t="s">
        <v>10</v>
      </c>
      <c r="D1050" s="77" t="s">
        <v>156</v>
      </c>
      <c r="E1050" s="77" t="s">
        <v>183</v>
      </c>
      <c r="F1050" s="79">
        <f t="shared" ref="F1050:F1053" si="445">SUM(G1050:AA1050)</f>
        <v>5171.82</v>
      </c>
      <c r="G1050" s="79">
        <v>23.43</v>
      </c>
      <c r="H1050" s="79">
        <v>26.22</v>
      </c>
      <c r="I1050" s="79">
        <v>31.89</v>
      </c>
      <c r="J1050" s="79">
        <v>31.6</v>
      </c>
      <c r="K1050" s="79">
        <v>53.6</v>
      </c>
      <c r="L1050" s="79">
        <v>145.66</v>
      </c>
      <c r="M1050" s="79">
        <v>217.2</v>
      </c>
      <c r="N1050" s="79">
        <v>375.43</v>
      </c>
      <c r="O1050" s="79">
        <v>507.01</v>
      </c>
      <c r="P1050" s="79">
        <v>810.53</v>
      </c>
      <c r="Q1050" s="79">
        <v>683.73</v>
      </c>
      <c r="R1050" s="79">
        <v>842.09999999999991</v>
      </c>
      <c r="S1050" s="79">
        <v>574.11</v>
      </c>
      <c r="T1050" s="79">
        <v>415.6</v>
      </c>
      <c r="U1050" s="79">
        <v>230.74</v>
      </c>
      <c r="V1050" s="79">
        <v>116.61</v>
      </c>
      <c r="W1050" s="79">
        <v>51.68</v>
      </c>
      <c r="X1050" s="79">
        <v>18.239999999999998</v>
      </c>
      <c r="Y1050" s="79">
        <v>3.6</v>
      </c>
      <c r="Z1050" s="79">
        <v>2.5499999999999998</v>
      </c>
      <c r="AA1050" s="111">
        <v>10.29</v>
      </c>
      <c r="AB1050" s="107"/>
    </row>
    <row r="1051" spans="1:28" ht="19.5" customHeight="1" x14ac:dyDescent="0.15">
      <c r="A1051" s="219"/>
      <c r="B1051" s="73"/>
      <c r="C1051" s="73"/>
      <c r="D1051" s="73"/>
      <c r="E1051" s="77" t="s">
        <v>150</v>
      </c>
      <c r="F1051" s="79">
        <f t="shared" si="445"/>
        <v>1783.1509999999998</v>
      </c>
      <c r="G1051" s="79">
        <v>0</v>
      </c>
      <c r="H1051" s="79">
        <v>0</v>
      </c>
      <c r="I1051" s="79">
        <v>2.2429999999999999</v>
      </c>
      <c r="J1051" s="79">
        <v>3.8090000000000002</v>
      </c>
      <c r="K1051" s="79">
        <v>9.1509999999999998</v>
      </c>
      <c r="L1051" s="79">
        <v>30.638000000000002</v>
      </c>
      <c r="M1051" s="79">
        <v>54.276000000000003</v>
      </c>
      <c r="N1051" s="79">
        <v>109.023</v>
      </c>
      <c r="O1051" s="79">
        <v>162.512</v>
      </c>
      <c r="P1051" s="79">
        <v>275.48099999999999</v>
      </c>
      <c r="Q1051" s="79">
        <v>252.05</v>
      </c>
      <c r="R1051" s="79">
        <v>320.27500000000003</v>
      </c>
      <c r="S1051" s="79">
        <v>223.04399999999998</v>
      </c>
      <c r="T1051" s="79">
        <v>163.85700000000003</v>
      </c>
      <c r="U1051" s="79">
        <v>94.415999999999997</v>
      </c>
      <c r="V1051" s="79">
        <v>47.51</v>
      </c>
      <c r="W1051" s="79">
        <v>21.108000000000001</v>
      </c>
      <c r="X1051" s="79">
        <v>7.3949999999999996</v>
      </c>
      <c r="Y1051" s="79">
        <v>1.4790000000000001</v>
      </c>
      <c r="Z1051" s="79">
        <v>0.84799999999999998</v>
      </c>
      <c r="AA1051" s="111">
        <v>4.0359999999999996</v>
      </c>
      <c r="AB1051" s="107"/>
    </row>
    <row r="1052" spans="1:28" ht="19.5" customHeight="1" x14ac:dyDescent="0.15">
      <c r="A1052" s="219"/>
      <c r="B1052" s="73"/>
      <c r="C1052" s="73"/>
      <c r="D1052" s="77" t="s">
        <v>157</v>
      </c>
      <c r="E1052" s="77" t="s">
        <v>183</v>
      </c>
      <c r="F1052" s="79">
        <f t="shared" si="445"/>
        <v>635.07999999999993</v>
      </c>
      <c r="G1052" s="79">
        <v>0</v>
      </c>
      <c r="H1052" s="79">
        <v>0</v>
      </c>
      <c r="I1052" s="79">
        <v>0</v>
      </c>
      <c r="J1052" s="79">
        <v>0.1</v>
      </c>
      <c r="K1052" s="79">
        <v>0.62</v>
      </c>
      <c r="L1052" s="79">
        <v>1.52</v>
      </c>
      <c r="M1052" s="79">
        <v>1.25</v>
      </c>
      <c r="N1052" s="79">
        <v>26.66</v>
      </c>
      <c r="O1052" s="79">
        <v>38.54</v>
      </c>
      <c r="P1052" s="79">
        <v>41.76</v>
      </c>
      <c r="Q1052" s="79">
        <v>54.71</v>
      </c>
      <c r="R1052" s="79">
        <v>111.22</v>
      </c>
      <c r="S1052" s="79">
        <v>180.78</v>
      </c>
      <c r="T1052" s="79">
        <v>28.33</v>
      </c>
      <c r="U1052" s="79">
        <v>78.28</v>
      </c>
      <c r="V1052" s="79">
        <v>3.89</v>
      </c>
      <c r="W1052" s="79">
        <v>23.77</v>
      </c>
      <c r="X1052" s="79">
        <v>26.28</v>
      </c>
      <c r="Y1052" s="79">
        <v>4.9400000000000004</v>
      </c>
      <c r="Z1052" s="79">
        <v>12.43</v>
      </c>
      <c r="AA1052" s="111">
        <v>0</v>
      </c>
      <c r="AB1052" s="107"/>
    </row>
    <row r="1053" spans="1:28" ht="19.5" customHeight="1" x14ac:dyDescent="0.15">
      <c r="A1053" s="219"/>
      <c r="B1053" s="73"/>
      <c r="C1053" s="73"/>
      <c r="D1053" s="73"/>
      <c r="E1053" s="77" t="s">
        <v>150</v>
      </c>
      <c r="F1053" s="79">
        <f t="shared" si="445"/>
        <v>145.065</v>
      </c>
      <c r="G1053" s="79">
        <v>0</v>
      </c>
      <c r="H1053" s="79">
        <v>0</v>
      </c>
      <c r="I1053" s="79">
        <v>0</v>
      </c>
      <c r="J1053" s="79">
        <v>7.0000000000000001E-3</v>
      </c>
      <c r="K1053" s="79">
        <v>6.2E-2</v>
      </c>
      <c r="L1053" s="79">
        <v>0.183</v>
      </c>
      <c r="M1053" s="79">
        <v>0.17499999999999999</v>
      </c>
      <c r="N1053" s="79">
        <v>4.2690000000000001</v>
      </c>
      <c r="O1053" s="79">
        <v>6.9219999999999997</v>
      </c>
      <c r="P1053" s="79">
        <v>8.3409999999999993</v>
      </c>
      <c r="Q1053" s="79">
        <v>12.195</v>
      </c>
      <c r="R1053" s="79">
        <v>25.603000000000002</v>
      </c>
      <c r="S1053" s="79">
        <v>43.302</v>
      </c>
      <c r="T1053" s="79">
        <v>6.0860000000000003</v>
      </c>
      <c r="U1053" s="79">
        <v>19.372</v>
      </c>
      <c r="V1053" s="79">
        <v>1.014</v>
      </c>
      <c r="W1053" s="79">
        <v>6.1820000000000004</v>
      </c>
      <c r="X1053" s="79">
        <v>6.835</v>
      </c>
      <c r="Y1053" s="79">
        <v>1.2849999999999999</v>
      </c>
      <c r="Z1053" s="79">
        <v>3.2320000000000002</v>
      </c>
      <c r="AA1053" s="111">
        <v>0</v>
      </c>
      <c r="AB1053" s="107"/>
    </row>
    <row r="1054" spans="1:28" ht="19.5" customHeight="1" x14ac:dyDescent="0.15">
      <c r="A1054" s="219"/>
      <c r="B1054" s="73" t="s">
        <v>158</v>
      </c>
      <c r="C1054" s="73" t="s">
        <v>159</v>
      </c>
      <c r="D1054" s="77" t="s">
        <v>160</v>
      </c>
      <c r="E1054" s="77" t="s">
        <v>183</v>
      </c>
      <c r="F1054" s="79">
        <f>SUM(G1054:AA1054)</f>
        <v>627.41999999999996</v>
      </c>
      <c r="G1054" s="79">
        <v>0</v>
      </c>
      <c r="H1054" s="79">
        <v>0</v>
      </c>
      <c r="I1054" s="79">
        <v>4.16</v>
      </c>
      <c r="J1054" s="79">
        <v>2.99</v>
      </c>
      <c r="K1054" s="79">
        <v>11.35</v>
      </c>
      <c r="L1054" s="79">
        <v>2.2599999999999998</v>
      </c>
      <c r="M1054" s="79">
        <v>17.73</v>
      </c>
      <c r="N1054" s="79">
        <v>24.11</v>
      </c>
      <c r="O1054" s="79">
        <v>18.72</v>
      </c>
      <c r="P1054" s="79">
        <v>34.380000000000003</v>
      </c>
      <c r="Q1054" s="79">
        <v>57.66</v>
      </c>
      <c r="R1054" s="79">
        <v>32.659999999999997</v>
      </c>
      <c r="S1054" s="79">
        <v>216.64</v>
      </c>
      <c r="T1054" s="79">
        <v>29.26</v>
      </c>
      <c r="U1054" s="79">
        <v>112.25</v>
      </c>
      <c r="V1054" s="79">
        <v>25.59</v>
      </c>
      <c r="W1054" s="79">
        <v>1.49</v>
      </c>
      <c r="X1054" s="79">
        <v>33.03</v>
      </c>
      <c r="Y1054" s="79">
        <v>0.28000000000000003</v>
      </c>
      <c r="Z1054" s="79">
        <v>0</v>
      </c>
      <c r="AA1054" s="111">
        <v>2.86</v>
      </c>
      <c r="AB1054" s="107"/>
    </row>
    <row r="1055" spans="1:28" ht="19.5" customHeight="1" x14ac:dyDescent="0.15">
      <c r="A1055" s="219"/>
      <c r="B1055" s="73"/>
      <c r="C1055" s="73"/>
      <c r="D1055" s="73"/>
      <c r="E1055" s="77" t="s">
        <v>150</v>
      </c>
      <c r="F1055" s="79">
        <f t="shared" ref="F1055:F1077" si="446">SUM(G1055:AA1055)</f>
        <v>143.69900000000001</v>
      </c>
      <c r="G1055" s="79">
        <v>0</v>
      </c>
      <c r="H1055" s="79">
        <v>0</v>
      </c>
      <c r="I1055" s="79">
        <v>0.21099999999999999</v>
      </c>
      <c r="J1055" s="79">
        <v>0.21199999999999999</v>
      </c>
      <c r="K1055" s="79">
        <v>1.135</v>
      </c>
      <c r="L1055" s="79">
        <v>0.36899999999999999</v>
      </c>
      <c r="M1055" s="79">
        <v>2.4950000000000001</v>
      </c>
      <c r="N1055" s="79">
        <v>3.887</v>
      </c>
      <c r="O1055" s="79">
        <v>3.3839999999999999</v>
      </c>
      <c r="P1055" s="79">
        <v>6.8760000000000003</v>
      </c>
      <c r="Q1055" s="79">
        <v>12.695</v>
      </c>
      <c r="R1055" s="79">
        <v>7.52</v>
      </c>
      <c r="S1055" s="79">
        <v>51.927</v>
      </c>
      <c r="T1055" s="79">
        <v>7.32</v>
      </c>
      <c r="U1055" s="79">
        <v>29.198</v>
      </c>
      <c r="V1055" s="79">
        <v>6.6609999999999996</v>
      </c>
      <c r="W1055" s="79">
        <v>0.39</v>
      </c>
      <c r="X1055" s="79">
        <v>8.5879999999999992</v>
      </c>
      <c r="Y1055" s="79">
        <v>8.4000000000000005E-2</v>
      </c>
      <c r="Z1055" s="79">
        <v>0</v>
      </c>
      <c r="AA1055" s="111">
        <v>0.747</v>
      </c>
      <c r="AB1055" s="107"/>
    </row>
    <row r="1056" spans="1:28" ht="19.5" customHeight="1" x14ac:dyDescent="0.15">
      <c r="A1056" s="219"/>
      <c r="B1056" s="73"/>
      <c r="C1056" s="73"/>
      <c r="D1056" s="77" t="s">
        <v>161</v>
      </c>
      <c r="E1056" s="77" t="s">
        <v>183</v>
      </c>
      <c r="F1056" s="79">
        <f t="shared" si="446"/>
        <v>324.49</v>
      </c>
      <c r="G1056" s="79">
        <v>17.27</v>
      </c>
      <c r="H1056" s="79">
        <v>48.62</v>
      </c>
      <c r="I1056" s="79">
        <v>58.58</v>
      </c>
      <c r="J1056" s="79">
        <v>83.320000000000007</v>
      </c>
      <c r="K1056" s="79">
        <v>59.07</v>
      </c>
      <c r="L1056" s="79">
        <v>25.15</v>
      </c>
      <c r="M1056" s="79">
        <v>28.05</v>
      </c>
      <c r="N1056" s="79">
        <v>2.94</v>
      </c>
      <c r="O1056" s="79">
        <v>0.63</v>
      </c>
      <c r="P1056" s="79">
        <v>0</v>
      </c>
      <c r="Q1056" s="79">
        <v>0</v>
      </c>
      <c r="R1056" s="79">
        <v>0</v>
      </c>
      <c r="S1056" s="79">
        <v>0.61</v>
      </c>
      <c r="T1056" s="79">
        <v>0</v>
      </c>
      <c r="U1056" s="79">
        <v>0</v>
      </c>
      <c r="V1056" s="79">
        <v>0</v>
      </c>
      <c r="W1056" s="79">
        <v>0.25</v>
      </c>
      <c r="X1056" s="79">
        <v>0</v>
      </c>
      <c r="Y1056" s="79">
        <v>0</v>
      </c>
      <c r="Z1056" s="79">
        <v>0</v>
      </c>
      <c r="AA1056" s="111">
        <v>0</v>
      </c>
      <c r="AB1056" s="107"/>
    </row>
    <row r="1057" spans="1:28" ht="19.5" customHeight="1" x14ac:dyDescent="0.15">
      <c r="A1057" s="219"/>
      <c r="B1057" s="73"/>
      <c r="C1057" s="73"/>
      <c r="D1057" s="73"/>
      <c r="E1057" s="77" t="s">
        <v>150</v>
      </c>
      <c r="F1057" s="79">
        <f t="shared" si="446"/>
        <v>7.3490000000000011</v>
      </c>
      <c r="G1057" s="79">
        <v>0</v>
      </c>
      <c r="H1057" s="79">
        <v>0</v>
      </c>
      <c r="I1057" s="79">
        <v>0.186</v>
      </c>
      <c r="J1057" s="79">
        <v>1.8129999999999999</v>
      </c>
      <c r="K1057" s="79">
        <v>1.7889999999999999</v>
      </c>
      <c r="L1057" s="79">
        <v>1.4830000000000001</v>
      </c>
      <c r="M1057" s="79">
        <v>1.6739999999999999</v>
      </c>
      <c r="N1057" s="79">
        <v>0.20500000000000002</v>
      </c>
      <c r="O1057" s="79">
        <v>2.9000000000000001E-2</v>
      </c>
      <c r="P1057" s="79">
        <v>0</v>
      </c>
      <c r="Q1057" s="79">
        <v>0</v>
      </c>
      <c r="R1057" s="79">
        <v>0</v>
      </c>
      <c r="S1057" s="79">
        <v>9.7000000000000003E-2</v>
      </c>
      <c r="T1057" s="79">
        <v>0</v>
      </c>
      <c r="U1057" s="79">
        <v>0</v>
      </c>
      <c r="V1057" s="79">
        <v>0</v>
      </c>
      <c r="W1057" s="79">
        <v>7.2999999999999995E-2</v>
      </c>
      <c r="X1057" s="79">
        <v>0</v>
      </c>
      <c r="Y1057" s="79">
        <v>0</v>
      </c>
      <c r="Z1057" s="79">
        <v>0</v>
      </c>
      <c r="AA1057" s="111">
        <v>0</v>
      </c>
      <c r="AB1057" s="107"/>
    </row>
    <row r="1058" spans="1:28" ht="19.5" customHeight="1" x14ac:dyDescent="0.15">
      <c r="A1058" s="219"/>
      <c r="B1058" s="73"/>
      <c r="C1058" s="73" t="s">
        <v>162</v>
      </c>
      <c r="D1058" s="77" t="s">
        <v>163</v>
      </c>
      <c r="E1058" s="77" t="s">
        <v>183</v>
      </c>
      <c r="F1058" s="79">
        <f t="shared" si="446"/>
        <v>13.91</v>
      </c>
      <c r="G1058" s="79">
        <v>1.27</v>
      </c>
      <c r="H1058" s="79">
        <v>1.93</v>
      </c>
      <c r="I1058" s="79">
        <v>0.23</v>
      </c>
      <c r="J1058" s="79">
        <v>0</v>
      </c>
      <c r="K1058" s="79">
        <v>0.08</v>
      </c>
      <c r="L1058" s="79">
        <v>0</v>
      </c>
      <c r="M1058" s="79">
        <v>0.12</v>
      </c>
      <c r="N1058" s="79">
        <v>0</v>
      </c>
      <c r="O1058" s="79">
        <v>0.04</v>
      </c>
      <c r="P1058" s="79">
        <v>0.18</v>
      </c>
      <c r="Q1058" s="79">
        <v>0.7</v>
      </c>
      <c r="R1058" s="79">
        <v>1.45</v>
      </c>
      <c r="S1058" s="79">
        <v>2.29</v>
      </c>
      <c r="T1058" s="79">
        <v>5.0999999999999996</v>
      </c>
      <c r="U1058" s="79">
        <v>0</v>
      </c>
      <c r="V1058" s="79">
        <v>0.52</v>
      </c>
      <c r="W1058" s="79">
        <v>0</v>
      </c>
      <c r="X1058" s="79">
        <v>0</v>
      </c>
      <c r="Y1058" s="79">
        <v>0</v>
      </c>
      <c r="Z1058" s="79">
        <v>0</v>
      </c>
      <c r="AA1058" s="111">
        <v>0</v>
      </c>
      <c r="AB1058" s="107"/>
    </row>
    <row r="1059" spans="1:28" ht="19.5" customHeight="1" x14ac:dyDescent="0.15">
      <c r="A1059" s="219"/>
      <c r="B1059" s="73" t="s">
        <v>20</v>
      </c>
      <c r="C1059" s="73"/>
      <c r="D1059" s="73"/>
      <c r="E1059" s="77" t="s">
        <v>150</v>
      </c>
      <c r="F1059" s="79">
        <f t="shared" si="446"/>
        <v>2.9650000000000003</v>
      </c>
      <c r="G1059" s="79">
        <v>0</v>
      </c>
      <c r="H1059" s="79">
        <v>0</v>
      </c>
      <c r="I1059" s="79">
        <v>1.4E-2</v>
      </c>
      <c r="J1059" s="79">
        <v>0</v>
      </c>
      <c r="K1059" s="79">
        <v>1.0999999999999999E-2</v>
      </c>
      <c r="L1059" s="79">
        <v>0</v>
      </c>
      <c r="M1059" s="79">
        <v>2.3E-2</v>
      </c>
      <c r="N1059" s="79">
        <v>0</v>
      </c>
      <c r="O1059" s="79">
        <v>0.01</v>
      </c>
      <c r="P1059" s="79">
        <v>4.4999999999999998E-2</v>
      </c>
      <c r="Q1059" s="79">
        <v>0.186</v>
      </c>
      <c r="R1059" s="79">
        <v>0.39200000000000002</v>
      </c>
      <c r="S1059" s="79">
        <v>0.64600000000000002</v>
      </c>
      <c r="T1059" s="79">
        <v>1.482</v>
      </c>
      <c r="U1059" s="79">
        <v>0</v>
      </c>
      <c r="V1059" s="79">
        <v>0.156</v>
      </c>
      <c r="W1059" s="79">
        <v>0</v>
      </c>
      <c r="X1059" s="79">
        <v>0</v>
      </c>
      <c r="Y1059" s="79">
        <v>0</v>
      </c>
      <c r="Z1059" s="79">
        <v>0</v>
      </c>
      <c r="AA1059" s="111">
        <v>0</v>
      </c>
      <c r="AB1059" s="107"/>
    </row>
    <row r="1060" spans="1:28" ht="19.5" customHeight="1" x14ac:dyDescent="0.15">
      <c r="A1060" s="219"/>
      <c r="B1060" s="73"/>
      <c r="C1060" s="73"/>
      <c r="D1060" s="77" t="s">
        <v>164</v>
      </c>
      <c r="E1060" s="77" t="s">
        <v>183</v>
      </c>
      <c r="F1060" s="79">
        <f t="shared" si="446"/>
        <v>0.83000000000000007</v>
      </c>
      <c r="G1060" s="79">
        <v>0</v>
      </c>
      <c r="H1060" s="79">
        <v>0</v>
      </c>
      <c r="I1060" s="79">
        <v>0</v>
      </c>
      <c r="J1060" s="79">
        <v>0</v>
      </c>
      <c r="K1060" s="79">
        <v>0</v>
      </c>
      <c r="L1060" s="79">
        <v>0</v>
      </c>
      <c r="M1060" s="79">
        <v>0</v>
      </c>
      <c r="N1060" s="79">
        <v>0.4</v>
      </c>
      <c r="O1060" s="79">
        <v>0</v>
      </c>
      <c r="P1060" s="79">
        <v>0</v>
      </c>
      <c r="Q1060" s="79">
        <v>0</v>
      </c>
      <c r="R1060" s="79">
        <v>0</v>
      </c>
      <c r="S1060" s="79">
        <v>0</v>
      </c>
      <c r="T1060" s="79">
        <v>0</v>
      </c>
      <c r="U1060" s="79">
        <v>0.43</v>
      </c>
      <c r="V1060" s="79">
        <v>0</v>
      </c>
      <c r="W1060" s="79">
        <v>0</v>
      </c>
      <c r="X1060" s="79">
        <v>0</v>
      </c>
      <c r="Y1060" s="79">
        <v>0</v>
      </c>
      <c r="Z1060" s="79">
        <v>0</v>
      </c>
      <c r="AA1060" s="111">
        <v>0</v>
      </c>
      <c r="AB1060" s="107"/>
    </row>
    <row r="1061" spans="1:28" ht="19.5" customHeight="1" x14ac:dyDescent="0.15">
      <c r="A1061" s="219" t="s">
        <v>226</v>
      </c>
      <c r="B1061" s="73"/>
      <c r="C1061" s="73"/>
      <c r="D1061" s="73"/>
      <c r="E1061" s="77" t="s">
        <v>150</v>
      </c>
      <c r="F1061" s="79">
        <f t="shared" si="446"/>
        <v>0.217</v>
      </c>
      <c r="G1061" s="79">
        <v>0</v>
      </c>
      <c r="H1061" s="79">
        <v>0</v>
      </c>
      <c r="I1061" s="79">
        <v>0</v>
      </c>
      <c r="J1061" s="79">
        <v>0</v>
      </c>
      <c r="K1061" s="79">
        <v>0</v>
      </c>
      <c r="L1061" s="79">
        <v>0</v>
      </c>
      <c r="M1061" s="79">
        <v>0</v>
      </c>
      <c r="N1061" s="79">
        <v>3.1E-2</v>
      </c>
      <c r="O1061" s="79">
        <v>0</v>
      </c>
      <c r="P1061" s="79">
        <v>0</v>
      </c>
      <c r="Q1061" s="79">
        <v>0</v>
      </c>
      <c r="R1061" s="79">
        <v>0</v>
      </c>
      <c r="S1061" s="79">
        <v>0</v>
      </c>
      <c r="T1061" s="79">
        <v>0</v>
      </c>
      <c r="U1061" s="79">
        <v>0.186</v>
      </c>
      <c r="V1061" s="79">
        <v>0</v>
      </c>
      <c r="W1061" s="79">
        <v>0</v>
      </c>
      <c r="X1061" s="79">
        <v>0</v>
      </c>
      <c r="Y1061" s="79">
        <v>0</v>
      </c>
      <c r="Z1061" s="79">
        <v>0</v>
      </c>
      <c r="AA1061" s="111">
        <v>0</v>
      </c>
      <c r="AB1061" s="107"/>
    </row>
    <row r="1062" spans="1:28" ht="19.5" customHeight="1" x14ac:dyDescent="0.15">
      <c r="A1062" s="219"/>
      <c r="B1062" s="76"/>
      <c r="C1062" s="74" t="s">
        <v>165</v>
      </c>
      <c r="D1062" s="75"/>
      <c r="E1062" s="77" t="s">
        <v>183</v>
      </c>
      <c r="F1062" s="79">
        <f t="shared" si="446"/>
        <v>67.400000000000006</v>
      </c>
      <c r="G1062" s="79">
        <v>0.11</v>
      </c>
      <c r="H1062" s="79">
        <v>0.91</v>
      </c>
      <c r="I1062" s="79">
        <v>0.30000000000000004</v>
      </c>
      <c r="J1062" s="79">
        <v>1.96</v>
      </c>
      <c r="K1062" s="79">
        <v>3.84</v>
      </c>
      <c r="L1062" s="79">
        <v>0.23</v>
      </c>
      <c r="M1062" s="79">
        <v>0.16</v>
      </c>
      <c r="N1062" s="79">
        <v>2.39</v>
      </c>
      <c r="O1062" s="79">
        <v>1.26</v>
      </c>
      <c r="P1062" s="79">
        <v>4.72</v>
      </c>
      <c r="Q1062" s="79">
        <v>2.61</v>
      </c>
      <c r="R1062" s="79">
        <v>6.11</v>
      </c>
      <c r="S1062" s="79">
        <v>16.47</v>
      </c>
      <c r="T1062" s="79">
        <v>20.37</v>
      </c>
      <c r="U1062" s="79">
        <v>1.1299999999999999</v>
      </c>
      <c r="V1062" s="79">
        <v>4.83</v>
      </c>
      <c r="W1062" s="79">
        <v>0</v>
      </c>
      <c r="X1062" s="79">
        <v>0</v>
      </c>
      <c r="Y1062" s="79">
        <v>0</v>
      </c>
      <c r="Z1062" s="79">
        <v>0</v>
      </c>
      <c r="AA1062" s="111">
        <v>0</v>
      </c>
      <c r="AB1062" s="107"/>
    </row>
    <row r="1063" spans="1:28" ht="19.5" customHeight="1" x14ac:dyDescent="0.15">
      <c r="A1063" s="219"/>
      <c r="B1063" s="76"/>
      <c r="C1063" s="76"/>
      <c r="E1063" s="77" t="s">
        <v>150</v>
      </c>
      <c r="F1063" s="79">
        <f t="shared" si="446"/>
        <v>6.9329999999999998</v>
      </c>
      <c r="G1063" s="79">
        <v>0</v>
      </c>
      <c r="H1063" s="79">
        <v>1.2999999999999999E-2</v>
      </c>
      <c r="I1063" s="79">
        <v>7.0000000000000001E-3</v>
      </c>
      <c r="J1063" s="79">
        <v>0.14600000000000002</v>
      </c>
      <c r="K1063" s="79">
        <v>0.28100000000000003</v>
      </c>
      <c r="L1063" s="79">
        <v>1.4999999999999999E-2</v>
      </c>
      <c r="M1063" s="79">
        <v>1.4E-2</v>
      </c>
      <c r="N1063" s="79">
        <v>0.224</v>
      </c>
      <c r="O1063" s="79">
        <v>0.15</v>
      </c>
      <c r="P1063" s="79">
        <v>0.53300000000000003</v>
      </c>
      <c r="Q1063" s="79">
        <v>0.35799999999999998</v>
      </c>
      <c r="R1063" s="79">
        <v>0.63800000000000001</v>
      </c>
      <c r="S1063" s="79">
        <v>1.7270000000000001</v>
      </c>
      <c r="T1063" s="79">
        <v>2.194</v>
      </c>
      <c r="U1063" s="79">
        <v>0.13400000000000001</v>
      </c>
      <c r="V1063" s="79">
        <v>0.499</v>
      </c>
      <c r="W1063" s="79">
        <v>0</v>
      </c>
      <c r="X1063" s="79">
        <v>0</v>
      </c>
      <c r="Y1063" s="79">
        <v>0</v>
      </c>
      <c r="Z1063" s="79">
        <v>0</v>
      </c>
      <c r="AA1063" s="111">
        <v>0</v>
      </c>
      <c r="AB1063" s="107"/>
    </row>
    <row r="1064" spans="1:28" ht="19.5" customHeight="1" x14ac:dyDescent="0.15">
      <c r="A1064" s="219"/>
      <c r="B1064" s="221"/>
      <c r="C1064" s="74" t="s">
        <v>152</v>
      </c>
      <c r="D1064" s="75"/>
      <c r="E1064" s="77" t="s">
        <v>183</v>
      </c>
      <c r="F1064" s="79">
        <f t="shared" si="446"/>
        <v>6691.0000000000009</v>
      </c>
      <c r="G1064" s="79">
        <f>G1066+G1076</f>
        <v>37.58</v>
      </c>
      <c r="H1064" s="79">
        <f t="shared" ref="H1064:AA1065" si="447">H1066+H1076</f>
        <v>37.22</v>
      </c>
      <c r="I1064" s="79">
        <f t="shared" si="447"/>
        <v>55.36</v>
      </c>
      <c r="J1064" s="79">
        <f t="shared" si="447"/>
        <v>44.92</v>
      </c>
      <c r="K1064" s="79">
        <f t="shared" si="447"/>
        <v>76.75</v>
      </c>
      <c r="L1064" s="79">
        <f t="shared" si="447"/>
        <v>110.8</v>
      </c>
      <c r="M1064" s="79">
        <f t="shared" si="447"/>
        <v>296.42</v>
      </c>
      <c r="N1064" s="79">
        <f t="shared" si="447"/>
        <v>280.73</v>
      </c>
      <c r="O1064" s="79">
        <f t="shared" si="447"/>
        <v>249.49</v>
      </c>
      <c r="P1064" s="79">
        <f t="shared" si="447"/>
        <v>252.97000000000003</v>
      </c>
      <c r="Q1064" s="79">
        <f t="shared" si="447"/>
        <v>374.52</v>
      </c>
      <c r="R1064" s="79">
        <f t="shared" si="447"/>
        <v>761.41</v>
      </c>
      <c r="S1064" s="79">
        <f t="shared" si="447"/>
        <v>715.38</v>
      </c>
      <c r="T1064" s="79">
        <f t="shared" si="447"/>
        <v>1691.6200000000001</v>
      </c>
      <c r="U1064" s="79">
        <f t="shared" si="447"/>
        <v>1045.05</v>
      </c>
      <c r="V1064" s="79">
        <f t="shared" si="447"/>
        <v>253.89</v>
      </c>
      <c r="W1064" s="79">
        <f t="shared" si="447"/>
        <v>278.3</v>
      </c>
      <c r="X1064" s="79">
        <f t="shared" si="447"/>
        <v>10.26</v>
      </c>
      <c r="Y1064" s="79">
        <f t="shared" si="447"/>
        <v>35.93</v>
      </c>
      <c r="Z1064" s="79">
        <f t="shared" si="447"/>
        <v>21.74</v>
      </c>
      <c r="AA1064" s="111">
        <f t="shared" si="447"/>
        <v>60.66</v>
      </c>
      <c r="AB1064" s="107"/>
    </row>
    <row r="1065" spans="1:28" ht="19.5" customHeight="1" x14ac:dyDescent="0.15">
      <c r="A1065" s="219"/>
      <c r="B1065" s="76"/>
      <c r="C1065" s="76"/>
      <c r="E1065" s="77" t="s">
        <v>150</v>
      </c>
      <c r="F1065" s="79">
        <f t="shared" si="446"/>
        <v>1048.0730000000001</v>
      </c>
      <c r="G1065" s="79">
        <f>G1067+G1077</f>
        <v>0</v>
      </c>
      <c r="H1065" s="79">
        <f t="shared" si="447"/>
        <v>0.39700000000000002</v>
      </c>
      <c r="I1065" s="79">
        <f>I1067+I1077</f>
        <v>1.4219999999999999</v>
      </c>
      <c r="J1065" s="79">
        <f t="shared" ref="J1065:Z1065" si="448">J1067+J1077</f>
        <v>2.294</v>
      </c>
      <c r="K1065" s="79">
        <f t="shared" si="448"/>
        <v>5.407</v>
      </c>
      <c r="L1065" s="79">
        <f t="shared" si="448"/>
        <v>10.292999999999999</v>
      </c>
      <c r="M1065" s="79">
        <f t="shared" si="448"/>
        <v>30.785</v>
      </c>
      <c r="N1065" s="79">
        <f t="shared" si="448"/>
        <v>33.022999999999996</v>
      </c>
      <c r="O1065" s="79">
        <f t="shared" si="448"/>
        <v>33.805999999999997</v>
      </c>
      <c r="P1065" s="79">
        <f t="shared" si="448"/>
        <v>38.217999999999996</v>
      </c>
      <c r="Q1065" s="79">
        <f t="shared" si="448"/>
        <v>61.644000000000005</v>
      </c>
      <c r="R1065" s="79">
        <f t="shared" si="448"/>
        <v>120.663</v>
      </c>
      <c r="S1065" s="79">
        <f t="shared" si="448"/>
        <v>114.934</v>
      </c>
      <c r="T1065" s="79">
        <f t="shared" si="448"/>
        <v>273.45300000000003</v>
      </c>
      <c r="U1065" s="79">
        <f t="shared" si="448"/>
        <v>190.82</v>
      </c>
      <c r="V1065" s="79">
        <f t="shared" si="448"/>
        <v>47.628</v>
      </c>
      <c r="W1065" s="79">
        <f t="shared" si="448"/>
        <v>54.750999999999998</v>
      </c>
      <c r="X1065" s="79">
        <f t="shared" si="448"/>
        <v>2.8780000000000001</v>
      </c>
      <c r="Y1065" s="79">
        <f t="shared" si="448"/>
        <v>7.6709999999999994</v>
      </c>
      <c r="Z1065" s="79">
        <f t="shared" si="448"/>
        <v>5.67</v>
      </c>
      <c r="AA1065" s="111">
        <f t="shared" si="447"/>
        <v>12.315999999999999</v>
      </c>
      <c r="AB1065" s="107"/>
    </row>
    <row r="1066" spans="1:28" ht="19.5" customHeight="1" x14ac:dyDescent="0.15">
      <c r="A1066" s="219"/>
      <c r="B1066" s="73" t="s">
        <v>94</v>
      </c>
      <c r="C1066" s="77"/>
      <c r="D1066" s="77" t="s">
        <v>153</v>
      </c>
      <c r="E1066" s="77" t="s">
        <v>183</v>
      </c>
      <c r="F1066" s="79">
        <f t="shared" si="446"/>
        <v>1292</v>
      </c>
      <c r="G1066" s="79">
        <f>SUM(G1068,G1070,G1072,G1074)</f>
        <v>0</v>
      </c>
      <c r="H1066" s="79">
        <f t="shared" ref="H1066" si="449">SUM(H1068,H1070,H1072,H1074)</f>
        <v>0</v>
      </c>
      <c r="I1066" s="79">
        <f>SUM(I1068,I1070,I1072,I1074)</f>
        <v>0.08</v>
      </c>
      <c r="J1066" s="79">
        <f t="shared" ref="J1066:AA1067" si="450">SUM(J1068,J1070,J1072,J1074)</f>
        <v>1.45</v>
      </c>
      <c r="K1066" s="79">
        <f t="shared" si="450"/>
        <v>0</v>
      </c>
      <c r="L1066" s="79">
        <f t="shared" si="450"/>
        <v>8.77</v>
      </c>
      <c r="M1066" s="79">
        <f t="shared" si="450"/>
        <v>26.05</v>
      </c>
      <c r="N1066" s="79">
        <f t="shared" si="450"/>
        <v>40.72</v>
      </c>
      <c r="O1066" s="79">
        <f t="shared" si="450"/>
        <v>63.11</v>
      </c>
      <c r="P1066" s="79">
        <f t="shared" si="450"/>
        <v>70.08</v>
      </c>
      <c r="Q1066" s="79">
        <f t="shared" si="450"/>
        <v>97.539999999999992</v>
      </c>
      <c r="R1066" s="79">
        <f t="shared" si="450"/>
        <v>113.52999999999999</v>
      </c>
      <c r="S1066" s="79">
        <f t="shared" si="450"/>
        <v>111.53999999999999</v>
      </c>
      <c r="T1066" s="79">
        <f t="shared" si="450"/>
        <v>248.66</v>
      </c>
      <c r="U1066" s="79">
        <f t="shared" si="450"/>
        <v>256.18</v>
      </c>
      <c r="V1066" s="79">
        <f t="shared" si="450"/>
        <v>79.05</v>
      </c>
      <c r="W1066" s="79">
        <f t="shared" si="450"/>
        <v>116.43</v>
      </c>
      <c r="X1066" s="79">
        <f t="shared" si="450"/>
        <v>8.18</v>
      </c>
      <c r="Y1066" s="79">
        <f t="shared" si="450"/>
        <v>20.91</v>
      </c>
      <c r="Z1066" s="79">
        <f t="shared" si="450"/>
        <v>21.74</v>
      </c>
      <c r="AA1066" s="111">
        <f t="shared" si="450"/>
        <v>7.9799999999999995</v>
      </c>
      <c r="AB1066" s="107"/>
    </row>
    <row r="1067" spans="1:28" ht="19.5" customHeight="1" x14ac:dyDescent="0.15">
      <c r="A1067" s="219"/>
      <c r="B1067" s="73"/>
      <c r="C1067" s="73" t="s">
        <v>10</v>
      </c>
      <c r="D1067" s="73"/>
      <c r="E1067" s="77" t="s">
        <v>150</v>
      </c>
      <c r="F1067" s="79">
        <f t="shared" si="446"/>
        <v>314.53900000000004</v>
      </c>
      <c r="G1067" s="79">
        <f>SUM(G1069,G1071,G1073,G1075)</f>
        <v>0</v>
      </c>
      <c r="H1067" s="79">
        <f t="shared" ref="H1067:Z1067" si="451">SUM(H1069,H1071,H1073,H1075)</f>
        <v>0</v>
      </c>
      <c r="I1067" s="79">
        <f t="shared" si="451"/>
        <v>4.0000000000000001E-3</v>
      </c>
      <c r="J1067" s="79">
        <f t="shared" si="451"/>
        <v>0.10199999999999999</v>
      </c>
      <c r="K1067" s="79">
        <f t="shared" si="451"/>
        <v>0</v>
      </c>
      <c r="L1067" s="79">
        <f t="shared" si="451"/>
        <v>1.0750000000000002</v>
      </c>
      <c r="M1067" s="79">
        <f t="shared" si="451"/>
        <v>3.6520000000000001</v>
      </c>
      <c r="N1067" s="79">
        <f t="shared" si="451"/>
        <v>6.5270000000000001</v>
      </c>
      <c r="O1067" s="79">
        <f t="shared" si="451"/>
        <v>11.356999999999999</v>
      </c>
      <c r="P1067" s="79">
        <f t="shared" si="451"/>
        <v>14.154999999999999</v>
      </c>
      <c r="Q1067" s="79">
        <f t="shared" si="451"/>
        <v>21.499000000000002</v>
      </c>
      <c r="R1067" s="79">
        <f t="shared" si="451"/>
        <v>25.993999999999996</v>
      </c>
      <c r="S1067" s="79">
        <f t="shared" si="451"/>
        <v>25.695</v>
      </c>
      <c r="T1067" s="79">
        <f t="shared" si="451"/>
        <v>61.307000000000002</v>
      </c>
      <c r="U1067" s="79">
        <f t="shared" si="451"/>
        <v>72.634</v>
      </c>
      <c r="V1067" s="79">
        <f t="shared" si="451"/>
        <v>21.573999999999998</v>
      </c>
      <c r="W1067" s="79">
        <f t="shared" si="451"/>
        <v>30.723999999999997</v>
      </c>
      <c r="X1067" s="79">
        <f t="shared" si="451"/>
        <v>2.5700000000000003</v>
      </c>
      <c r="Y1067" s="79">
        <f t="shared" si="451"/>
        <v>5.4379999999999997</v>
      </c>
      <c r="Z1067" s="79">
        <f t="shared" si="451"/>
        <v>5.67</v>
      </c>
      <c r="AA1067" s="111">
        <f t="shared" si="450"/>
        <v>4.5620000000000003</v>
      </c>
      <c r="AB1067" s="107"/>
    </row>
    <row r="1068" spans="1:28" ht="19.5" customHeight="1" x14ac:dyDescent="0.15">
      <c r="A1068" s="219"/>
      <c r="B1068" s="73"/>
      <c r="C1068" s="73"/>
      <c r="D1068" s="77" t="s">
        <v>157</v>
      </c>
      <c r="E1068" s="77" t="s">
        <v>183</v>
      </c>
      <c r="F1068" s="79">
        <f t="shared" si="446"/>
        <v>1045.8399999999999</v>
      </c>
      <c r="G1068" s="79">
        <v>0</v>
      </c>
      <c r="H1068" s="79">
        <v>0</v>
      </c>
      <c r="I1068" s="79">
        <v>0</v>
      </c>
      <c r="J1068" s="79">
        <v>1.45</v>
      </c>
      <c r="K1068" s="79">
        <v>0</v>
      </c>
      <c r="L1068" s="79">
        <v>4.53</v>
      </c>
      <c r="M1068" s="79">
        <v>26.05</v>
      </c>
      <c r="N1068" s="79">
        <v>39.35</v>
      </c>
      <c r="O1068" s="79">
        <v>45.17</v>
      </c>
      <c r="P1068" s="79">
        <v>56.06</v>
      </c>
      <c r="Q1068" s="79">
        <v>61.98</v>
      </c>
      <c r="R1068" s="79">
        <v>112.27999999999999</v>
      </c>
      <c r="S1068" s="79">
        <v>95.57</v>
      </c>
      <c r="T1068" s="79">
        <v>211.37</v>
      </c>
      <c r="U1068" s="79">
        <v>221.24</v>
      </c>
      <c r="V1068" s="79">
        <v>44.33</v>
      </c>
      <c r="W1068" s="79">
        <v>81.300000000000011</v>
      </c>
      <c r="X1068" s="79">
        <v>2.92</v>
      </c>
      <c r="Y1068" s="79">
        <v>20.91</v>
      </c>
      <c r="Z1068" s="79">
        <v>21.33</v>
      </c>
      <c r="AA1068" s="111">
        <v>0</v>
      </c>
      <c r="AB1068" s="107"/>
    </row>
    <row r="1069" spans="1:28" ht="19.5" customHeight="1" x14ac:dyDescent="0.15">
      <c r="A1069" s="219"/>
      <c r="B1069" s="73"/>
      <c r="C1069" s="73"/>
      <c r="D1069" s="73"/>
      <c r="E1069" s="77" t="s">
        <v>150</v>
      </c>
      <c r="F1069" s="79">
        <f t="shared" si="446"/>
        <v>251.22999999999996</v>
      </c>
      <c r="G1069" s="79">
        <v>0</v>
      </c>
      <c r="H1069" s="79">
        <v>0</v>
      </c>
      <c r="I1069" s="79">
        <v>0</v>
      </c>
      <c r="J1069" s="79">
        <v>0.10199999999999999</v>
      </c>
      <c r="K1069" s="79">
        <v>0</v>
      </c>
      <c r="L1069" s="79">
        <v>0.54700000000000004</v>
      </c>
      <c r="M1069" s="79">
        <v>3.6520000000000001</v>
      </c>
      <c r="N1069" s="79">
        <v>6.3070000000000004</v>
      </c>
      <c r="O1069" s="79">
        <v>8.1259999999999994</v>
      </c>
      <c r="P1069" s="79">
        <v>11.350999999999999</v>
      </c>
      <c r="Q1069" s="79">
        <v>13.653</v>
      </c>
      <c r="R1069" s="79">
        <v>25.703999999999997</v>
      </c>
      <c r="S1069" s="79">
        <v>22.254999999999999</v>
      </c>
      <c r="T1069" s="79">
        <v>51.83</v>
      </c>
      <c r="U1069" s="79">
        <v>63.400999999999996</v>
      </c>
      <c r="V1069" s="79">
        <v>11.535</v>
      </c>
      <c r="W1069" s="79">
        <v>20.741999999999997</v>
      </c>
      <c r="X1069" s="79">
        <v>1.036</v>
      </c>
      <c r="Y1069" s="79">
        <v>5.4379999999999997</v>
      </c>
      <c r="Z1069" s="79">
        <v>5.5510000000000002</v>
      </c>
      <c r="AA1069" s="111">
        <v>0</v>
      </c>
      <c r="AB1069" s="107"/>
    </row>
    <row r="1070" spans="1:28" ht="19.5" customHeight="1" x14ac:dyDescent="0.15">
      <c r="A1070" s="219"/>
      <c r="B1070" s="73" t="s">
        <v>65</v>
      </c>
      <c r="C1070" s="73" t="s">
        <v>159</v>
      </c>
      <c r="D1070" s="77" t="s">
        <v>160</v>
      </c>
      <c r="E1070" s="77" t="s">
        <v>183</v>
      </c>
      <c r="F1070" s="79">
        <f t="shared" si="446"/>
        <v>155.60999999999999</v>
      </c>
      <c r="G1070" s="79">
        <v>0</v>
      </c>
      <c r="H1070" s="79">
        <v>0</v>
      </c>
      <c r="I1070" s="79">
        <v>0.08</v>
      </c>
      <c r="J1070" s="79">
        <v>0</v>
      </c>
      <c r="K1070" s="79">
        <v>0</v>
      </c>
      <c r="L1070" s="79">
        <v>4.24</v>
      </c>
      <c r="M1070" s="79">
        <v>0</v>
      </c>
      <c r="N1070" s="79">
        <v>1.37</v>
      </c>
      <c r="O1070" s="79">
        <v>17.940000000000001</v>
      </c>
      <c r="P1070" s="79">
        <v>14.02</v>
      </c>
      <c r="Q1070" s="79">
        <v>35.56</v>
      </c>
      <c r="R1070" s="79">
        <v>1.25</v>
      </c>
      <c r="S1070" s="79">
        <v>15.57</v>
      </c>
      <c r="T1070" s="79">
        <v>28.54</v>
      </c>
      <c r="U1070" s="79">
        <v>31.37</v>
      </c>
      <c r="V1070" s="79">
        <v>3.2</v>
      </c>
      <c r="W1070" s="79">
        <v>2.4700000000000002</v>
      </c>
      <c r="X1070" s="79">
        <v>0</v>
      </c>
      <c r="Y1070" s="79">
        <v>0</v>
      </c>
      <c r="Z1070" s="79">
        <v>0</v>
      </c>
      <c r="AA1070" s="111">
        <v>0</v>
      </c>
      <c r="AB1070" s="107"/>
    </row>
    <row r="1071" spans="1:28" ht="19.5" customHeight="1" x14ac:dyDescent="0.15">
      <c r="A1071" s="219"/>
      <c r="B1071" s="73"/>
      <c r="C1071" s="73"/>
      <c r="D1071" s="73"/>
      <c r="E1071" s="77" t="s">
        <v>150</v>
      </c>
      <c r="F1071" s="79">
        <f t="shared" si="446"/>
        <v>34.966999999999999</v>
      </c>
      <c r="G1071" s="79">
        <v>0</v>
      </c>
      <c r="H1071" s="79">
        <v>0</v>
      </c>
      <c r="I1071" s="79">
        <v>4.0000000000000001E-3</v>
      </c>
      <c r="J1071" s="79">
        <v>0</v>
      </c>
      <c r="K1071" s="79">
        <v>0</v>
      </c>
      <c r="L1071" s="79">
        <v>0.52800000000000002</v>
      </c>
      <c r="M1071" s="79">
        <v>0</v>
      </c>
      <c r="N1071" s="79">
        <v>0.22</v>
      </c>
      <c r="O1071" s="79">
        <v>3.2309999999999999</v>
      </c>
      <c r="P1071" s="79">
        <v>2.8039999999999998</v>
      </c>
      <c r="Q1071" s="79">
        <v>7.8460000000000001</v>
      </c>
      <c r="R1071" s="79">
        <v>0.28999999999999998</v>
      </c>
      <c r="S1071" s="79">
        <v>3.3660000000000001</v>
      </c>
      <c r="T1071" s="79">
        <v>7.1980000000000004</v>
      </c>
      <c r="U1071" s="79">
        <v>8.1940000000000008</v>
      </c>
      <c r="V1071" s="79">
        <v>0.83599999999999997</v>
      </c>
      <c r="W1071" s="79">
        <v>0.45</v>
      </c>
      <c r="X1071" s="79">
        <v>0</v>
      </c>
      <c r="Y1071" s="79">
        <v>0</v>
      </c>
      <c r="Z1071" s="79">
        <v>0</v>
      </c>
      <c r="AA1071" s="111">
        <v>0</v>
      </c>
      <c r="AB1071" s="107"/>
    </row>
    <row r="1072" spans="1:28" ht="19.5" customHeight="1" x14ac:dyDescent="0.15">
      <c r="A1072" s="219" t="s">
        <v>85</v>
      </c>
      <c r="B1072" s="73"/>
      <c r="C1072" s="73"/>
      <c r="D1072" s="77" t="s">
        <v>166</v>
      </c>
      <c r="E1072" s="77" t="s">
        <v>183</v>
      </c>
      <c r="F1072" s="79">
        <f t="shared" si="446"/>
        <v>90.550000000000011</v>
      </c>
      <c r="G1072" s="79">
        <v>0</v>
      </c>
      <c r="H1072" s="79">
        <v>0</v>
      </c>
      <c r="I1072" s="79">
        <v>0</v>
      </c>
      <c r="J1072" s="79">
        <v>0</v>
      </c>
      <c r="K1072" s="79">
        <v>0</v>
      </c>
      <c r="L1072" s="79">
        <v>0</v>
      </c>
      <c r="M1072" s="79">
        <v>0</v>
      </c>
      <c r="N1072" s="79">
        <v>0</v>
      </c>
      <c r="O1072" s="79">
        <v>0</v>
      </c>
      <c r="P1072" s="79">
        <v>0</v>
      </c>
      <c r="Q1072" s="79">
        <v>0</v>
      </c>
      <c r="R1072" s="79">
        <v>0</v>
      </c>
      <c r="S1072" s="79">
        <v>0.4</v>
      </c>
      <c r="T1072" s="79">
        <v>8.75</v>
      </c>
      <c r="U1072" s="79">
        <v>3.57</v>
      </c>
      <c r="V1072" s="79">
        <v>31.52</v>
      </c>
      <c r="W1072" s="79">
        <v>32.659999999999997</v>
      </c>
      <c r="X1072" s="79">
        <v>5.26</v>
      </c>
      <c r="Y1072" s="79">
        <v>0</v>
      </c>
      <c r="Z1072" s="79">
        <v>0.41</v>
      </c>
      <c r="AA1072" s="111">
        <v>7.9799999999999995</v>
      </c>
      <c r="AB1072" s="107"/>
    </row>
    <row r="1073" spans="1:28" ht="19.5" customHeight="1" x14ac:dyDescent="0.15">
      <c r="A1073" s="219"/>
      <c r="B1073" s="73"/>
      <c r="C1073" s="73" t="s">
        <v>162</v>
      </c>
      <c r="D1073" s="73"/>
      <c r="E1073" s="77" t="s">
        <v>150</v>
      </c>
      <c r="F1073" s="79">
        <f t="shared" si="446"/>
        <v>28.341999999999999</v>
      </c>
      <c r="G1073" s="79">
        <v>0</v>
      </c>
      <c r="H1073" s="79">
        <v>0</v>
      </c>
      <c r="I1073" s="79">
        <v>0</v>
      </c>
      <c r="J1073" s="79">
        <v>0</v>
      </c>
      <c r="K1073" s="79">
        <v>0</v>
      </c>
      <c r="L1073" s="79">
        <v>0</v>
      </c>
      <c r="M1073" s="79">
        <v>0</v>
      </c>
      <c r="N1073" s="79">
        <v>0</v>
      </c>
      <c r="O1073" s="79">
        <v>0</v>
      </c>
      <c r="P1073" s="79">
        <v>0</v>
      </c>
      <c r="Q1073" s="79">
        <v>0</v>
      </c>
      <c r="R1073" s="79">
        <v>0</v>
      </c>
      <c r="S1073" s="79">
        <v>7.3999999999999996E-2</v>
      </c>
      <c r="T1073" s="79">
        <v>2.2789999999999999</v>
      </c>
      <c r="U1073" s="79">
        <v>1.0389999999999999</v>
      </c>
      <c r="V1073" s="79">
        <v>9.2029999999999994</v>
      </c>
      <c r="W1073" s="79">
        <v>9.532</v>
      </c>
      <c r="X1073" s="79">
        <v>1.534</v>
      </c>
      <c r="Y1073" s="79">
        <v>0</v>
      </c>
      <c r="Z1073" s="79">
        <v>0.11899999999999999</v>
      </c>
      <c r="AA1073" s="111">
        <v>4.5620000000000003</v>
      </c>
      <c r="AB1073" s="107"/>
    </row>
    <row r="1074" spans="1:28" ht="19.5" customHeight="1" x14ac:dyDescent="0.15">
      <c r="A1074" s="219"/>
      <c r="B1074" s="73" t="s">
        <v>20</v>
      </c>
      <c r="C1074" s="73"/>
      <c r="D1074" s="77" t="s">
        <v>164</v>
      </c>
      <c r="E1074" s="77" t="s">
        <v>183</v>
      </c>
      <c r="F1074" s="79">
        <f t="shared" si="446"/>
        <v>0</v>
      </c>
      <c r="G1074" s="79">
        <v>0</v>
      </c>
      <c r="H1074" s="79">
        <v>0</v>
      </c>
      <c r="I1074" s="79">
        <v>0</v>
      </c>
      <c r="J1074" s="79">
        <v>0</v>
      </c>
      <c r="K1074" s="79">
        <v>0</v>
      </c>
      <c r="L1074" s="79">
        <v>0</v>
      </c>
      <c r="M1074" s="79">
        <v>0</v>
      </c>
      <c r="N1074" s="79">
        <v>0</v>
      </c>
      <c r="O1074" s="79">
        <v>0</v>
      </c>
      <c r="P1074" s="79">
        <v>0</v>
      </c>
      <c r="Q1074" s="79">
        <v>0</v>
      </c>
      <c r="R1074" s="79">
        <v>0</v>
      </c>
      <c r="S1074" s="79">
        <v>0</v>
      </c>
      <c r="T1074" s="79">
        <v>0</v>
      </c>
      <c r="U1074" s="79">
        <v>0</v>
      </c>
      <c r="V1074" s="79">
        <v>0</v>
      </c>
      <c r="W1074" s="79">
        <v>0</v>
      </c>
      <c r="X1074" s="79">
        <v>0</v>
      </c>
      <c r="Y1074" s="79">
        <v>0</v>
      </c>
      <c r="Z1074" s="79">
        <v>0</v>
      </c>
      <c r="AA1074" s="111">
        <v>0</v>
      </c>
      <c r="AB1074" s="107"/>
    </row>
    <row r="1075" spans="1:28" ht="19.5" customHeight="1" x14ac:dyDescent="0.15">
      <c r="A1075" s="219"/>
      <c r="B1075" s="73"/>
      <c r="C1075" s="73"/>
      <c r="D1075" s="73"/>
      <c r="E1075" s="77" t="s">
        <v>150</v>
      </c>
      <c r="F1075" s="79">
        <f t="shared" si="446"/>
        <v>0</v>
      </c>
      <c r="G1075" s="79">
        <v>0</v>
      </c>
      <c r="H1075" s="79">
        <v>0</v>
      </c>
      <c r="I1075" s="79">
        <v>0</v>
      </c>
      <c r="J1075" s="79">
        <v>0</v>
      </c>
      <c r="K1075" s="79">
        <v>0</v>
      </c>
      <c r="L1075" s="79">
        <v>0</v>
      </c>
      <c r="M1075" s="79">
        <v>0</v>
      </c>
      <c r="N1075" s="79">
        <v>0</v>
      </c>
      <c r="O1075" s="79">
        <v>0</v>
      </c>
      <c r="P1075" s="79">
        <v>0</v>
      </c>
      <c r="Q1075" s="79">
        <v>0</v>
      </c>
      <c r="R1075" s="79">
        <v>0</v>
      </c>
      <c r="S1075" s="79">
        <v>0</v>
      </c>
      <c r="T1075" s="79">
        <v>0</v>
      </c>
      <c r="U1075" s="79">
        <v>0</v>
      </c>
      <c r="V1075" s="79">
        <v>0</v>
      </c>
      <c r="W1075" s="79">
        <v>0</v>
      </c>
      <c r="X1075" s="79">
        <v>0</v>
      </c>
      <c r="Y1075" s="79">
        <v>0</v>
      </c>
      <c r="Z1075" s="79">
        <v>0</v>
      </c>
      <c r="AA1075" s="111">
        <v>0</v>
      </c>
      <c r="AB1075" s="107"/>
    </row>
    <row r="1076" spans="1:28" ht="19.5" customHeight="1" x14ac:dyDescent="0.15">
      <c r="A1076" s="219"/>
      <c r="B1076" s="76"/>
      <c r="C1076" s="74" t="s">
        <v>165</v>
      </c>
      <c r="D1076" s="75"/>
      <c r="E1076" s="77" t="s">
        <v>183</v>
      </c>
      <c r="F1076" s="79">
        <f t="shared" si="446"/>
        <v>5399.0000000000009</v>
      </c>
      <c r="G1076" s="79">
        <v>37.58</v>
      </c>
      <c r="H1076" s="79">
        <v>37.22</v>
      </c>
      <c r="I1076" s="79">
        <v>55.28</v>
      </c>
      <c r="J1076" s="79">
        <v>43.47</v>
      </c>
      <c r="K1076" s="79">
        <v>76.75</v>
      </c>
      <c r="L1076" s="79">
        <v>102.03</v>
      </c>
      <c r="M1076" s="79">
        <v>270.37</v>
      </c>
      <c r="N1076" s="79">
        <v>240.01000000000002</v>
      </c>
      <c r="O1076" s="79">
        <v>186.38</v>
      </c>
      <c r="P1076" s="79">
        <v>182.89000000000001</v>
      </c>
      <c r="Q1076" s="79">
        <v>276.98</v>
      </c>
      <c r="R1076" s="79">
        <v>647.88</v>
      </c>
      <c r="S1076" s="79">
        <v>603.84</v>
      </c>
      <c r="T1076" s="79">
        <v>1442.96</v>
      </c>
      <c r="U1076" s="79">
        <v>788.87</v>
      </c>
      <c r="V1076" s="79">
        <v>174.84</v>
      </c>
      <c r="W1076" s="79">
        <v>161.87</v>
      </c>
      <c r="X1076" s="79">
        <v>2.08</v>
      </c>
      <c r="Y1076" s="79">
        <v>15.02</v>
      </c>
      <c r="Z1076" s="79">
        <v>0</v>
      </c>
      <c r="AA1076" s="111">
        <v>52.68</v>
      </c>
      <c r="AB1076" s="107"/>
    </row>
    <row r="1077" spans="1:28" ht="19.5" customHeight="1" thickBot="1" x14ac:dyDescent="0.2">
      <c r="A1077" s="94"/>
      <c r="B1077" s="222"/>
      <c r="C1077" s="222"/>
      <c r="D1077" s="223"/>
      <c r="E1077" s="224" t="s">
        <v>150</v>
      </c>
      <c r="F1077" s="79">
        <f t="shared" si="446"/>
        <v>733.53399999999999</v>
      </c>
      <c r="G1077" s="102">
        <v>0</v>
      </c>
      <c r="H1077" s="225">
        <v>0.39700000000000002</v>
      </c>
      <c r="I1077" s="225">
        <v>1.4179999999999999</v>
      </c>
      <c r="J1077" s="225">
        <v>2.1920000000000002</v>
      </c>
      <c r="K1077" s="225">
        <v>5.407</v>
      </c>
      <c r="L1077" s="225">
        <v>9.218</v>
      </c>
      <c r="M1077" s="225">
        <v>27.132999999999999</v>
      </c>
      <c r="N1077" s="225">
        <v>26.495999999999999</v>
      </c>
      <c r="O1077" s="225">
        <v>22.449000000000002</v>
      </c>
      <c r="P1077" s="225">
        <v>24.062999999999999</v>
      </c>
      <c r="Q1077" s="225">
        <v>40.145000000000003</v>
      </c>
      <c r="R1077" s="225">
        <v>94.668999999999997</v>
      </c>
      <c r="S1077" s="225">
        <v>89.239000000000004</v>
      </c>
      <c r="T1077" s="225">
        <v>212.14600000000002</v>
      </c>
      <c r="U1077" s="225">
        <v>118.18599999999999</v>
      </c>
      <c r="V1077" s="225">
        <v>26.053999999999998</v>
      </c>
      <c r="W1077" s="225">
        <v>24.027000000000001</v>
      </c>
      <c r="X1077" s="225">
        <v>0.308</v>
      </c>
      <c r="Y1077" s="225">
        <v>2.2330000000000001</v>
      </c>
      <c r="Z1077" s="225">
        <v>0</v>
      </c>
      <c r="AA1077" s="226">
        <v>7.7539999999999996</v>
      </c>
      <c r="AB1077" s="107"/>
    </row>
    <row r="1078" spans="1:28" ht="19.5" customHeight="1" x14ac:dyDescent="0.15">
      <c r="A1078" s="349" t="s">
        <v>119</v>
      </c>
      <c r="B1078" s="352" t="s">
        <v>120</v>
      </c>
      <c r="C1078" s="353"/>
      <c r="D1078" s="354"/>
      <c r="E1078" s="73" t="s">
        <v>183</v>
      </c>
      <c r="F1078" s="227">
        <f>F1079+F1080</f>
        <v>376.88</v>
      </c>
    </row>
    <row r="1079" spans="1:28" ht="19.5" customHeight="1" x14ac:dyDescent="0.15">
      <c r="A1079" s="350"/>
      <c r="B1079" s="355" t="s">
        <v>205</v>
      </c>
      <c r="C1079" s="356"/>
      <c r="D1079" s="357"/>
      <c r="E1079" s="77" t="s">
        <v>183</v>
      </c>
      <c r="F1079" s="227">
        <v>110.11</v>
      </c>
    </row>
    <row r="1080" spans="1:28" ht="19.5" customHeight="1" x14ac:dyDescent="0.15">
      <c r="A1080" s="351"/>
      <c r="B1080" s="355" t="s">
        <v>206</v>
      </c>
      <c r="C1080" s="356"/>
      <c r="D1080" s="357"/>
      <c r="E1080" s="77" t="s">
        <v>183</v>
      </c>
      <c r="F1080" s="227">
        <v>266.77</v>
      </c>
    </row>
    <row r="1081" spans="1:28" ht="19.5" customHeight="1" thickBot="1" x14ac:dyDescent="0.2">
      <c r="A1081" s="358" t="s">
        <v>204</v>
      </c>
      <c r="B1081" s="359"/>
      <c r="C1081" s="359"/>
      <c r="D1081" s="360"/>
      <c r="E1081" s="167" t="s">
        <v>183</v>
      </c>
      <c r="F1081" s="233">
        <v>0</v>
      </c>
    </row>
    <row r="1083" spans="1:28" ht="19.5" customHeight="1" x14ac:dyDescent="0.15">
      <c r="A1083" s="3" t="s">
        <v>381</v>
      </c>
      <c r="F1083" s="207" t="s">
        <v>504</v>
      </c>
    </row>
    <row r="1084" spans="1:28" ht="19.5" customHeight="1" thickBot="1" x14ac:dyDescent="0.2">
      <c r="A1084" s="346" t="s">
        <v>28</v>
      </c>
      <c r="B1084" s="348"/>
      <c r="C1084" s="348"/>
      <c r="D1084" s="348"/>
      <c r="E1084" s="348"/>
      <c r="F1084" s="348"/>
      <c r="G1084" s="348"/>
      <c r="H1084" s="348"/>
      <c r="I1084" s="348"/>
      <c r="J1084" s="348"/>
      <c r="K1084" s="348"/>
      <c r="L1084" s="348"/>
      <c r="M1084" s="348"/>
      <c r="N1084" s="348"/>
      <c r="O1084" s="348"/>
      <c r="P1084" s="348"/>
      <c r="Q1084" s="348"/>
      <c r="R1084" s="348"/>
      <c r="S1084" s="348"/>
      <c r="T1084" s="348"/>
      <c r="U1084" s="348"/>
      <c r="V1084" s="348"/>
      <c r="W1084" s="348"/>
      <c r="X1084" s="348"/>
      <c r="Y1084" s="348"/>
      <c r="Z1084" s="348"/>
      <c r="AA1084" s="348"/>
    </row>
    <row r="1085" spans="1:28" ht="19.5" customHeight="1" x14ac:dyDescent="0.15">
      <c r="A1085" s="208" t="s">
        <v>179</v>
      </c>
      <c r="B1085" s="91"/>
      <c r="C1085" s="91"/>
      <c r="D1085" s="91"/>
      <c r="E1085" s="91"/>
      <c r="F1085" s="89" t="s">
        <v>180</v>
      </c>
      <c r="G1085" s="184"/>
      <c r="H1085" s="184"/>
      <c r="I1085" s="184"/>
      <c r="J1085" s="184"/>
      <c r="K1085" s="184"/>
      <c r="L1085" s="184"/>
      <c r="M1085" s="184"/>
      <c r="N1085" s="184"/>
      <c r="O1085" s="184"/>
      <c r="P1085" s="184"/>
      <c r="Q1085" s="209"/>
      <c r="R1085" s="135"/>
      <c r="S1085" s="184"/>
      <c r="T1085" s="184"/>
      <c r="U1085" s="184"/>
      <c r="V1085" s="184"/>
      <c r="W1085" s="184"/>
      <c r="X1085" s="184"/>
      <c r="Y1085" s="184"/>
      <c r="Z1085" s="184"/>
      <c r="AA1085" s="234" t="s">
        <v>181</v>
      </c>
      <c r="AB1085" s="107"/>
    </row>
    <row r="1086" spans="1:28" ht="19.5" customHeight="1" x14ac:dyDescent="0.15">
      <c r="A1086" s="211" t="s">
        <v>182</v>
      </c>
      <c r="B1086" s="75"/>
      <c r="C1086" s="75"/>
      <c r="D1086" s="75"/>
      <c r="E1086" s="77" t="s">
        <v>183</v>
      </c>
      <c r="F1086" s="79">
        <f>F1088+F1122+F1125</f>
        <v>1333.4299999999998</v>
      </c>
      <c r="G1086" s="212" t="s">
        <v>184</v>
      </c>
      <c r="H1086" s="212" t="s">
        <v>185</v>
      </c>
      <c r="I1086" s="212" t="s">
        <v>186</v>
      </c>
      <c r="J1086" s="212" t="s">
        <v>187</v>
      </c>
      <c r="K1086" s="212" t="s">
        <v>227</v>
      </c>
      <c r="L1086" s="212" t="s">
        <v>228</v>
      </c>
      <c r="M1086" s="212" t="s">
        <v>229</v>
      </c>
      <c r="N1086" s="212" t="s">
        <v>230</v>
      </c>
      <c r="O1086" s="212" t="s">
        <v>231</v>
      </c>
      <c r="P1086" s="212" t="s">
        <v>232</v>
      </c>
      <c r="Q1086" s="213" t="s">
        <v>233</v>
      </c>
      <c r="R1086" s="214" t="s">
        <v>234</v>
      </c>
      <c r="S1086" s="212" t="s">
        <v>235</v>
      </c>
      <c r="T1086" s="212" t="s">
        <v>236</v>
      </c>
      <c r="U1086" s="212" t="s">
        <v>237</v>
      </c>
      <c r="V1086" s="212" t="s">
        <v>238</v>
      </c>
      <c r="W1086" s="212" t="s">
        <v>42</v>
      </c>
      <c r="X1086" s="212" t="s">
        <v>147</v>
      </c>
      <c r="Y1086" s="212" t="s">
        <v>148</v>
      </c>
      <c r="Z1086" s="212" t="s">
        <v>149</v>
      </c>
      <c r="AA1086" s="235"/>
      <c r="AB1086" s="107"/>
    </row>
    <row r="1087" spans="1:28" ht="19.5" customHeight="1" x14ac:dyDescent="0.15">
      <c r="A1087" s="144"/>
      <c r="E1087" s="77" t="s">
        <v>150</v>
      </c>
      <c r="F1087" s="79">
        <f>F1089</f>
        <v>335.42999999999995</v>
      </c>
      <c r="G1087" s="216"/>
      <c r="H1087" s="216"/>
      <c r="I1087" s="216"/>
      <c r="J1087" s="216"/>
      <c r="K1087" s="216"/>
      <c r="L1087" s="216"/>
      <c r="M1087" s="216"/>
      <c r="N1087" s="216"/>
      <c r="O1087" s="216"/>
      <c r="P1087" s="216"/>
      <c r="Q1087" s="217"/>
      <c r="R1087" s="197"/>
      <c r="S1087" s="216"/>
      <c r="T1087" s="216"/>
      <c r="U1087" s="216"/>
      <c r="V1087" s="216"/>
      <c r="W1087" s="216"/>
      <c r="X1087" s="216"/>
      <c r="Y1087" s="216"/>
      <c r="Z1087" s="216"/>
      <c r="AA1087" s="235" t="s">
        <v>151</v>
      </c>
      <c r="AB1087" s="107"/>
    </row>
    <row r="1088" spans="1:28" ht="19.5" customHeight="1" x14ac:dyDescent="0.15">
      <c r="A1088" s="218"/>
      <c r="B1088" s="74" t="s">
        <v>152</v>
      </c>
      <c r="C1088" s="75"/>
      <c r="D1088" s="75"/>
      <c r="E1088" s="77" t="s">
        <v>183</v>
      </c>
      <c r="F1088" s="79">
        <f>SUM(G1088:AA1088)</f>
        <v>1321.2799999999997</v>
      </c>
      <c r="G1088" s="79">
        <f>G1090+G1108</f>
        <v>0.48</v>
      </c>
      <c r="H1088" s="79">
        <f t="shared" ref="H1088:AA1088" si="452">H1090+H1108</f>
        <v>7.7200000000000006</v>
      </c>
      <c r="I1088" s="79">
        <f t="shared" si="452"/>
        <v>2.2200000000000002</v>
      </c>
      <c r="J1088" s="79">
        <f t="shared" si="452"/>
        <v>7.78</v>
      </c>
      <c r="K1088" s="79">
        <f t="shared" si="452"/>
        <v>11.19</v>
      </c>
      <c r="L1088" s="79">
        <f t="shared" si="452"/>
        <v>25</v>
      </c>
      <c r="M1088" s="79">
        <f t="shared" si="452"/>
        <v>34.369999999999997</v>
      </c>
      <c r="N1088" s="79">
        <f t="shared" si="452"/>
        <v>36.21</v>
      </c>
      <c r="O1088" s="79">
        <f t="shared" si="452"/>
        <v>32.58</v>
      </c>
      <c r="P1088" s="79">
        <f t="shared" si="452"/>
        <v>67.02</v>
      </c>
      <c r="Q1088" s="79">
        <f t="shared" si="452"/>
        <v>159.10000000000002</v>
      </c>
      <c r="R1088" s="79">
        <f t="shared" si="452"/>
        <v>164.37</v>
      </c>
      <c r="S1088" s="79">
        <f t="shared" si="452"/>
        <v>236.73000000000002</v>
      </c>
      <c r="T1088" s="79">
        <f t="shared" si="452"/>
        <v>238.10000000000002</v>
      </c>
      <c r="U1088" s="79">
        <f t="shared" si="452"/>
        <v>174.26999999999998</v>
      </c>
      <c r="V1088" s="79">
        <f t="shared" si="452"/>
        <v>18.649999999999999</v>
      </c>
      <c r="W1088" s="79">
        <f t="shared" si="452"/>
        <v>62.03</v>
      </c>
      <c r="X1088" s="79">
        <f t="shared" si="452"/>
        <v>6.78</v>
      </c>
      <c r="Y1088" s="79">
        <f t="shared" si="452"/>
        <v>23.08</v>
      </c>
      <c r="Z1088" s="79">
        <f t="shared" si="452"/>
        <v>0</v>
      </c>
      <c r="AA1088" s="111">
        <f t="shared" si="452"/>
        <v>13.6</v>
      </c>
      <c r="AB1088" s="107"/>
    </row>
    <row r="1089" spans="1:28" ht="19.5" customHeight="1" x14ac:dyDescent="0.15">
      <c r="A1089" s="219"/>
      <c r="B1089" s="220"/>
      <c r="E1089" s="77" t="s">
        <v>150</v>
      </c>
      <c r="F1089" s="79">
        <f>SUM(G1089:AA1089)</f>
        <v>335.42999999999995</v>
      </c>
      <c r="G1089" s="79">
        <f>G1091+G1109</f>
        <v>0</v>
      </c>
      <c r="H1089" s="79">
        <f t="shared" ref="H1089:AA1089" si="453">H1091+H1109</f>
        <v>2.7E-2</v>
      </c>
      <c r="I1089" s="79">
        <f t="shared" si="453"/>
        <v>6.3E-2</v>
      </c>
      <c r="J1089" s="79">
        <f t="shared" si="453"/>
        <v>0.25700000000000001</v>
      </c>
      <c r="K1089" s="79">
        <f t="shared" si="453"/>
        <v>1.1299999999999999</v>
      </c>
      <c r="L1089" s="79">
        <f t="shared" si="453"/>
        <v>4.9030000000000005</v>
      </c>
      <c r="M1089" s="79">
        <f t="shared" si="453"/>
        <v>7.9649999999999999</v>
      </c>
      <c r="N1089" s="79">
        <f t="shared" si="453"/>
        <v>8.9919999999999991</v>
      </c>
      <c r="O1089" s="79">
        <f t="shared" si="453"/>
        <v>10.044</v>
      </c>
      <c r="P1089" s="79">
        <f t="shared" si="453"/>
        <v>20.285</v>
      </c>
      <c r="Q1089" s="79">
        <f t="shared" si="453"/>
        <v>49.927999999999997</v>
      </c>
      <c r="R1089" s="79">
        <f t="shared" si="453"/>
        <v>44.183</v>
      </c>
      <c r="S1089" s="79">
        <f t="shared" si="453"/>
        <v>57.091999999999999</v>
      </c>
      <c r="T1089" s="79">
        <f t="shared" si="453"/>
        <v>59.917000000000002</v>
      </c>
      <c r="U1089" s="79">
        <f t="shared" si="453"/>
        <v>36.988999999999997</v>
      </c>
      <c r="V1089" s="79">
        <f t="shared" si="453"/>
        <v>6.3199999999999994</v>
      </c>
      <c r="W1089" s="79">
        <f t="shared" si="453"/>
        <v>14.172000000000001</v>
      </c>
      <c r="X1089" s="79">
        <f t="shared" si="453"/>
        <v>2.5099999999999998</v>
      </c>
      <c r="Y1089" s="79">
        <f t="shared" si="453"/>
        <v>5.798</v>
      </c>
      <c r="Z1089" s="79">
        <f t="shared" si="453"/>
        <v>0</v>
      </c>
      <c r="AA1089" s="111">
        <f t="shared" si="453"/>
        <v>4.8549999999999995</v>
      </c>
      <c r="AB1089" s="107"/>
    </row>
    <row r="1090" spans="1:28" ht="19.5" customHeight="1" x14ac:dyDescent="0.15">
      <c r="A1090" s="219"/>
      <c r="B1090" s="221"/>
      <c r="C1090" s="74" t="s">
        <v>152</v>
      </c>
      <c r="D1090" s="75"/>
      <c r="E1090" s="77" t="s">
        <v>183</v>
      </c>
      <c r="F1090" s="79">
        <f t="shared" ref="F1090:F1093" si="454">SUM(G1090:AA1090)</f>
        <v>696.55000000000007</v>
      </c>
      <c r="G1090" s="79">
        <f>G1092+G1106</f>
        <v>0.48</v>
      </c>
      <c r="H1090" s="79">
        <f t="shared" ref="H1090:J1090" si="455">H1092+H1106</f>
        <v>5.32</v>
      </c>
      <c r="I1090" s="79">
        <f t="shared" si="455"/>
        <v>2.0100000000000002</v>
      </c>
      <c r="J1090" s="79">
        <f t="shared" si="455"/>
        <v>5.8100000000000005</v>
      </c>
      <c r="K1090" s="79">
        <f>K1092+K1106</f>
        <v>7.33</v>
      </c>
      <c r="L1090" s="79">
        <f t="shared" ref="L1090:AA1090" si="456">L1092+L1106</f>
        <v>23.16</v>
      </c>
      <c r="M1090" s="79">
        <f t="shared" si="456"/>
        <v>30.82</v>
      </c>
      <c r="N1090" s="79">
        <f t="shared" si="456"/>
        <v>29.700000000000003</v>
      </c>
      <c r="O1090" s="79">
        <f t="shared" si="456"/>
        <v>30.859999999999996</v>
      </c>
      <c r="P1090" s="79">
        <f t="shared" si="456"/>
        <v>60.83</v>
      </c>
      <c r="Q1090" s="79">
        <f t="shared" si="456"/>
        <v>132.48000000000002</v>
      </c>
      <c r="R1090" s="79">
        <f t="shared" si="456"/>
        <v>90.85</v>
      </c>
      <c r="S1090" s="79">
        <f t="shared" si="456"/>
        <v>95.92</v>
      </c>
      <c r="T1090" s="79">
        <f t="shared" si="456"/>
        <v>83.5</v>
      </c>
      <c r="U1090" s="79">
        <f t="shared" si="456"/>
        <v>40.249999999999993</v>
      </c>
      <c r="V1090" s="79">
        <f t="shared" si="456"/>
        <v>12.219999999999999</v>
      </c>
      <c r="W1090" s="79">
        <f t="shared" si="456"/>
        <v>19.2</v>
      </c>
      <c r="X1090" s="79">
        <f t="shared" si="456"/>
        <v>5.71</v>
      </c>
      <c r="Y1090" s="79">
        <f t="shared" si="456"/>
        <v>9.59</v>
      </c>
      <c r="Z1090" s="79">
        <f t="shared" si="456"/>
        <v>0</v>
      </c>
      <c r="AA1090" s="111">
        <f t="shared" si="456"/>
        <v>10.51</v>
      </c>
      <c r="AB1090" s="107"/>
    </row>
    <row r="1091" spans="1:28" ht="19.5" customHeight="1" x14ac:dyDescent="0.15">
      <c r="A1091" s="219"/>
      <c r="B1091" s="76"/>
      <c r="C1091" s="76"/>
      <c r="E1091" s="77" t="s">
        <v>150</v>
      </c>
      <c r="F1091" s="79">
        <f t="shared" si="454"/>
        <v>242.07700000000003</v>
      </c>
      <c r="G1091" s="79">
        <f>G1093+G1107</f>
        <v>0</v>
      </c>
      <c r="H1091" s="79">
        <f t="shared" ref="H1091:AA1091" si="457">H1093+H1107</f>
        <v>0</v>
      </c>
      <c r="I1091" s="79">
        <f t="shared" si="457"/>
        <v>5.6999999999999995E-2</v>
      </c>
      <c r="J1091" s="79">
        <f t="shared" si="457"/>
        <v>0.154</v>
      </c>
      <c r="K1091" s="79">
        <f t="shared" si="457"/>
        <v>0.84299999999999997</v>
      </c>
      <c r="L1091" s="79">
        <f t="shared" si="457"/>
        <v>4.7350000000000003</v>
      </c>
      <c r="M1091" s="79">
        <f t="shared" si="457"/>
        <v>7.6219999999999999</v>
      </c>
      <c r="N1091" s="79">
        <f t="shared" si="457"/>
        <v>8.2539999999999996</v>
      </c>
      <c r="O1091" s="79">
        <f t="shared" si="457"/>
        <v>9.8320000000000007</v>
      </c>
      <c r="P1091" s="79">
        <f t="shared" si="457"/>
        <v>19.469000000000001</v>
      </c>
      <c r="Q1091" s="79">
        <f t="shared" si="457"/>
        <v>46.244999999999997</v>
      </c>
      <c r="R1091" s="79">
        <f t="shared" si="457"/>
        <v>33.896999999999998</v>
      </c>
      <c r="S1091" s="79">
        <f t="shared" si="457"/>
        <v>37.350999999999999</v>
      </c>
      <c r="T1091" s="79">
        <f t="shared" si="457"/>
        <v>33.722999999999999</v>
      </c>
      <c r="U1091" s="79">
        <f t="shared" si="457"/>
        <v>16.511999999999997</v>
      </c>
      <c r="V1091" s="79">
        <f t="shared" si="457"/>
        <v>4.9929999999999994</v>
      </c>
      <c r="W1091" s="79">
        <f t="shared" si="457"/>
        <v>7.7590000000000003</v>
      </c>
      <c r="X1091" s="79">
        <f t="shared" si="457"/>
        <v>2.351</v>
      </c>
      <c r="Y1091" s="79">
        <f t="shared" si="457"/>
        <v>3.94</v>
      </c>
      <c r="Z1091" s="79">
        <f t="shared" si="457"/>
        <v>0</v>
      </c>
      <c r="AA1091" s="111">
        <f t="shared" si="457"/>
        <v>4.34</v>
      </c>
      <c r="AB1091" s="107"/>
    </row>
    <row r="1092" spans="1:28" ht="19.5" customHeight="1" x14ac:dyDescent="0.15">
      <c r="A1092" s="219"/>
      <c r="B1092" s="73"/>
      <c r="C1092" s="77"/>
      <c r="D1092" s="77" t="s">
        <v>153</v>
      </c>
      <c r="E1092" s="77" t="s">
        <v>183</v>
      </c>
      <c r="F1092" s="79">
        <f>SUM(G1092:AA1092)</f>
        <v>695.41000000000008</v>
      </c>
      <c r="G1092" s="79">
        <f>SUM(G1094,G1096,G1098,G1100,G1102,G1104)</f>
        <v>0.48</v>
      </c>
      <c r="H1092" s="79">
        <f t="shared" ref="H1092" si="458">SUM(H1094,H1096,H1098,H1100,H1102,H1104)</f>
        <v>5.32</v>
      </c>
      <c r="I1092" s="79">
        <f>SUM(I1094,I1096,I1098,I1100,I1102,I1104)</f>
        <v>2.0100000000000002</v>
      </c>
      <c r="J1092" s="79">
        <f t="shared" ref="J1092" si="459">SUM(J1094,J1096,J1098,J1100,J1102,J1104)</f>
        <v>5.7600000000000007</v>
      </c>
      <c r="K1092" s="79">
        <f>SUM(K1094,K1096,K1098,K1100,K1102,K1104)</f>
        <v>7.33</v>
      </c>
      <c r="L1092" s="79">
        <f t="shared" ref="L1092:N1092" si="460">SUM(L1094,L1096,L1098,L1100,L1102,L1104)</f>
        <v>23.16</v>
      </c>
      <c r="M1092" s="79">
        <f t="shared" si="460"/>
        <v>30.82</v>
      </c>
      <c r="N1092" s="79">
        <f t="shared" si="460"/>
        <v>29.700000000000003</v>
      </c>
      <c r="O1092" s="79">
        <f>SUM(O1094,O1096,O1098,O1100,O1102,O1104)</f>
        <v>30.539999999999996</v>
      </c>
      <c r="P1092" s="79">
        <f t="shared" ref="P1092:V1092" si="461">SUM(P1094,P1096,P1098,P1100,P1102,P1104)</f>
        <v>60.73</v>
      </c>
      <c r="Q1092" s="79">
        <f t="shared" si="461"/>
        <v>132.48000000000002</v>
      </c>
      <c r="R1092" s="79">
        <f t="shared" si="461"/>
        <v>90.64</v>
      </c>
      <c r="S1092" s="79">
        <f t="shared" si="461"/>
        <v>95.91</v>
      </c>
      <c r="T1092" s="79">
        <f t="shared" si="461"/>
        <v>83.48</v>
      </c>
      <c r="U1092" s="79">
        <f t="shared" si="461"/>
        <v>39.929999999999993</v>
      </c>
      <c r="V1092" s="79">
        <f t="shared" si="461"/>
        <v>12.11</v>
      </c>
      <c r="W1092" s="79">
        <f>SUM(W1094,W1096,W1098,W1100,W1102,W1104)</f>
        <v>19.2</v>
      </c>
      <c r="X1092" s="79">
        <f t="shared" ref="X1092:AA1092" si="462">SUM(X1094,X1096,X1098,X1100,X1102,X1104)</f>
        <v>5.71</v>
      </c>
      <c r="Y1092" s="79">
        <f t="shared" si="462"/>
        <v>9.59</v>
      </c>
      <c r="Z1092" s="79">
        <f t="shared" si="462"/>
        <v>0</v>
      </c>
      <c r="AA1092" s="111">
        <f t="shared" si="462"/>
        <v>10.51</v>
      </c>
      <c r="AB1092" s="107"/>
    </row>
    <row r="1093" spans="1:28" ht="19.5" customHeight="1" x14ac:dyDescent="0.15">
      <c r="A1093" s="219"/>
      <c r="B1093" s="73" t="s">
        <v>154</v>
      </c>
      <c r="C1093" s="73"/>
      <c r="D1093" s="73"/>
      <c r="E1093" s="77" t="s">
        <v>150</v>
      </c>
      <c r="F1093" s="79">
        <f t="shared" si="454"/>
        <v>241.87099999999995</v>
      </c>
      <c r="G1093" s="79">
        <f>SUM(G1095,G1097,G1099,G1101,G1103,G1105)</f>
        <v>0</v>
      </c>
      <c r="H1093" s="79">
        <f t="shared" ref="H1093:AA1093" si="463">SUM(H1095,H1097,H1099,H1101,H1103,H1105)</f>
        <v>0</v>
      </c>
      <c r="I1093" s="79">
        <f t="shared" si="463"/>
        <v>5.6999999999999995E-2</v>
      </c>
      <c r="J1093" s="79">
        <f t="shared" si="463"/>
        <v>0.151</v>
      </c>
      <c r="K1093" s="79">
        <f t="shared" si="463"/>
        <v>0.84299999999999997</v>
      </c>
      <c r="L1093" s="79">
        <f t="shared" si="463"/>
        <v>4.7350000000000003</v>
      </c>
      <c r="M1093" s="79">
        <f t="shared" si="463"/>
        <v>7.6219999999999999</v>
      </c>
      <c r="N1093" s="79">
        <f t="shared" si="463"/>
        <v>8.2539999999999996</v>
      </c>
      <c r="O1093" s="79">
        <f t="shared" si="463"/>
        <v>9.7510000000000012</v>
      </c>
      <c r="P1093" s="79">
        <f t="shared" si="463"/>
        <v>19.443000000000001</v>
      </c>
      <c r="Q1093" s="79">
        <f t="shared" si="463"/>
        <v>46.244999999999997</v>
      </c>
      <c r="R1093" s="79">
        <f t="shared" si="463"/>
        <v>33.866</v>
      </c>
      <c r="S1093" s="79">
        <f t="shared" si="463"/>
        <v>37.348999999999997</v>
      </c>
      <c r="T1093" s="79">
        <f t="shared" si="463"/>
        <v>33.72</v>
      </c>
      <c r="U1093" s="79">
        <f t="shared" si="463"/>
        <v>16.463999999999999</v>
      </c>
      <c r="V1093" s="79">
        <f t="shared" si="463"/>
        <v>4.9809999999999999</v>
      </c>
      <c r="W1093" s="79">
        <f t="shared" si="463"/>
        <v>7.7590000000000003</v>
      </c>
      <c r="X1093" s="79">
        <f t="shared" si="463"/>
        <v>2.351</v>
      </c>
      <c r="Y1093" s="79">
        <f t="shared" si="463"/>
        <v>3.94</v>
      </c>
      <c r="Z1093" s="79">
        <f t="shared" si="463"/>
        <v>0</v>
      </c>
      <c r="AA1093" s="111">
        <f t="shared" si="463"/>
        <v>4.34</v>
      </c>
      <c r="AB1093" s="107"/>
    </row>
    <row r="1094" spans="1:28" ht="19.5" customHeight="1" x14ac:dyDescent="0.15">
      <c r="A1094" s="219" t="s">
        <v>155</v>
      </c>
      <c r="B1094" s="73"/>
      <c r="C1094" s="73" t="s">
        <v>10</v>
      </c>
      <c r="D1094" s="77" t="s">
        <v>156</v>
      </c>
      <c r="E1094" s="77" t="s">
        <v>183</v>
      </c>
      <c r="F1094" s="79">
        <f t="shared" ref="F1094:F1097" si="464">SUM(G1094:AA1094)</f>
        <v>637.66000000000008</v>
      </c>
      <c r="G1094" s="79">
        <v>0</v>
      </c>
      <c r="H1094" s="79">
        <v>1.18</v>
      </c>
      <c r="I1094" s="79">
        <v>0.6</v>
      </c>
      <c r="J1094" s="79">
        <v>0.62</v>
      </c>
      <c r="K1094" s="79">
        <v>4.4000000000000004</v>
      </c>
      <c r="L1094" s="79">
        <v>22.36</v>
      </c>
      <c r="M1094" s="79">
        <v>29.36</v>
      </c>
      <c r="N1094" s="79">
        <v>26.63</v>
      </c>
      <c r="O1094" s="79">
        <v>30.13</v>
      </c>
      <c r="P1094" s="79">
        <v>51.29</v>
      </c>
      <c r="Q1094" s="79">
        <v>112.49000000000001</v>
      </c>
      <c r="R1094" s="79">
        <v>84.89</v>
      </c>
      <c r="S1094" s="79">
        <v>93.33</v>
      </c>
      <c r="T1094" s="79">
        <v>83.37</v>
      </c>
      <c r="U1094" s="79">
        <v>39.889999999999993</v>
      </c>
      <c r="V1094" s="79">
        <v>12.11</v>
      </c>
      <c r="W1094" s="79">
        <v>19.2</v>
      </c>
      <c r="X1094" s="79">
        <v>5.71</v>
      </c>
      <c r="Y1094" s="79">
        <v>9.59</v>
      </c>
      <c r="Z1094" s="79">
        <v>0</v>
      </c>
      <c r="AA1094" s="111">
        <v>10.51</v>
      </c>
      <c r="AB1094" s="107"/>
    </row>
    <row r="1095" spans="1:28" ht="19.5" customHeight="1" x14ac:dyDescent="0.15">
      <c r="A1095" s="219"/>
      <c r="B1095" s="73"/>
      <c r="C1095" s="73"/>
      <c r="D1095" s="73"/>
      <c r="E1095" s="77" t="s">
        <v>150</v>
      </c>
      <c r="F1095" s="79">
        <f t="shared" si="464"/>
        <v>232.364</v>
      </c>
      <c r="G1095" s="79">
        <v>0</v>
      </c>
      <c r="H1095" s="79">
        <v>0</v>
      </c>
      <c r="I1095" s="79">
        <v>4.2999999999999997E-2</v>
      </c>
      <c r="J1095" s="79">
        <v>7.5999999999999998E-2</v>
      </c>
      <c r="K1095" s="79">
        <v>0.753</v>
      </c>
      <c r="L1095" s="79">
        <v>4.7</v>
      </c>
      <c r="M1095" s="79">
        <v>7.3490000000000002</v>
      </c>
      <c r="N1095" s="79">
        <v>7.7430000000000003</v>
      </c>
      <c r="O1095" s="79">
        <v>9.6590000000000007</v>
      </c>
      <c r="P1095" s="79">
        <v>17.552</v>
      </c>
      <c r="Q1095" s="79">
        <v>41.750999999999998</v>
      </c>
      <c r="R1095" s="79">
        <v>32.518000000000001</v>
      </c>
      <c r="S1095" s="79">
        <v>36.704000000000001</v>
      </c>
      <c r="T1095" s="79">
        <v>33.692</v>
      </c>
      <c r="U1095" s="79">
        <v>16.452999999999999</v>
      </c>
      <c r="V1095" s="79">
        <v>4.9809999999999999</v>
      </c>
      <c r="W1095" s="79">
        <v>7.7590000000000003</v>
      </c>
      <c r="X1095" s="79">
        <v>2.351</v>
      </c>
      <c r="Y1095" s="79">
        <v>3.94</v>
      </c>
      <c r="Z1095" s="79">
        <v>0</v>
      </c>
      <c r="AA1095" s="111">
        <v>4.34</v>
      </c>
      <c r="AB1095" s="107"/>
    </row>
    <row r="1096" spans="1:28" ht="19.5" customHeight="1" x14ac:dyDescent="0.15">
      <c r="A1096" s="219"/>
      <c r="B1096" s="73"/>
      <c r="C1096" s="73"/>
      <c r="D1096" s="77" t="s">
        <v>157</v>
      </c>
      <c r="E1096" s="77" t="s">
        <v>183</v>
      </c>
      <c r="F1096" s="79">
        <f t="shared" si="464"/>
        <v>11.77</v>
      </c>
      <c r="G1096" s="79">
        <v>0</v>
      </c>
      <c r="H1096" s="79">
        <v>0</v>
      </c>
      <c r="I1096" s="79">
        <v>0</v>
      </c>
      <c r="J1096" s="79">
        <v>0</v>
      </c>
      <c r="K1096" s="79">
        <v>0</v>
      </c>
      <c r="L1096" s="79">
        <v>0</v>
      </c>
      <c r="M1096" s="79">
        <v>0</v>
      </c>
      <c r="N1096" s="79">
        <v>0.12</v>
      </c>
      <c r="O1096" s="79">
        <v>0.08</v>
      </c>
      <c r="P1096" s="79">
        <v>1.44</v>
      </c>
      <c r="Q1096" s="79">
        <v>6.55</v>
      </c>
      <c r="R1096" s="79">
        <v>1.62</v>
      </c>
      <c r="S1096" s="79">
        <v>1.96</v>
      </c>
      <c r="T1096" s="79">
        <v>0</v>
      </c>
      <c r="U1096" s="79">
        <v>0</v>
      </c>
      <c r="V1096" s="79">
        <v>0</v>
      </c>
      <c r="W1096" s="79">
        <v>0</v>
      </c>
      <c r="X1096" s="79">
        <v>0</v>
      </c>
      <c r="Y1096" s="79">
        <v>0</v>
      </c>
      <c r="Z1096" s="79">
        <v>0</v>
      </c>
      <c r="AA1096" s="111">
        <v>0</v>
      </c>
      <c r="AB1096" s="107"/>
    </row>
    <row r="1097" spans="1:28" ht="19.5" customHeight="1" x14ac:dyDescent="0.15">
      <c r="A1097" s="219"/>
      <c r="B1097" s="73"/>
      <c r="C1097" s="73"/>
      <c r="D1097" s="73"/>
      <c r="E1097" s="77" t="s">
        <v>150</v>
      </c>
      <c r="F1097" s="79">
        <f t="shared" si="464"/>
        <v>2.617</v>
      </c>
      <c r="G1097" s="79">
        <v>0</v>
      </c>
      <c r="H1097" s="79">
        <v>0</v>
      </c>
      <c r="I1097" s="79">
        <v>0</v>
      </c>
      <c r="J1097" s="79">
        <v>0</v>
      </c>
      <c r="K1097" s="79">
        <v>0</v>
      </c>
      <c r="L1097" s="79">
        <v>0</v>
      </c>
      <c r="M1097" s="79">
        <v>0</v>
      </c>
      <c r="N1097" s="79">
        <v>0.02</v>
      </c>
      <c r="O1097" s="79">
        <v>1.4999999999999999E-2</v>
      </c>
      <c r="P1097" s="79">
        <v>0.28799999999999998</v>
      </c>
      <c r="Q1097" s="79">
        <v>1.4450000000000001</v>
      </c>
      <c r="R1097" s="79">
        <v>0.376</v>
      </c>
      <c r="S1097" s="79">
        <v>0.47299999999999998</v>
      </c>
      <c r="T1097" s="79">
        <v>0</v>
      </c>
      <c r="U1097" s="79">
        <v>0</v>
      </c>
      <c r="V1097" s="79">
        <v>0</v>
      </c>
      <c r="W1097" s="79">
        <v>0</v>
      </c>
      <c r="X1097" s="79">
        <v>0</v>
      </c>
      <c r="Y1097" s="79">
        <v>0</v>
      </c>
      <c r="Z1097" s="79">
        <v>0</v>
      </c>
      <c r="AA1097" s="111">
        <v>0</v>
      </c>
      <c r="AB1097" s="107"/>
    </row>
    <row r="1098" spans="1:28" ht="19.5" customHeight="1" x14ac:dyDescent="0.15">
      <c r="A1098" s="219"/>
      <c r="B1098" s="73" t="s">
        <v>158</v>
      </c>
      <c r="C1098" s="73" t="s">
        <v>159</v>
      </c>
      <c r="D1098" s="77" t="s">
        <v>160</v>
      </c>
      <c r="E1098" s="77" t="s">
        <v>183</v>
      </c>
      <c r="F1098" s="79">
        <f>SUM(G1098:AA1098)</f>
        <v>26.79</v>
      </c>
      <c r="G1098" s="79">
        <v>0</v>
      </c>
      <c r="H1098" s="79">
        <v>0</v>
      </c>
      <c r="I1098" s="79">
        <v>0</v>
      </c>
      <c r="J1098" s="79">
        <v>0</v>
      </c>
      <c r="K1098" s="79">
        <v>0</v>
      </c>
      <c r="L1098" s="79">
        <v>0</v>
      </c>
      <c r="M1098" s="79">
        <v>0.25</v>
      </c>
      <c r="N1098" s="79">
        <v>2.1</v>
      </c>
      <c r="O1098" s="79">
        <v>0</v>
      </c>
      <c r="P1098" s="79">
        <v>7.82</v>
      </c>
      <c r="Q1098" s="79">
        <v>12.35</v>
      </c>
      <c r="R1098" s="79">
        <v>4.03</v>
      </c>
      <c r="S1098" s="79">
        <v>0.09</v>
      </c>
      <c r="T1098" s="79">
        <v>0.11</v>
      </c>
      <c r="U1098" s="79">
        <v>0.04</v>
      </c>
      <c r="V1098" s="79">
        <v>0</v>
      </c>
      <c r="W1098" s="79">
        <v>0</v>
      </c>
      <c r="X1098" s="79">
        <v>0</v>
      </c>
      <c r="Y1098" s="79">
        <v>0</v>
      </c>
      <c r="Z1098" s="79">
        <v>0</v>
      </c>
      <c r="AA1098" s="111">
        <v>0</v>
      </c>
      <c r="AB1098" s="107"/>
    </row>
    <row r="1099" spans="1:28" ht="19.5" customHeight="1" x14ac:dyDescent="0.15">
      <c r="A1099" s="219"/>
      <c r="B1099" s="73"/>
      <c r="C1099" s="73"/>
      <c r="D1099" s="73"/>
      <c r="E1099" s="77" t="s">
        <v>150</v>
      </c>
      <c r="F1099" s="79">
        <f t="shared" ref="F1099:F1121" si="465">SUM(G1099:AA1099)</f>
        <v>5.7059999999999995</v>
      </c>
      <c r="G1099" s="79">
        <v>0</v>
      </c>
      <c r="H1099" s="79">
        <v>0</v>
      </c>
      <c r="I1099" s="79">
        <v>0</v>
      </c>
      <c r="J1099" s="79">
        <v>0</v>
      </c>
      <c r="K1099" s="79">
        <v>0</v>
      </c>
      <c r="L1099" s="79">
        <v>0</v>
      </c>
      <c r="M1099" s="79">
        <v>3.5000000000000003E-2</v>
      </c>
      <c r="N1099" s="79">
        <v>0.33700000000000002</v>
      </c>
      <c r="O1099" s="79">
        <v>0</v>
      </c>
      <c r="P1099" s="79">
        <v>1.5640000000000001</v>
      </c>
      <c r="Q1099" s="79">
        <v>2.7639999999999998</v>
      </c>
      <c r="R1099" s="79">
        <v>0.94499999999999995</v>
      </c>
      <c r="S1099" s="79">
        <v>2.1999999999999999E-2</v>
      </c>
      <c r="T1099" s="79">
        <v>2.8000000000000001E-2</v>
      </c>
      <c r="U1099" s="79">
        <v>1.0999999999999999E-2</v>
      </c>
      <c r="V1099" s="79">
        <v>0</v>
      </c>
      <c r="W1099" s="79">
        <v>0</v>
      </c>
      <c r="X1099" s="79">
        <v>0</v>
      </c>
      <c r="Y1099" s="79">
        <v>0</v>
      </c>
      <c r="Z1099" s="79">
        <v>0</v>
      </c>
      <c r="AA1099" s="111">
        <v>0</v>
      </c>
      <c r="AB1099" s="107"/>
    </row>
    <row r="1100" spans="1:28" ht="19.5" customHeight="1" x14ac:dyDescent="0.15">
      <c r="A1100" s="219"/>
      <c r="B1100" s="73"/>
      <c r="C1100" s="73"/>
      <c r="D1100" s="77" t="s">
        <v>161</v>
      </c>
      <c r="E1100" s="77" t="s">
        <v>183</v>
      </c>
      <c r="F1100" s="79">
        <f t="shared" si="465"/>
        <v>14.830000000000002</v>
      </c>
      <c r="G1100" s="79">
        <v>0.48</v>
      </c>
      <c r="H1100" s="79">
        <v>2.87</v>
      </c>
      <c r="I1100" s="79">
        <v>1.19</v>
      </c>
      <c r="J1100" s="79">
        <v>5.1400000000000006</v>
      </c>
      <c r="K1100" s="79">
        <v>2.9299999999999997</v>
      </c>
      <c r="L1100" s="79">
        <v>0.8</v>
      </c>
      <c r="M1100" s="79">
        <v>1.21</v>
      </c>
      <c r="N1100" s="79">
        <v>0.21</v>
      </c>
      <c r="O1100" s="79">
        <v>0</v>
      </c>
      <c r="P1100" s="79">
        <v>0</v>
      </c>
      <c r="Q1100" s="79">
        <v>0</v>
      </c>
      <c r="R1100" s="79">
        <v>0</v>
      </c>
      <c r="S1100" s="79">
        <v>0</v>
      </c>
      <c r="T1100" s="79">
        <v>0</v>
      </c>
      <c r="U1100" s="79">
        <v>0</v>
      </c>
      <c r="V1100" s="79">
        <v>0</v>
      </c>
      <c r="W1100" s="79">
        <v>0</v>
      </c>
      <c r="X1100" s="79">
        <v>0</v>
      </c>
      <c r="Y1100" s="79">
        <v>0</v>
      </c>
      <c r="Z1100" s="79">
        <v>0</v>
      </c>
      <c r="AA1100" s="111">
        <v>0</v>
      </c>
      <c r="AB1100" s="107"/>
    </row>
    <row r="1101" spans="1:28" ht="19.5" customHeight="1" x14ac:dyDescent="0.15">
      <c r="A1101" s="219"/>
      <c r="B1101" s="73"/>
      <c r="C1101" s="73"/>
      <c r="D1101" s="73"/>
      <c r="E1101" s="77" t="s">
        <v>150</v>
      </c>
      <c r="F1101" s="79">
        <f t="shared" si="465"/>
        <v>0.45500000000000002</v>
      </c>
      <c r="G1101" s="79">
        <v>0</v>
      </c>
      <c r="H1101" s="79">
        <v>0</v>
      </c>
      <c r="I1101" s="79">
        <v>0</v>
      </c>
      <c r="J1101" s="79">
        <v>7.4999999999999997E-2</v>
      </c>
      <c r="K1101" s="79">
        <v>9.0000000000000011E-2</v>
      </c>
      <c r="L1101" s="79">
        <v>3.5000000000000003E-2</v>
      </c>
      <c r="M1101" s="79">
        <v>0.23799999999999999</v>
      </c>
      <c r="N1101" s="79">
        <v>1.7000000000000001E-2</v>
      </c>
      <c r="O1101" s="79">
        <v>0</v>
      </c>
      <c r="P1101" s="79">
        <v>0</v>
      </c>
      <c r="Q1101" s="79">
        <v>0</v>
      </c>
      <c r="R1101" s="79">
        <v>0</v>
      </c>
      <c r="S1101" s="79">
        <v>0</v>
      </c>
      <c r="T1101" s="79">
        <v>0</v>
      </c>
      <c r="U1101" s="79">
        <v>0</v>
      </c>
      <c r="V1101" s="79">
        <v>0</v>
      </c>
      <c r="W1101" s="79">
        <v>0</v>
      </c>
      <c r="X1101" s="79">
        <v>0</v>
      </c>
      <c r="Y1101" s="79">
        <v>0</v>
      </c>
      <c r="Z1101" s="79">
        <v>0</v>
      </c>
      <c r="AA1101" s="111">
        <v>0</v>
      </c>
      <c r="AB1101" s="107"/>
    </row>
    <row r="1102" spans="1:28" ht="19.5" customHeight="1" x14ac:dyDescent="0.15">
      <c r="A1102" s="219"/>
      <c r="B1102" s="73"/>
      <c r="C1102" s="73" t="s">
        <v>162</v>
      </c>
      <c r="D1102" s="77" t="s">
        <v>163</v>
      </c>
      <c r="E1102" s="77" t="s">
        <v>183</v>
      </c>
      <c r="F1102" s="79">
        <f t="shared" si="465"/>
        <v>4.3600000000000003</v>
      </c>
      <c r="G1102" s="79">
        <v>0</v>
      </c>
      <c r="H1102" s="79">
        <v>1.27</v>
      </c>
      <c r="I1102" s="79">
        <v>0.22</v>
      </c>
      <c r="J1102" s="79">
        <v>0</v>
      </c>
      <c r="K1102" s="79">
        <v>0</v>
      </c>
      <c r="L1102" s="79">
        <v>0</v>
      </c>
      <c r="M1102" s="79">
        <v>0</v>
      </c>
      <c r="N1102" s="79">
        <v>0.64</v>
      </c>
      <c r="O1102" s="79">
        <v>0.33</v>
      </c>
      <c r="P1102" s="79">
        <v>0.18</v>
      </c>
      <c r="Q1102" s="79">
        <v>1.0900000000000001</v>
      </c>
      <c r="R1102" s="79">
        <v>0.1</v>
      </c>
      <c r="S1102" s="79">
        <v>0.53</v>
      </c>
      <c r="T1102" s="79">
        <v>0</v>
      </c>
      <c r="U1102" s="79">
        <v>0</v>
      </c>
      <c r="V1102" s="79">
        <v>0</v>
      </c>
      <c r="W1102" s="79">
        <v>0</v>
      </c>
      <c r="X1102" s="79">
        <v>0</v>
      </c>
      <c r="Y1102" s="79">
        <v>0</v>
      </c>
      <c r="Z1102" s="79">
        <v>0</v>
      </c>
      <c r="AA1102" s="111">
        <v>0</v>
      </c>
      <c r="AB1102" s="107"/>
    </row>
    <row r="1103" spans="1:28" ht="19.5" customHeight="1" x14ac:dyDescent="0.15">
      <c r="A1103" s="219"/>
      <c r="B1103" s="73" t="s">
        <v>20</v>
      </c>
      <c r="C1103" s="73"/>
      <c r="D1103" s="73"/>
      <c r="E1103" s="77" t="s">
        <v>150</v>
      </c>
      <c r="F1103" s="79">
        <f t="shared" si="465"/>
        <v>0.72900000000000009</v>
      </c>
      <c r="G1103" s="79">
        <v>0</v>
      </c>
      <c r="H1103" s="79">
        <v>0</v>
      </c>
      <c r="I1103" s="79">
        <v>1.4E-2</v>
      </c>
      <c r="J1103" s="79">
        <v>0</v>
      </c>
      <c r="K1103" s="79">
        <v>0</v>
      </c>
      <c r="L1103" s="79">
        <v>0</v>
      </c>
      <c r="M1103" s="79">
        <v>0</v>
      </c>
      <c r="N1103" s="79">
        <v>0.13700000000000001</v>
      </c>
      <c r="O1103" s="79">
        <v>7.6999999999999999E-2</v>
      </c>
      <c r="P1103" s="79">
        <v>3.9E-2</v>
      </c>
      <c r="Q1103" s="79">
        <v>0.28499999999999998</v>
      </c>
      <c r="R1103" s="79">
        <v>2.7E-2</v>
      </c>
      <c r="S1103" s="79">
        <v>0.15</v>
      </c>
      <c r="T1103" s="79">
        <v>0</v>
      </c>
      <c r="U1103" s="79">
        <v>0</v>
      </c>
      <c r="V1103" s="79">
        <v>0</v>
      </c>
      <c r="W1103" s="79">
        <v>0</v>
      </c>
      <c r="X1103" s="79">
        <v>0</v>
      </c>
      <c r="Y1103" s="79">
        <v>0</v>
      </c>
      <c r="Z1103" s="79">
        <v>0</v>
      </c>
      <c r="AA1103" s="111">
        <v>0</v>
      </c>
      <c r="AB1103" s="107"/>
    </row>
    <row r="1104" spans="1:28" ht="19.5" customHeight="1" x14ac:dyDescent="0.15">
      <c r="A1104" s="219"/>
      <c r="B1104" s="73"/>
      <c r="C1104" s="73"/>
      <c r="D1104" s="77" t="s">
        <v>164</v>
      </c>
      <c r="E1104" s="77" t="s">
        <v>183</v>
      </c>
      <c r="F1104" s="79">
        <f t="shared" si="465"/>
        <v>0</v>
      </c>
      <c r="G1104" s="79">
        <v>0</v>
      </c>
      <c r="H1104" s="79">
        <v>0</v>
      </c>
      <c r="I1104" s="79">
        <v>0</v>
      </c>
      <c r="J1104" s="79">
        <v>0</v>
      </c>
      <c r="K1104" s="79">
        <v>0</v>
      </c>
      <c r="L1104" s="79">
        <v>0</v>
      </c>
      <c r="M1104" s="79">
        <v>0</v>
      </c>
      <c r="N1104" s="79">
        <v>0</v>
      </c>
      <c r="O1104" s="79">
        <v>0</v>
      </c>
      <c r="P1104" s="79">
        <v>0</v>
      </c>
      <c r="Q1104" s="79">
        <v>0</v>
      </c>
      <c r="R1104" s="79">
        <v>0</v>
      </c>
      <c r="S1104" s="79">
        <v>0</v>
      </c>
      <c r="T1104" s="79">
        <v>0</v>
      </c>
      <c r="U1104" s="79">
        <v>0</v>
      </c>
      <c r="V1104" s="79">
        <v>0</v>
      </c>
      <c r="W1104" s="79">
        <v>0</v>
      </c>
      <c r="X1104" s="79">
        <v>0</v>
      </c>
      <c r="Y1104" s="79">
        <v>0</v>
      </c>
      <c r="Z1104" s="79">
        <v>0</v>
      </c>
      <c r="AA1104" s="111">
        <v>0</v>
      </c>
      <c r="AB1104" s="107"/>
    </row>
    <row r="1105" spans="1:28" ht="19.5" customHeight="1" x14ac:dyDescent="0.15">
      <c r="A1105" s="219" t="s">
        <v>226</v>
      </c>
      <c r="B1105" s="73"/>
      <c r="C1105" s="73"/>
      <c r="D1105" s="73"/>
      <c r="E1105" s="77" t="s">
        <v>150</v>
      </c>
      <c r="F1105" s="79">
        <f t="shared" si="465"/>
        <v>0</v>
      </c>
      <c r="G1105" s="79">
        <v>0</v>
      </c>
      <c r="H1105" s="79">
        <v>0</v>
      </c>
      <c r="I1105" s="79">
        <v>0</v>
      </c>
      <c r="J1105" s="79">
        <v>0</v>
      </c>
      <c r="K1105" s="79">
        <v>0</v>
      </c>
      <c r="L1105" s="79">
        <v>0</v>
      </c>
      <c r="M1105" s="79">
        <v>0</v>
      </c>
      <c r="N1105" s="79">
        <v>0</v>
      </c>
      <c r="O1105" s="79">
        <v>0</v>
      </c>
      <c r="P1105" s="79">
        <v>0</v>
      </c>
      <c r="Q1105" s="79">
        <v>0</v>
      </c>
      <c r="R1105" s="79">
        <v>0</v>
      </c>
      <c r="S1105" s="79">
        <v>0</v>
      </c>
      <c r="T1105" s="79">
        <v>0</v>
      </c>
      <c r="U1105" s="79">
        <v>0</v>
      </c>
      <c r="V1105" s="79">
        <v>0</v>
      </c>
      <c r="W1105" s="79">
        <v>0</v>
      </c>
      <c r="X1105" s="79">
        <v>0</v>
      </c>
      <c r="Y1105" s="79">
        <v>0</v>
      </c>
      <c r="Z1105" s="79">
        <v>0</v>
      </c>
      <c r="AA1105" s="111">
        <v>0</v>
      </c>
      <c r="AB1105" s="107"/>
    </row>
    <row r="1106" spans="1:28" ht="19.5" customHeight="1" x14ac:dyDescent="0.15">
      <c r="A1106" s="219"/>
      <c r="B1106" s="76"/>
      <c r="C1106" s="74" t="s">
        <v>165</v>
      </c>
      <c r="D1106" s="75"/>
      <c r="E1106" s="77" t="s">
        <v>183</v>
      </c>
      <c r="F1106" s="79">
        <f t="shared" si="465"/>
        <v>1.1400000000000001</v>
      </c>
      <c r="G1106" s="79">
        <v>0</v>
      </c>
      <c r="H1106" s="79">
        <v>0</v>
      </c>
      <c r="I1106" s="79">
        <v>0</v>
      </c>
      <c r="J1106" s="79">
        <v>0.05</v>
      </c>
      <c r="K1106" s="79">
        <v>0</v>
      </c>
      <c r="L1106" s="79">
        <v>0</v>
      </c>
      <c r="M1106" s="79">
        <v>0</v>
      </c>
      <c r="N1106" s="79">
        <v>0</v>
      </c>
      <c r="O1106" s="79">
        <v>0.32</v>
      </c>
      <c r="P1106" s="79">
        <v>0.1</v>
      </c>
      <c r="Q1106" s="79">
        <v>0</v>
      </c>
      <c r="R1106" s="79">
        <v>0.21</v>
      </c>
      <c r="S1106" s="79">
        <v>0.01</v>
      </c>
      <c r="T1106" s="79">
        <v>0.02</v>
      </c>
      <c r="U1106" s="79">
        <v>0.32</v>
      </c>
      <c r="V1106" s="79">
        <v>0.11</v>
      </c>
      <c r="W1106" s="79">
        <v>0</v>
      </c>
      <c r="X1106" s="79">
        <v>0</v>
      </c>
      <c r="Y1106" s="79">
        <v>0</v>
      </c>
      <c r="Z1106" s="79">
        <v>0</v>
      </c>
      <c r="AA1106" s="111">
        <v>0</v>
      </c>
      <c r="AB1106" s="107"/>
    </row>
    <row r="1107" spans="1:28" ht="19.5" customHeight="1" x14ac:dyDescent="0.15">
      <c r="A1107" s="219"/>
      <c r="B1107" s="76"/>
      <c r="C1107" s="76"/>
      <c r="E1107" s="77" t="s">
        <v>150</v>
      </c>
      <c r="F1107" s="79">
        <f t="shared" si="465"/>
        <v>0.20600000000000002</v>
      </c>
      <c r="G1107" s="79">
        <v>0</v>
      </c>
      <c r="H1107" s="79">
        <v>0</v>
      </c>
      <c r="I1107" s="79">
        <v>0</v>
      </c>
      <c r="J1107" s="79">
        <v>3.0000000000000001E-3</v>
      </c>
      <c r="K1107" s="79">
        <v>0</v>
      </c>
      <c r="L1107" s="79">
        <v>0</v>
      </c>
      <c r="M1107" s="79">
        <v>0</v>
      </c>
      <c r="N1107" s="79">
        <v>0</v>
      </c>
      <c r="O1107" s="79">
        <v>8.1000000000000003E-2</v>
      </c>
      <c r="P1107" s="79">
        <v>2.5999999999999999E-2</v>
      </c>
      <c r="Q1107" s="79">
        <v>0</v>
      </c>
      <c r="R1107" s="79">
        <v>3.1E-2</v>
      </c>
      <c r="S1107" s="79">
        <v>2E-3</v>
      </c>
      <c r="T1107" s="79">
        <v>3.0000000000000001E-3</v>
      </c>
      <c r="U1107" s="79">
        <v>4.8000000000000001E-2</v>
      </c>
      <c r="V1107" s="79">
        <v>1.2E-2</v>
      </c>
      <c r="W1107" s="79">
        <v>0</v>
      </c>
      <c r="X1107" s="79">
        <v>0</v>
      </c>
      <c r="Y1107" s="79">
        <v>0</v>
      </c>
      <c r="Z1107" s="79">
        <v>0</v>
      </c>
      <c r="AA1107" s="111">
        <v>0</v>
      </c>
      <c r="AB1107" s="107"/>
    </row>
    <row r="1108" spans="1:28" ht="19.5" customHeight="1" x14ac:dyDescent="0.15">
      <c r="A1108" s="219"/>
      <c r="B1108" s="221"/>
      <c r="C1108" s="74" t="s">
        <v>152</v>
      </c>
      <c r="D1108" s="75"/>
      <c r="E1108" s="77" t="s">
        <v>183</v>
      </c>
      <c r="F1108" s="79">
        <f t="shared" si="465"/>
        <v>624.73</v>
      </c>
      <c r="G1108" s="79">
        <f>G1110+G1120</f>
        <v>0</v>
      </c>
      <c r="H1108" s="79">
        <f t="shared" ref="H1108:AA1108" si="466">H1110+H1120</f>
        <v>2.4</v>
      </c>
      <c r="I1108" s="79">
        <f t="shared" si="466"/>
        <v>0.21</v>
      </c>
      <c r="J1108" s="79">
        <f t="shared" si="466"/>
        <v>1.97</v>
      </c>
      <c r="K1108" s="79">
        <f t="shared" si="466"/>
        <v>3.86</v>
      </c>
      <c r="L1108" s="79">
        <f t="shared" si="466"/>
        <v>1.84</v>
      </c>
      <c r="M1108" s="79">
        <f t="shared" si="466"/>
        <v>3.5500000000000003</v>
      </c>
      <c r="N1108" s="79">
        <f t="shared" si="466"/>
        <v>6.51</v>
      </c>
      <c r="O1108" s="79">
        <f t="shared" si="466"/>
        <v>1.72</v>
      </c>
      <c r="P1108" s="79">
        <f t="shared" si="466"/>
        <v>6.19</v>
      </c>
      <c r="Q1108" s="79">
        <f t="shared" si="466"/>
        <v>26.62</v>
      </c>
      <c r="R1108" s="79">
        <f t="shared" si="466"/>
        <v>73.52</v>
      </c>
      <c r="S1108" s="79">
        <f t="shared" si="466"/>
        <v>140.81</v>
      </c>
      <c r="T1108" s="79">
        <f t="shared" si="466"/>
        <v>154.60000000000002</v>
      </c>
      <c r="U1108" s="79">
        <f t="shared" si="466"/>
        <v>134.01999999999998</v>
      </c>
      <c r="V1108" s="79">
        <f t="shared" si="466"/>
        <v>6.43</v>
      </c>
      <c r="W1108" s="79">
        <f t="shared" si="466"/>
        <v>42.830000000000005</v>
      </c>
      <c r="X1108" s="79">
        <f t="shared" si="466"/>
        <v>1.07</v>
      </c>
      <c r="Y1108" s="79">
        <f t="shared" si="466"/>
        <v>13.49</v>
      </c>
      <c r="Z1108" s="79">
        <f t="shared" si="466"/>
        <v>0</v>
      </c>
      <c r="AA1108" s="111">
        <f t="shared" si="466"/>
        <v>3.09</v>
      </c>
      <c r="AB1108" s="107"/>
    </row>
    <row r="1109" spans="1:28" ht="19.5" customHeight="1" x14ac:dyDescent="0.15">
      <c r="A1109" s="219"/>
      <c r="B1109" s="76"/>
      <c r="C1109" s="76"/>
      <c r="E1109" s="77" t="s">
        <v>150</v>
      </c>
      <c r="F1109" s="79">
        <f t="shared" si="465"/>
        <v>93.353000000000009</v>
      </c>
      <c r="G1109" s="79">
        <f>G1111+G1121</f>
        <v>0</v>
      </c>
      <c r="H1109" s="79">
        <f t="shared" ref="H1109" si="467">H1111+H1121</f>
        <v>2.7E-2</v>
      </c>
      <c r="I1109" s="79">
        <f>I1111+I1121</f>
        <v>6.0000000000000001E-3</v>
      </c>
      <c r="J1109" s="79">
        <f t="shared" ref="J1109:AA1109" si="468">J1111+J1121</f>
        <v>0.10299999999999999</v>
      </c>
      <c r="K1109" s="79">
        <f t="shared" si="468"/>
        <v>0.28699999999999998</v>
      </c>
      <c r="L1109" s="79">
        <f t="shared" si="468"/>
        <v>0.16800000000000001</v>
      </c>
      <c r="M1109" s="79">
        <f t="shared" si="468"/>
        <v>0.34300000000000003</v>
      </c>
      <c r="N1109" s="79">
        <f t="shared" si="468"/>
        <v>0.73799999999999999</v>
      </c>
      <c r="O1109" s="79">
        <f t="shared" si="468"/>
        <v>0.21199999999999999</v>
      </c>
      <c r="P1109" s="79">
        <f t="shared" si="468"/>
        <v>0.81599999999999995</v>
      </c>
      <c r="Q1109" s="79">
        <f t="shared" si="468"/>
        <v>3.6830000000000003</v>
      </c>
      <c r="R1109" s="79">
        <f t="shared" si="468"/>
        <v>10.286000000000001</v>
      </c>
      <c r="S1109" s="79">
        <f t="shared" si="468"/>
        <v>19.741</v>
      </c>
      <c r="T1109" s="79">
        <f t="shared" si="468"/>
        <v>26.194000000000003</v>
      </c>
      <c r="U1109" s="79">
        <f t="shared" si="468"/>
        <v>20.477</v>
      </c>
      <c r="V1109" s="79">
        <f t="shared" si="468"/>
        <v>1.327</v>
      </c>
      <c r="W1109" s="79">
        <f t="shared" si="468"/>
        <v>6.4130000000000003</v>
      </c>
      <c r="X1109" s="79">
        <f t="shared" si="468"/>
        <v>0.159</v>
      </c>
      <c r="Y1109" s="79">
        <f t="shared" si="468"/>
        <v>1.8579999999999999</v>
      </c>
      <c r="Z1109" s="79">
        <f t="shared" si="468"/>
        <v>0</v>
      </c>
      <c r="AA1109" s="111">
        <f t="shared" si="468"/>
        <v>0.5149999999999999</v>
      </c>
      <c r="AB1109" s="107"/>
    </row>
    <row r="1110" spans="1:28" ht="19.5" customHeight="1" x14ac:dyDescent="0.15">
      <c r="A1110" s="219"/>
      <c r="B1110" s="73" t="s">
        <v>94</v>
      </c>
      <c r="C1110" s="77"/>
      <c r="D1110" s="77" t="s">
        <v>153</v>
      </c>
      <c r="E1110" s="77" t="s">
        <v>183</v>
      </c>
      <c r="F1110" s="79">
        <f t="shared" si="465"/>
        <v>57.45</v>
      </c>
      <c r="G1110" s="79">
        <f>SUM(G1112,G1114,G1116,G1118)</f>
        <v>0</v>
      </c>
      <c r="H1110" s="79">
        <f t="shared" ref="H1110" si="469">SUM(H1112,H1114,H1116,H1118)</f>
        <v>0</v>
      </c>
      <c r="I1110" s="79">
        <f>SUM(I1112,I1114,I1116,I1118)</f>
        <v>0</v>
      </c>
      <c r="J1110" s="79">
        <f t="shared" ref="J1110:AA1110" si="470">SUM(J1112,J1114,J1116,J1118)</f>
        <v>0</v>
      </c>
      <c r="K1110" s="79">
        <f t="shared" si="470"/>
        <v>0</v>
      </c>
      <c r="L1110" s="79">
        <f t="shared" si="470"/>
        <v>0</v>
      </c>
      <c r="M1110" s="79">
        <f t="shared" si="470"/>
        <v>0</v>
      </c>
      <c r="N1110" s="79">
        <f t="shared" si="470"/>
        <v>0</v>
      </c>
      <c r="O1110" s="79">
        <f t="shared" si="470"/>
        <v>0</v>
      </c>
      <c r="P1110" s="79">
        <f t="shared" si="470"/>
        <v>0</v>
      </c>
      <c r="Q1110" s="79">
        <f t="shared" si="470"/>
        <v>3.3</v>
      </c>
      <c r="R1110" s="79">
        <f t="shared" si="470"/>
        <v>3.9099999999999997</v>
      </c>
      <c r="S1110" s="79">
        <f t="shared" si="470"/>
        <v>16.93</v>
      </c>
      <c r="T1110" s="79">
        <f t="shared" si="470"/>
        <v>22.33</v>
      </c>
      <c r="U1110" s="79">
        <f t="shared" si="470"/>
        <v>5.88</v>
      </c>
      <c r="V1110" s="79">
        <f t="shared" si="470"/>
        <v>2.8</v>
      </c>
      <c r="W1110" s="79">
        <f t="shared" si="470"/>
        <v>1.2</v>
      </c>
      <c r="X1110" s="79">
        <f t="shared" si="470"/>
        <v>0</v>
      </c>
      <c r="Y1110" s="79">
        <f t="shared" si="470"/>
        <v>0.34</v>
      </c>
      <c r="Z1110" s="79">
        <f t="shared" si="470"/>
        <v>0</v>
      </c>
      <c r="AA1110" s="111">
        <f t="shared" si="470"/>
        <v>0.76</v>
      </c>
      <c r="AB1110" s="107"/>
    </row>
    <row r="1111" spans="1:28" ht="19.5" customHeight="1" x14ac:dyDescent="0.15">
      <c r="A1111" s="219"/>
      <c r="B1111" s="73"/>
      <c r="C1111" s="73" t="s">
        <v>10</v>
      </c>
      <c r="D1111" s="73"/>
      <c r="E1111" s="77" t="s">
        <v>150</v>
      </c>
      <c r="F1111" s="79">
        <f t="shared" si="465"/>
        <v>14.622</v>
      </c>
      <c r="G1111" s="79">
        <f>SUM(G1113,G1115,G1117,G1119)</f>
        <v>0</v>
      </c>
      <c r="H1111" s="79">
        <f t="shared" ref="H1111:AA1111" si="471">SUM(H1113,H1115,H1117,H1119)</f>
        <v>0</v>
      </c>
      <c r="I1111" s="79">
        <f t="shared" si="471"/>
        <v>0</v>
      </c>
      <c r="J1111" s="79">
        <f t="shared" si="471"/>
        <v>0</v>
      </c>
      <c r="K1111" s="79">
        <f t="shared" si="471"/>
        <v>0</v>
      </c>
      <c r="L1111" s="79">
        <f t="shared" si="471"/>
        <v>0</v>
      </c>
      <c r="M1111" s="79">
        <f t="shared" si="471"/>
        <v>0</v>
      </c>
      <c r="N1111" s="79">
        <f t="shared" si="471"/>
        <v>0</v>
      </c>
      <c r="O1111" s="79">
        <f t="shared" si="471"/>
        <v>0</v>
      </c>
      <c r="P1111" s="79">
        <f t="shared" si="471"/>
        <v>0</v>
      </c>
      <c r="Q1111" s="79">
        <f t="shared" si="471"/>
        <v>0.64800000000000002</v>
      </c>
      <c r="R1111" s="79">
        <f t="shared" si="471"/>
        <v>0.78799999999999992</v>
      </c>
      <c r="S1111" s="79">
        <f t="shared" si="471"/>
        <v>3.363</v>
      </c>
      <c r="T1111" s="79">
        <f t="shared" si="471"/>
        <v>6.9169999999999998</v>
      </c>
      <c r="U1111" s="79">
        <f t="shared" si="471"/>
        <v>1.6580000000000001</v>
      </c>
      <c r="V1111" s="79">
        <f t="shared" si="471"/>
        <v>0.73299999999999998</v>
      </c>
      <c r="W1111" s="79">
        <f t="shared" si="471"/>
        <v>0.25600000000000001</v>
      </c>
      <c r="X1111" s="79">
        <f t="shared" si="471"/>
        <v>0</v>
      </c>
      <c r="Y1111" s="79">
        <f t="shared" si="471"/>
        <v>8.8999999999999996E-2</v>
      </c>
      <c r="Z1111" s="79">
        <f t="shared" si="471"/>
        <v>0</v>
      </c>
      <c r="AA1111" s="111">
        <f t="shared" si="471"/>
        <v>0.16999999999999998</v>
      </c>
      <c r="AB1111" s="107"/>
    </row>
    <row r="1112" spans="1:28" ht="19.5" customHeight="1" x14ac:dyDescent="0.15">
      <c r="A1112" s="219"/>
      <c r="B1112" s="73"/>
      <c r="C1112" s="73"/>
      <c r="D1112" s="77" t="s">
        <v>157</v>
      </c>
      <c r="E1112" s="77" t="s">
        <v>183</v>
      </c>
      <c r="F1112" s="79">
        <f t="shared" si="465"/>
        <v>51</v>
      </c>
      <c r="G1112" s="79">
        <v>0</v>
      </c>
      <c r="H1112" s="79">
        <v>0</v>
      </c>
      <c r="I1112" s="79">
        <v>0</v>
      </c>
      <c r="J1112" s="79">
        <v>0</v>
      </c>
      <c r="K1112" s="79">
        <v>0</v>
      </c>
      <c r="L1112" s="79">
        <v>0</v>
      </c>
      <c r="M1112" s="79">
        <v>0</v>
      </c>
      <c r="N1112" s="79">
        <v>0</v>
      </c>
      <c r="O1112" s="79">
        <v>0</v>
      </c>
      <c r="P1112" s="79">
        <v>0</v>
      </c>
      <c r="Q1112" s="79">
        <v>2.21</v>
      </c>
      <c r="R1112" s="79">
        <v>3.51</v>
      </c>
      <c r="S1112" s="79">
        <v>16.93</v>
      </c>
      <c r="T1112" s="79">
        <v>18.009999999999998</v>
      </c>
      <c r="U1112" s="79">
        <v>5.5</v>
      </c>
      <c r="V1112" s="79">
        <v>2.8</v>
      </c>
      <c r="W1112" s="79">
        <v>1.2</v>
      </c>
      <c r="X1112" s="79">
        <v>0</v>
      </c>
      <c r="Y1112" s="79">
        <v>0.34</v>
      </c>
      <c r="Z1112" s="79">
        <v>0</v>
      </c>
      <c r="AA1112" s="111">
        <v>0.5</v>
      </c>
      <c r="AB1112" s="107"/>
    </row>
    <row r="1113" spans="1:28" ht="19.5" customHeight="1" x14ac:dyDescent="0.15">
      <c r="A1113" s="219"/>
      <c r="B1113" s="73"/>
      <c r="C1113" s="73"/>
      <c r="D1113" s="73"/>
      <c r="E1113" s="77" t="s">
        <v>150</v>
      </c>
      <c r="F1113" s="79">
        <f t="shared" si="465"/>
        <v>12.123000000000001</v>
      </c>
      <c r="G1113" s="79">
        <v>0</v>
      </c>
      <c r="H1113" s="79">
        <v>0</v>
      </c>
      <c r="I1113" s="79">
        <v>0</v>
      </c>
      <c r="J1113" s="79">
        <v>0</v>
      </c>
      <c r="K1113" s="79">
        <v>0</v>
      </c>
      <c r="L1113" s="79">
        <v>0</v>
      </c>
      <c r="M1113" s="79">
        <v>0</v>
      </c>
      <c r="N1113" s="79">
        <v>0</v>
      </c>
      <c r="O1113" s="79">
        <v>0</v>
      </c>
      <c r="P1113" s="79">
        <v>0</v>
      </c>
      <c r="Q1113" s="79">
        <v>0.438</v>
      </c>
      <c r="R1113" s="79">
        <v>0.69499999999999995</v>
      </c>
      <c r="S1113" s="79">
        <v>3.363</v>
      </c>
      <c r="T1113" s="79">
        <v>4.87</v>
      </c>
      <c r="U1113" s="79">
        <v>1.5880000000000001</v>
      </c>
      <c r="V1113" s="79">
        <v>0.73299999999999998</v>
      </c>
      <c r="W1113" s="79">
        <v>0.25600000000000001</v>
      </c>
      <c r="X1113" s="79">
        <v>0</v>
      </c>
      <c r="Y1113" s="79">
        <v>8.8999999999999996E-2</v>
      </c>
      <c r="Z1113" s="79">
        <v>0</v>
      </c>
      <c r="AA1113" s="111">
        <v>9.0999999999999998E-2</v>
      </c>
      <c r="AB1113" s="107"/>
    </row>
    <row r="1114" spans="1:28" ht="19.5" customHeight="1" x14ac:dyDescent="0.15">
      <c r="A1114" s="219"/>
      <c r="B1114" s="73" t="s">
        <v>65</v>
      </c>
      <c r="C1114" s="73" t="s">
        <v>159</v>
      </c>
      <c r="D1114" s="77" t="s">
        <v>160</v>
      </c>
      <c r="E1114" s="77" t="s">
        <v>183</v>
      </c>
      <c r="F1114" s="79">
        <f t="shared" si="465"/>
        <v>6.19</v>
      </c>
      <c r="G1114" s="79">
        <v>0</v>
      </c>
      <c r="H1114" s="79">
        <v>0</v>
      </c>
      <c r="I1114" s="79">
        <v>0</v>
      </c>
      <c r="J1114" s="79">
        <v>0</v>
      </c>
      <c r="K1114" s="79">
        <v>0</v>
      </c>
      <c r="L1114" s="79">
        <v>0</v>
      </c>
      <c r="M1114" s="79">
        <v>0</v>
      </c>
      <c r="N1114" s="79">
        <v>0</v>
      </c>
      <c r="O1114" s="79">
        <v>0</v>
      </c>
      <c r="P1114" s="79">
        <v>0</v>
      </c>
      <c r="Q1114" s="79">
        <v>1.0900000000000001</v>
      </c>
      <c r="R1114" s="79">
        <v>0.4</v>
      </c>
      <c r="S1114" s="79">
        <v>0</v>
      </c>
      <c r="T1114" s="79">
        <v>4.32</v>
      </c>
      <c r="U1114" s="79">
        <v>0.38</v>
      </c>
      <c r="V1114" s="79">
        <v>0</v>
      </c>
      <c r="W1114" s="79">
        <v>0</v>
      </c>
      <c r="X1114" s="79">
        <v>0</v>
      </c>
      <c r="Y1114" s="79">
        <v>0</v>
      </c>
      <c r="Z1114" s="79">
        <v>0</v>
      </c>
      <c r="AA1114" s="111">
        <v>0</v>
      </c>
      <c r="AB1114" s="107"/>
    </row>
    <row r="1115" spans="1:28" ht="19.5" customHeight="1" x14ac:dyDescent="0.15">
      <c r="A1115" s="219"/>
      <c r="B1115" s="73"/>
      <c r="C1115" s="73"/>
      <c r="D1115" s="73"/>
      <c r="E1115" s="77" t="s">
        <v>150</v>
      </c>
      <c r="F1115" s="79">
        <f t="shared" si="465"/>
        <v>2.4199999999999995</v>
      </c>
      <c r="G1115" s="79">
        <v>0</v>
      </c>
      <c r="H1115" s="79">
        <v>0</v>
      </c>
      <c r="I1115" s="79">
        <v>0</v>
      </c>
      <c r="J1115" s="79">
        <v>0</v>
      </c>
      <c r="K1115" s="79">
        <v>0</v>
      </c>
      <c r="L1115" s="79">
        <v>0</v>
      </c>
      <c r="M1115" s="79">
        <v>0</v>
      </c>
      <c r="N1115" s="79">
        <v>0</v>
      </c>
      <c r="O1115" s="79">
        <v>0</v>
      </c>
      <c r="P1115" s="79">
        <v>0</v>
      </c>
      <c r="Q1115" s="79">
        <v>0.21</v>
      </c>
      <c r="R1115" s="79">
        <v>9.2999999999999999E-2</v>
      </c>
      <c r="S1115" s="79">
        <v>0</v>
      </c>
      <c r="T1115" s="79">
        <v>2.0469999999999997</v>
      </c>
      <c r="U1115" s="79">
        <v>7.0000000000000007E-2</v>
      </c>
      <c r="V1115" s="79">
        <v>0</v>
      </c>
      <c r="W1115" s="79">
        <v>0</v>
      </c>
      <c r="X1115" s="79">
        <v>0</v>
      </c>
      <c r="Y1115" s="79">
        <v>0</v>
      </c>
      <c r="Z1115" s="79">
        <v>0</v>
      </c>
      <c r="AA1115" s="111">
        <v>0</v>
      </c>
      <c r="AB1115" s="107"/>
    </row>
    <row r="1116" spans="1:28" ht="19.5" customHeight="1" x14ac:dyDescent="0.15">
      <c r="A1116" s="219" t="s">
        <v>85</v>
      </c>
      <c r="B1116" s="73"/>
      <c r="C1116" s="73"/>
      <c r="D1116" s="77" t="s">
        <v>166</v>
      </c>
      <c r="E1116" s="77" t="s">
        <v>183</v>
      </c>
      <c r="F1116" s="79">
        <f t="shared" si="465"/>
        <v>0.26</v>
      </c>
      <c r="G1116" s="79">
        <v>0</v>
      </c>
      <c r="H1116" s="79">
        <v>0</v>
      </c>
      <c r="I1116" s="79">
        <v>0</v>
      </c>
      <c r="J1116" s="79">
        <v>0</v>
      </c>
      <c r="K1116" s="79">
        <v>0</v>
      </c>
      <c r="L1116" s="79">
        <v>0</v>
      </c>
      <c r="M1116" s="79">
        <v>0</v>
      </c>
      <c r="N1116" s="79">
        <v>0</v>
      </c>
      <c r="O1116" s="79">
        <v>0</v>
      </c>
      <c r="P1116" s="79">
        <v>0</v>
      </c>
      <c r="Q1116" s="79">
        <v>0</v>
      </c>
      <c r="R1116" s="79">
        <v>0</v>
      </c>
      <c r="S1116" s="79">
        <v>0</v>
      </c>
      <c r="T1116" s="79">
        <v>0</v>
      </c>
      <c r="U1116" s="79">
        <v>0</v>
      </c>
      <c r="V1116" s="79">
        <v>0</v>
      </c>
      <c r="W1116" s="79">
        <v>0</v>
      </c>
      <c r="X1116" s="79">
        <v>0</v>
      </c>
      <c r="Y1116" s="79">
        <v>0</v>
      </c>
      <c r="Z1116" s="79">
        <v>0</v>
      </c>
      <c r="AA1116" s="111">
        <v>0.26</v>
      </c>
      <c r="AB1116" s="107"/>
    </row>
    <row r="1117" spans="1:28" ht="19.5" customHeight="1" x14ac:dyDescent="0.15">
      <c r="A1117" s="219"/>
      <c r="B1117" s="73"/>
      <c r="C1117" s="73" t="s">
        <v>162</v>
      </c>
      <c r="D1117" s="73"/>
      <c r="E1117" s="77" t="s">
        <v>150</v>
      </c>
      <c r="F1117" s="79">
        <f t="shared" si="465"/>
        <v>7.9000000000000001E-2</v>
      </c>
      <c r="G1117" s="79">
        <v>0</v>
      </c>
      <c r="H1117" s="79">
        <v>0</v>
      </c>
      <c r="I1117" s="79">
        <v>0</v>
      </c>
      <c r="J1117" s="79">
        <v>0</v>
      </c>
      <c r="K1117" s="79">
        <v>0</v>
      </c>
      <c r="L1117" s="79">
        <v>0</v>
      </c>
      <c r="M1117" s="79">
        <v>0</v>
      </c>
      <c r="N1117" s="79">
        <v>0</v>
      </c>
      <c r="O1117" s="79">
        <v>0</v>
      </c>
      <c r="P1117" s="79">
        <v>0</v>
      </c>
      <c r="Q1117" s="79">
        <v>0</v>
      </c>
      <c r="R1117" s="79">
        <v>0</v>
      </c>
      <c r="S1117" s="79">
        <v>0</v>
      </c>
      <c r="T1117" s="79">
        <v>0</v>
      </c>
      <c r="U1117" s="79">
        <v>0</v>
      </c>
      <c r="V1117" s="79">
        <v>0</v>
      </c>
      <c r="W1117" s="79">
        <v>0</v>
      </c>
      <c r="X1117" s="79">
        <v>0</v>
      </c>
      <c r="Y1117" s="79">
        <v>0</v>
      </c>
      <c r="Z1117" s="79">
        <v>0</v>
      </c>
      <c r="AA1117" s="111">
        <v>7.9000000000000001E-2</v>
      </c>
      <c r="AB1117" s="107"/>
    </row>
    <row r="1118" spans="1:28" ht="19.5" customHeight="1" x14ac:dyDescent="0.15">
      <c r="A1118" s="219"/>
      <c r="B1118" s="73" t="s">
        <v>20</v>
      </c>
      <c r="C1118" s="73"/>
      <c r="D1118" s="77" t="s">
        <v>164</v>
      </c>
      <c r="E1118" s="77" t="s">
        <v>183</v>
      </c>
      <c r="F1118" s="79">
        <f t="shared" si="465"/>
        <v>0</v>
      </c>
      <c r="G1118" s="79">
        <v>0</v>
      </c>
      <c r="H1118" s="79">
        <v>0</v>
      </c>
      <c r="I1118" s="79">
        <v>0</v>
      </c>
      <c r="J1118" s="79">
        <v>0</v>
      </c>
      <c r="K1118" s="79">
        <v>0</v>
      </c>
      <c r="L1118" s="79">
        <v>0</v>
      </c>
      <c r="M1118" s="79">
        <v>0</v>
      </c>
      <c r="N1118" s="79">
        <v>0</v>
      </c>
      <c r="O1118" s="79">
        <v>0</v>
      </c>
      <c r="P1118" s="79">
        <v>0</v>
      </c>
      <c r="Q1118" s="79">
        <v>0</v>
      </c>
      <c r="R1118" s="79">
        <v>0</v>
      </c>
      <c r="S1118" s="79">
        <v>0</v>
      </c>
      <c r="T1118" s="79">
        <v>0</v>
      </c>
      <c r="U1118" s="79">
        <v>0</v>
      </c>
      <c r="V1118" s="79">
        <v>0</v>
      </c>
      <c r="W1118" s="79">
        <v>0</v>
      </c>
      <c r="X1118" s="79">
        <v>0</v>
      </c>
      <c r="Y1118" s="79">
        <v>0</v>
      </c>
      <c r="Z1118" s="79">
        <v>0</v>
      </c>
      <c r="AA1118" s="111">
        <v>0</v>
      </c>
      <c r="AB1118" s="107"/>
    </row>
    <row r="1119" spans="1:28" ht="19.5" customHeight="1" x14ac:dyDescent="0.15">
      <c r="A1119" s="219"/>
      <c r="B1119" s="73"/>
      <c r="C1119" s="73"/>
      <c r="D1119" s="73"/>
      <c r="E1119" s="77" t="s">
        <v>150</v>
      </c>
      <c r="F1119" s="79">
        <f t="shared" si="465"/>
        <v>0</v>
      </c>
      <c r="G1119" s="79">
        <v>0</v>
      </c>
      <c r="H1119" s="79">
        <v>0</v>
      </c>
      <c r="I1119" s="79">
        <v>0</v>
      </c>
      <c r="J1119" s="79">
        <v>0</v>
      </c>
      <c r="K1119" s="79">
        <v>0</v>
      </c>
      <c r="L1119" s="79">
        <v>0</v>
      </c>
      <c r="M1119" s="79">
        <v>0</v>
      </c>
      <c r="N1119" s="79">
        <v>0</v>
      </c>
      <c r="O1119" s="79">
        <v>0</v>
      </c>
      <c r="P1119" s="79">
        <v>0</v>
      </c>
      <c r="Q1119" s="79">
        <v>0</v>
      </c>
      <c r="R1119" s="79">
        <v>0</v>
      </c>
      <c r="S1119" s="79">
        <v>0</v>
      </c>
      <c r="T1119" s="79">
        <v>0</v>
      </c>
      <c r="U1119" s="79">
        <v>0</v>
      </c>
      <c r="V1119" s="79">
        <v>0</v>
      </c>
      <c r="W1119" s="79">
        <v>0</v>
      </c>
      <c r="X1119" s="79">
        <v>0</v>
      </c>
      <c r="Y1119" s="79">
        <v>0</v>
      </c>
      <c r="Z1119" s="79">
        <v>0</v>
      </c>
      <c r="AA1119" s="111">
        <v>0</v>
      </c>
      <c r="AB1119" s="107"/>
    </row>
    <row r="1120" spans="1:28" ht="19.5" customHeight="1" x14ac:dyDescent="0.15">
      <c r="A1120" s="219"/>
      <c r="B1120" s="76"/>
      <c r="C1120" s="74" t="s">
        <v>165</v>
      </c>
      <c r="D1120" s="75"/>
      <c r="E1120" s="77" t="s">
        <v>183</v>
      </c>
      <c r="F1120" s="79">
        <f t="shared" si="465"/>
        <v>567.28000000000009</v>
      </c>
      <c r="G1120" s="79">
        <v>0</v>
      </c>
      <c r="H1120" s="79">
        <v>2.4</v>
      </c>
      <c r="I1120" s="79">
        <v>0.21</v>
      </c>
      <c r="J1120" s="79">
        <v>1.97</v>
      </c>
      <c r="K1120" s="79">
        <v>3.86</v>
      </c>
      <c r="L1120" s="79">
        <v>1.84</v>
      </c>
      <c r="M1120" s="79">
        <v>3.5500000000000003</v>
      </c>
      <c r="N1120" s="79">
        <v>6.51</v>
      </c>
      <c r="O1120" s="79">
        <v>1.72</v>
      </c>
      <c r="P1120" s="79">
        <v>6.19</v>
      </c>
      <c r="Q1120" s="79">
        <v>23.32</v>
      </c>
      <c r="R1120" s="79">
        <v>69.61</v>
      </c>
      <c r="S1120" s="79">
        <v>123.88</v>
      </c>
      <c r="T1120" s="79">
        <v>132.27000000000001</v>
      </c>
      <c r="U1120" s="79">
        <v>128.13999999999999</v>
      </c>
      <c r="V1120" s="79">
        <v>3.63</v>
      </c>
      <c r="W1120" s="79">
        <v>41.63</v>
      </c>
      <c r="X1120" s="79">
        <v>1.07</v>
      </c>
      <c r="Y1120" s="79">
        <v>13.15</v>
      </c>
      <c r="Z1120" s="79">
        <v>0</v>
      </c>
      <c r="AA1120" s="111">
        <v>2.33</v>
      </c>
      <c r="AB1120" s="107"/>
    </row>
    <row r="1121" spans="1:28" ht="19.5" customHeight="1" thickBot="1" x14ac:dyDescent="0.2">
      <c r="A1121" s="94"/>
      <c r="B1121" s="222"/>
      <c r="C1121" s="222"/>
      <c r="D1121" s="223"/>
      <c r="E1121" s="224" t="s">
        <v>150</v>
      </c>
      <c r="F1121" s="79">
        <f t="shared" si="465"/>
        <v>78.731000000000009</v>
      </c>
      <c r="G1121" s="102">
        <v>0</v>
      </c>
      <c r="H1121" s="225">
        <v>2.7E-2</v>
      </c>
      <c r="I1121" s="225">
        <v>6.0000000000000001E-3</v>
      </c>
      <c r="J1121" s="225">
        <v>0.10299999999999999</v>
      </c>
      <c r="K1121" s="225">
        <v>0.28699999999999998</v>
      </c>
      <c r="L1121" s="225">
        <v>0.16800000000000001</v>
      </c>
      <c r="M1121" s="225">
        <v>0.34300000000000003</v>
      </c>
      <c r="N1121" s="225">
        <v>0.73799999999999999</v>
      </c>
      <c r="O1121" s="225">
        <v>0.21199999999999999</v>
      </c>
      <c r="P1121" s="225">
        <v>0.81599999999999995</v>
      </c>
      <c r="Q1121" s="225">
        <v>3.0350000000000001</v>
      </c>
      <c r="R1121" s="225">
        <v>9.4980000000000011</v>
      </c>
      <c r="S1121" s="225">
        <v>16.378</v>
      </c>
      <c r="T1121" s="225">
        <v>19.277000000000001</v>
      </c>
      <c r="U1121" s="225">
        <v>18.818999999999999</v>
      </c>
      <c r="V1121" s="225">
        <v>0.59399999999999997</v>
      </c>
      <c r="W1121" s="225">
        <v>6.157</v>
      </c>
      <c r="X1121" s="225">
        <v>0.159</v>
      </c>
      <c r="Y1121" s="225">
        <v>1.7689999999999999</v>
      </c>
      <c r="Z1121" s="225">
        <v>0</v>
      </c>
      <c r="AA1121" s="226">
        <v>0.34499999999999997</v>
      </c>
      <c r="AB1121" s="107"/>
    </row>
    <row r="1122" spans="1:28" ht="19.5" customHeight="1" x14ac:dyDescent="0.15">
      <c r="A1122" s="349" t="s">
        <v>119</v>
      </c>
      <c r="B1122" s="352" t="s">
        <v>120</v>
      </c>
      <c r="C1122" s="353"/>
      <c r="D1122" s="354"/>
      <c r="E1122" s="73" t="s">
        <v>183</v>
      </c>
      <c r="F1122" s="227">
        <f>F1123+F1124</f>
        <v>12.15</v>
      </c>
    </row>
    <row r="1123" spans="1:28" ht="19.5" customHeight="1" x14ac:dyDescent="0.15">
      <c r="A1123" s="350"/>
      <c r="B1123" s="355" t="s">
        <v>205</v>
      </c>
      <c r="C1123" s="356"/>
      <c r="D1123" s="357"/>
      <c r="E1123" s="77" t="s">
        <v>183</v>
      </c>
      <c r="F1123" s="227">
        <v>0</v>
      </c>
    </row>
    <row r="1124" spans="1:28" ht="19.5" customHeight="1" x14ac:dyDescent="0.15">
      <c r="A1124" s="351"/>
      <c r="B1124" s="355" t="s">
        <v>206</v>
      </c>
      <c r="C1124" s="356"/>
      <c r="D1124" s="357"/>
      <c r="E1124" s="77" t="s">
        <v>183</v>
      </c>
      <c r="F1124" s="227">
        <v>12.15</v>
      </c>
    </row>
    <row r="1125" spans="1:28" ht="19.5" customHeight="1" thickBot="1" x14ac:dyDescent="0.2">
      <c r="A1125" s="358" t="s">
        <v>204</v>
      </c>
      <c r="B1125" s="359"/>
      <c r="C1125" s="359"/>
      <c r="D1125" s="360"/>
      <c r="E1125" s="167" t="s">
        <v>183</v>
      </c>
      <c r="F1125" s="233">
        <v>0</v>
      </c>
    </row>
    <row r="1127" spans="1:28" ht="19.5" customHeight="1" x14ac:dyDescent="0.15">
      <c r="A1127" s="3" t="s">
        <v>381</v>
      </c>
      <c r="F1127" s="207" t="s">
        <v>503</v>
      </c>
    </row>
    <row r="1128" spans="1:28" ht="19.5" customHeight="1" thickBot="1" x14ac:dyDescent="0.2">
      <c r="A1128" s="346" t="s">
        <v>28</v>
      </c>
      <c r="B1128" s="348"/>
      <c r="C1128" s="348"/>
      <c r="D1128" s="348"/>
      <c r="E1128" s="348"/>
      <c r="F1128" s="348"/>
      <c r="G1128" s="348"/>
      <c r="H1128" s="348"/>
      <c r="I1128" s="348"/>
      <c r="J1128" s="348"/>
      <c r="K1128" s="348"/>
      <c r="L1128" s="348"/>
      <c r="M1128" s="348"/>
      <c r="N1128" s="348"/>
      <c r="O1128" s="348"/>
      <c r="P1128" s="348"/>
      <c r="Q1128" s="348"/>
      <c r="R1128" s="348"/>
      <c r="S1128" s="348"/>
      <c r="T1128" s="348"/>
      <c r="U1128" s="348"/>
      <c r="V1128" s="348"/>
      <c r="W1128" s="348"/>
      <c r="X1128" s="348"/>
      <c r="Y1128" s="348"/>
      <c r="Z1128" s="348"/>
      <c r="AA1128" s="348"/>
    </row>
    <row r="1129" spans="1:28" ht="19.5" customHeight="1" x14ac:dyDescent="0.15">
      <c r="A1129" s="208" t="s">
        <v>179</v>
      </c>
      <c r="B1129" s="91"/>
      <c r="C1129" s="91"/>
      <c r="D1129" s="91"/>
      <c r="E1129" s="91"/>
      <c r="F1129" s="89" t="s">
        <v>180</v>
      </c>
      <c r="G1129" s="184"/>
      <c r="H1129" s="184"/>
      <c r="I1129" s="184"/>
      <c r="J1129" s="184"/>
      <c r="K1129" s="184"/>
      <c r="L1129" s="184"/>
      <c r="M1129" s="184"/>
      <c r="N1129" s="184"/>
      <c r="O1129" s="184"/>
      <c r="P1129" s="184"/>
      <c r="Q1129" s="209"/>
      <c r="R1129" s="135"/>
      <c r="S1129" s="184"/>
      <c r="T1129" s="184"/>
      <c r="U1129" s="184"/>
      <c r="V1129" s="184"/>
      <c r="W1129" s="184"/>
      <c r="X1129" s="184"/>
      <c r="Y1129" s="184"/>
      <c r="Z1129" s="184"/>
      <c r="AA1129" s="234" t="s">
        <v>181</v>
      </c>
      <c r="AB1129" s="107"/>
    </row>
    <row r="1130" spans="1:28" ht="19.5" customHeight="1" x14ac:dyDescent="0.15">
      <c r="A1130" s="211" t="s">
        <v>182</v>
      </c>
      <c r="B1130" s="75"/>
      <c r="C1130" s="75"/>
      <c r="D1130" s="75"/>
      <c r="E1130" s="77" t="s">
        <v>183</v>
      </c>
      <c r="F1130" s="79">
        <f>F1132+F1166+F1169</f>
        <v>831.34</v>
      </c>
      <c r="G1130" s="212" t="s">
        <v>184</v>
      </c>
      <c r="H1130" s="212" t="s">
        <v>185</v>
      </c>
      <c r="I1130" s="212" t="s">
        <v>186</v>
      </c>
      <c r="J1130" s="212" t="s">
        <v>187</v>
      </c>
      <c r="K1130" s="212" t="s">
        <v>227</v>
      </c>
      <c r="L1130" s="212" t="s">
        <v>228</v>
      </c>
      <c r="M1130" s="212" t="s">
        <v>229</v>
      </c>
      <c r="N1130" s="212" t="s">
        <v>230</v>
      </c>
      <c r="O1130" s="212" t="s">
        <v>231</v>
      </c>
      <c r="P1130" s="212" t="s">
        <v>232</v>
      </c>
      <c r="Q1130" s="213" t="s">
        <v>233</v>
      </c>
      <c r="R1130" s="214" t="s">
        <v>234</v>
      </c>
      <c r="S1130" s="212" t="s">
        <v>235</v>
      </c>
      <c r="T1130" s="212" t="s">
        <v>236</v>
      </c>
      <c r="U1130" s="212" t="s">
        <v>237</v>
      </c>
      <c r="V1130" s="212" t="s">
        <v>238</v>
      </c>
      <c r="W1130" s="212" t="s">
        <v>42</v>
      </c>
      <c r="X1130" s="212" t="s">
        <v>147</v>
      </c>
      <c r="Y1130" s="212" t="s">
        <v>148</v>
      </c>
      <c r="Z1130" s="212" t="s">
        <v>149</v>
      </c>
      <c r="AA1130" s="235"/>
      <c r="AB1130" s="107"/>
    </row>
    <row r="1131" spans="1:28" ht="19.5" customHeight="1" x14ac:dyDescent="0.15">
      <c r="A1131" s="144"/>
      <c r="E1131" s="77" t="s">
        <v>150</v>
      </c>
      <c r="F1131" s="79">
        <f>F1133</f>
        <v>205.50399999999996</v>
      </c>
      <c r="G1131" s="216"/>
      <c r="H1131" s="216"/>
      <c r="I1131" s="216"/>
      <c r="J1131" s="216"/>
      <c r="K1131" s="216"/>
      <c r="L1131" s="216"/>
      <c r="M1131" s="216"/>
      <c r="N1131" s="216"/>
      <c r="O1131" s="216"/>
      <c r="P1131" s="216"/>
      <c r="Q1131" s="217"/>
      <c r="R1131" s="197"/>
      <c r="S1131" s="216"/>
      <c r="T1131" s="216"/>
      <c r="U1131" s="216"/>
      <c r="V1131" s="216"/>
      <c r="W1131" s="216"/>
      <c r="X1131" s="216"/>
      <c r="Y1131" s="216"/>
      <c r="Z1131" s="216"/>
      <c r="AA1131" s="235" t="s">
        <v>151</v>
      </c>
      <c r="AB1131" s="107"/>
    </row>
    <row r="1132" spans="1:28" ht="19.5" customHeight="1" x14ac:dyDescent="0.15">
      <c r="A1132" s="218"/>
      <c r="B1132" s="74" t="s">
        <v>152</v>
      </c>
      <c r="C1132" s="75"/>
      <c r="D1132" s="75"/>
      <c r="E1132" s="77" t="s">
        <v>183</v>
      </c>
      <c r="F1132" s="79">
        <f>SUM(G1132:AA1132)</f>
        <v>829.73</v>
      </c>
      <c r="G1132" s="79">
        <f>G1134+G1152</f>
        <v>15.799999999999999</v>
      </c>
      <c r="H1132" s="79">
        <f t="shared" ref="H1132:AA1132" si="472">H1134+H1152</f>
        <v>4.28</v>
      </c>
      <c r="I1132" s="79">
        <f t="shared" si="472"/>
        <v>3.53</v>
      </c>
      <c r="J1132" s="79">
        <f t="shared" si="472"/>
        <v>3.4899999999999998</v>
      </c>
      <c r="K1132" s="79">
        <f t="shared" si="472"/>
        <v>27.82</v>
      </c>
      <c r="L1132" s="79">
        <f t="shared" si="472"/>
        <v>4.96</v>
      </c>
      <c r="M1132" s="79">
        <f t="shared" si="472"/>
        <v>20.16</v>
      </c>
      <c r="N1132" s="79">
        <f t="shared" si="472"/>
        <v>25.549999999999997</v>
      </c>
      <c r="O1132" s="79">
        <f t="shared" si="472"/>
        <v>11.25</v>
      </c>
      <c r="P1132" s="79">
        <f t="shared" si="472"/>
        <v>73.11</v>
      </c>
      <c r="Q1132" s="79">
        <f t="shared" si="472"/>
        <v>168.23999999999998</v>
      </c>
      <c r="R1132" s="79">
        <f t="shared" si="472"/>
        <v>111.88999999999999</v>
      </c>
      <c r="S1132" s="79">
        <f t="shared" si="472"/>
        <v>154.37</v>
      </c>
      <c r="T1132" s="79">
        <f t="shared" si="472"/>
        <v>111.58999999999999</v>
      </c>
      <c r="U1132" s="79">
        <f t="shared" si="472"/>
        <v>48.34</v>
      </c>
      <c r="V1132" s="79">
        <f t="shared" si="472"/>
        <v>11.09</v>
      </c>
      <c r="W1132" s="79">
        <f t="shared" si="472"/>
        <v>17.04</v>
      </c>
      <c r="X1132" s="79">
        <f t="shared" si="472"/>
        <v>9.23</v>
      </c>
      <c r="Y1132" s="79">
        <f t="shared" si="472"/>
        <v>4.7300000000000004</v>
      </c>
      <c r="Z1132" s="79">
        <f t="shared" si="472"/>
        <v>0</v>
      </c>
      <c r="AA1132" s="111">
        <f t="shared" si="472"/>
        <v>3.26</v>
      </c>
      <c r="AB1132" s="107"/>
    </row>
    <row r="1133" spans="1:28" ht="19.5" customHeight="1" x14ac:dyDescent="0.15">
      <c r="A1133" s="219"/>
      <c r="B1133" s="220"/>
      <c r="E1133" s="77" t="s">
        <v>150</v>
      </c>
      <c r="F1133" s="79">
        <f>SUM(G1133:AA1133)</f>
        <v>205.50399999999996</v>
      </c>
      <c r="G1133" s="79">
        <f>G1135+G1153</f>
        <v>0</v>
      </c>
      <c r="H1133" s="79">
        <f t="shared" ref="H1133:AA1133" si="473">H1135+H1153</f>
        <v>1.9E-2</v>
      </c>
      <c r="I1133" s="79">
        <f t="shared" si="473"/>
        <v>0.21299999999999999</v>
      </c>
      <c r="J1133" s="79">
        <f t="shared" si="473"/>
        <v>0.23399999999999999</v>
      </c>
      <c r="K1133" s="79">
        <f t="shared" si="473"/>
        <v>3.9929999999999994</v>
      </c>
      <c r="L1133" s="79">
        <f t="shared" si="473"/>
        <v>0.56800000000000006</v>
      </c>
      <c r="M1133" s="79">
        <f t="shared" si="473"/>
        <v>3.6570000000000005</v>
      </c>
      <c r="N1133" s="79">
        <f t="shared" si="473"/>
        <v>6.4050000000000002</v>
      </c>
      <c r="O1133" s="79">
        <f t="shared" si="473"/>
        <v>2.2639999999999998</v>
      </c>
      <c r="P1133" s="79">
        <f t="shared" si="473"/>
        <v>20.797000000000004</v>
      </c>
      <c r="Q1133" s="79">
        <f t="shared" si="473"/>
        <v>53.87</v>
      </c>
      <c r="R1133" s="79">
        <f t="shared" si="473"/>
        <v>28.452999999999999</v>
      </c>
      <c r="S1133" s="79">
        <f t="shared" si="473"/>
        <v>32.265000000000001</v>
      </c>
      <c r="T1133" s="79">
        <f t="shared" si="473"/>
        <v>25.096</v>
      </c>
      <c r="U1133" s="79">
        <f t="shared" si="473"/>
        <v>12.593999999999999</v>
      </c>
      <c r="V1133" s="79">
        <f t="shared" si="473"/>
        <v>4.1480000000000006</v>
      </c>
      <c r="W1133" s="79">
        <f t="shared" si="473"/>
        <v>4.26</v>
      </c>
      <c r="X1133" s="79">
        <f t="shared" si="473"/>
        <v>3.6350000000000002</v>
      </c>
      <c r="Y1133" s="79">
        <f t="shared" si="473"/>
        <v>1.7790000000000001</v>
      </c>
      <c r="Z1133" s="79">
        <f t="shared" si="473"/>
        <v>0</v>
      </c>
      <c r="AA1133" s="111">
        <f t="shared" si="473"/>
        <v>1.254</v>
      </c>
      <c r="AB1133" s="107"/>
    </row>
    <row r="1134" spans="1:28" ht="19.5" customHeight="1" x14ac:dyDescent="0.15">
      <c r="A1134" s="219"/>
      <c r="B1134" s="221"/>
      <c r="C1134" s="74" t="s">
        <v>152</v>
      </c>
      <c r="D1134" s="75"/>
      <c r="E1134" s="77" t="s">
        <v>183</v>
      </c>
      <c r="F1134" s="79">
        <f t="shared" ref="F1134:F1137" si="474">SUM(G1134:AA1134)</f>
        <v>489.21999999999991</v>
      </c>
      <c r="G1134" s="79">
        <f>G1136+G1150</f>
        <v>15.799999999999999</v>
      </c>
      <c r="H1134" s="79">
        <f t="shared" ref="H1134:J1134" si="475">H1136+H1150</f>
        <v>2.73</v>
      </c>
      <c r="I1134" s="79">
        <f t="shared" si="475"/>
        <v>3.53</v>
      </c>
      <c r="J1134" s="79">
        <f t="shared" si="475"/>
        <v>1.08</v>
      </c>
      <c r="K1134" s="79">
        <f>K1136+K1150</f>
        <v>22.26</v>
      </c>
      <c r="L1134" s="79">
        <f t="shared" ref="L1134:AA1134" si="476">L1136+L1150</f>
        <v>1.1100000000000001</v>
      </c>
      <c r="M1134" s="79">
        <f t="shared" si="476"/>
        <v>15.96</v>
      </c>
      <c r="N1134" s="79">
        <f t="shared" si="476"/>
        <v>20.709999999999997</v>
      </c>
      <c r="O1134" s="79">
        <f t="shared" si="476"/>
        <v>5.54</v>
      </c>
      <c r="P1134" s="79">
        <f t="shared" si="476"/>
        <v>65.33</v>
      </c>
      <c r="Q1134" s="79">
        <f t="shared" si="476"/>
        <v>152.32999999999998</v>
      </c>
      <c r="R1134" s="79">
        <f t="shared" si="476"/>
        <v>58.16</v>
      </c>
      <c r="S1134" s="79">
        <f t="shared" si="476"/>
        <v>40.85</v>
      </c>
      <c r="T1134" s="79">
        <f t="shared" si="476"/>
        <v>33.11</v>
      </c>
      <c r="U1134" s="79">
        <f t="shared" si="476"/>
        <v>19.260000000000002</v>
      </c>
      <c r="V1134" s="79">
        <f t="shared" si="476"/>
        <v>9.39</v>
      </c>
      <c r="W1134" s="79">
        <f t="shared" si="476"/>
        <v>6.59</v>
      </c>
      <c r="X1134" s="79">
        <f t="shared" si="476"/>
        <v>8.64</v>
      </c>
      <c r="Y1134" s="79">
        <f t="shared" si="476"/>
        <v>4.33</v>
      </c>
      <c r="Z1134" s="79">
        <f t="shared" si="476"/>
        <v>0</v>
      </c>
      <c r="AA1134" s="111">
        <f t="shared" si="476"/>
        <v>2.5099999999999998</v>
      </c>
      <c r="AB1134" s="107"/>
    </row>
    <row r="1135" spans="1:28" ht="19.5" customHeight="1" x14ac:dyDescent="0.15">
      <c r="A1135" s="219"/>
      <c r="B1135" s="76"/>
      <c r="C1135" s="76"/>
      <c r="E1135" s="77" t="s">
        <v>150</v>
      </c>
      <c r="F1135" s="79">
        <f t="shared" si="474"/>
        <v>155.91199999999998</v>
      </c>
      <c r="G1135" s="79">
        <f>G1137+G1151</f>
        <v>0</v>
      </c>
      <c r="H1135" s="79">
        <f t="shared" ref="H1135:AA1135" si="477">H1137+H1151</f>
        <v>0</v>
      </c>
      <c r="I1135" s="79">
        <f t="shared" si="477"/>
        <v>0.21299999999999999</v>
      </c>
      <c r="J1135" s="79">
        <f t="shared" si="477"/>
        <v>0.11299999999999999</v>
      </c>
      <c r="K1135" s="79">
        <f t="shared" si="477"/>
        <v>3.5839999999999996</v>
      </c>
      <c r="L1135" s="79">
        <f t="shared" si="477"/>
        <v>0.22000000000000003</v>
      </c>
      <c r="M1135" s="79">
        <f t="shared" si="477"/>
        <v>3.2470000000000003</v>
      </c>
      <c r="N1135" s="79">
        <f t="shared" si="477"/>
        <v>5.8410000000000002</v>
      </c>
      <c r="O1135" s="79">
        <f t="shared" si="477"/>
        <v>1.5639999999999998</v>
      </c>
      <c r="P1135" s="79">
        <f t="shared" si="477"/>
        <v>19.735000000000003</v>
      </c>
      <c r="Q1135" s="79">
        <f t="shared" si="477"/>
        <v>51.593999999999994</v>
      </c>
      <c r="R1135" s="79">
        <f t="shared" si="477"/>
        <v>20.228999999999999</v>
      </c>
      <c r="S1135" s="79">
        <f t="shared" si="477"/>
        <v>15.696999999999999</v>
      </c>
      <c r="T1135" s="79">
        <f t="shared" si="477"/>
        <v>13.199</v>
      </c>
      <c r="U1135" s="79">
        <f t="shared" si="477"/>
        <v>7.92</v>
      </c>
      <c r="V1135" s="79">
        <f t="shared" si="477"/>
        <v>3.8610000000000002</v>
      </c>
      <c r="W1135" s="79">
        <f t="shared" si="477"/>
        <v>2.71</v>
      </c>
      <c r="X1135" s="79">
        <f t="shared" si="477"/>
        <v>3.5470000000000002</v>
      </c>
      <c r="Y1135" s="79">
        <f t="shared" si="477"/>
        <v>1.6020000000000001</v>
      </c>
      <c r="Z1135" s="79">
        <f t="shared" si="477"/>
        <v>0</v>
      </c>
      <c r="AA1135" s="111">
        <f t="shared" si="477"/>
        <v>1.036</v>
      </c>
      <c r="AB1135" s="107"/>
    </row>
    <row r="1136" spans="1:28" ht="19.5" customHeight="1" x14ac:dyDescent="0.15">
      <c r="A1136" s="219"/>
      <c r="B1136" s="73"/>
      <c r="C1136" s="77"/>
      <c r="D1136" s="77" t="s">
        <v>153</v>
      </c>
      <c r="E1136" s="77" t="s">
        <v>183</v>
      </c>
      <c r="F1136" s="79">
        <f>SUM(G1136:AA1136)</f>
        <v>481.63</v>
      </c>
      <c r="G1136" s="79">
        <f>SUM(G1138,G1140,G1142,G1144,G1146,G1148)</f>
        <v>15.799999999999999</v>
      </c>
      <c r="H1136" s="79">
        <f t="shared" ref="H1136" si="478">SUM(H1138,H1140,H1142,H1144,H1146,H1148)</f>
        <v>2.73</v>
      </c>
      <c r="I1136" s="79">
        <f>SUM(I1138,I1140,I1142,I1144,I1146,I1148)</f>
        <v>3.53</v>
      </c>
      <c r="J1136" s="79">
        <f t="shared" ref="J1136" si="479">SUM(J1138,J1140,J1142,J1144,J1146,J1148)</f>
        <v>1.08</v>
      </c>
      <c r="K1136" s="79">
        <f>SUM(K1138,K1140,K1142,K1144,K1146,K1148)</f>
        <v>22.26</v>
      </c>
      <c r="L1136" s="79">
        <f t="shared" ref="L1136:N1136" si="480">SUM(L1138,L1140,L1142,L1144,L1146,L1148)</f>
        <v>1.1100000000000001</v>
      </c>
      <c r="M1136" s="79">
        <f t="shared" si="480"/>
        <v>15.370000000000001</v>
      </c>
      <c r="N1136" s="79">
        <f t="shared" si="480"/>
        <v>20.619999999999997</v>
      </c>
      <c r="O1136" s="79">
        <f>SUM(O1138,O1140,O1142,O1144,O1146,O1148)</f>
        <v>4.45</v>
      </c>
      <c r="P1136" s="79">
        <f t="shared" ref="P1136:V1136" si="481">SUM(P1138,P1140,P1142,P1144,P1146,P1148)</f>
        <v>61.04</v>
      </c>
      <c r="Q1136" s="79">
        <f t="shared" si="481"/>
        <v>151.1</v>
      </c>
      <c r="R1136" s="79">
        <f t="shared" si="481"/>
        <v>57.86</v>
      </c>
      <c r="S1136" s="79">
        <f t="shared" si="481"/>
        <v>40.85</v>
      </c>
      <c r="T1136" s="79">
        <f t="shared" si="481"/>
        <v>33.11</v>
      </c>
      <c r="U1136" s="79">
        <f t="shared" si="481"/>
        <v>19.260000000000002</v>
      </c>
      <c r="V1136" s="79">
        <f t="shared" si="481"/>
        <v>9.39</v>
      </c>
      <c r="W1136" s="79">
        <f>SUM(W1138,W1140,W1142,W1144,W1146,W1148)</f>
        <v>6.59</v>
      </c>
      <c r="X1136" s="79">
        <f t="shared" ref="X1136:AA1136" si="482">SUM(X1138,X1140,X1142,X1144,X1146,X1148)</f>
        <v>8.64</v>
      </c>
      <c r="Y1136" s="79">
        <f t="shared" si="482"/>
        <v>4.33</v>
      </c>
      <c r="Z1136" s="79">
        <f t="shared" si="482"/>
        <v>0</v>
      </c>
      <c r="AA1136" s="111">
        <f t="shared" si="482"/>
        <v>2.5099999999999998</v>
      </c>
      <c r="AB1136" s="107"/>
    </row>
    <row r="1137" spans="1:28" ht="19.5" customHeight="1" x14ac:dyDescent="0.15">
      <c r="A1137" s="219"/>
      <c r="B1137" s="73" t="s">
        <v>154</v>
      </c>
      <c r="C1137" s="73"/>
      <c r="D1137" s="73"/>
      <c r="E1137" s="77" t="s">
        <v>150</v>
      </c>
      <c r="F1137" s="79">
        <f t="shared" si="474"/>
        <v>154.03299999999999</v>
      </c>
      <c r="G1137" s="79">
        <f>SUM(G1139,G1141,G1143,G1145,G1147,G1149)</f>
        <v>0</v>
      </c>
      <c r="H1137" s="79">
        <f t="shared" ref="H1137:AA1137" si="483">SUM(H1139,H1141,H1143,H1145,H1147,H1149)</f>
        <v>0</v>
      </c>
      <c r="I1137" s="79">
        <f t="shared" si="483"/>
        <v>0.21299999999999999</v>
      </c>
      <c r="J1137" s="79">
        <f t="shared" si="483"/>
        <v>0.11299999999999999</v>
      </c>
      <c r="K1137" s="79">
        <f t="shared" si="483"/>
        <v>3.5839999999999996</v>
      </c>
      <c r="L1137" s="79">
        <f t="shared" si="483"/>
        <v>0.22000000000000003</v>
      </c>
      <c r="M1137" s="79">
        <f t="shared" si="483"/>
        <v>3.1880000000000002</v>
      </c>
      <c r="N1137" s="79">
        <f t="shared" si="483"/>
        <v>5.819</v>
      </c>
      <c r="O1137" s="79">
        <f t="shared" si="483"/>
        <v>1.2899999999999998</v>
      </c>
      <c r="P1137" s="79">
        <f t="shared" si="483"/>
        <v>18.610000000000003</v>
      </c>
      <c r="Q1137" s="79">
        <f t="shared" si="483"/>
        <v>51.258999999999993</v>
      </c>
      <c r="R1137" s="79">
        <f t="shared" si="483"/>
        <v>20.164999999999999</v>
      </c>
      <c r="S1137" s="79">
        <f t="shared" si="483"/>
        <v>15.696999999999999</v>
      </c>
      <c r="T1137" s="79">
        <f t="shared" si="483"/>
        <v>13.199</v>
      </c>
      <c r="U1137" s="79">
        <f t="shared" si="483"/>
        <v>7.92</v>
      </c>
      <c r="V1137" s="79">
        <f t="shared" si="483"/>
        <v>3.8610000000000002</v>
      </c>
      <c r="W1137" s="79">
        <f t="shared" si="483"/>
        <v>2.71</v>
      </c>
      <c r="X1137" s="79">
        <f t="shared" si="483"/>
        <v>3.5470000000000002</v>
      </c>
      <c r="Y1137" s="79">
        <f t="shared" si="483"/>
        <v>1.6020000000000001</v>
      </c>
      <c r="Z1137" s="79">
        <f t="shared" si="483"/>
        <v>0</v>
      </c>
      <c r="AA1137" s="111">
        <f t="shared" si="483"/>
        <v>1.036</v>
      </c>
      <c r="AB1137" s="107"/>
    </row>
    <row r="1138" spans="1:28" ht="19.5" customHeight="1" x14ac:dyDescent="0.15">
      <c r="A1138" s="219" t="s">
        <v>155</v>
      </c>
      <c r="B1138" s="73"/>
      <c r="C1138" s="73" t="s">
        <v>10</v>
      </c>
      <c r="D1138" s="77" t="s">
        <v>156</v>
      </c>
      <c r="E1138" s="77" t="s">
        <v>183</v>
      </c>
      <c r="F1138" s="79">
        <f t="shared" ref="F1138:F1141" si="484">SUM(G1138:AA1138)</f>
        <v>396.10999999999996</v>
      </c>
      <c r="G1138" s="79">
        <v>12.61</v>
      </c>
      <c r="H1138" s="79">
        <v>2.37</v>
      </c>
      <c r="I1138" s="79">
        <v>3.01</v>
      </c>
      <c r="J1138" s="79">
        <v>0.63</v>
      </c>
      <c r="K1138" s="79">
        <v>18.420000000000002</v>
      </c>
      <c r="L1138" s="79">
        <v>0.8</v>
      </c>
      <c r="M1138" s="79">
        <v>9.08</v>
      </c>
      <c r="N1138" s="79">
        <v>18.7</v>
      </c>
      <c r="O1138" s="79">
        <v>3.17</v>
      </c>
      <c r="P1138" s="79">
        <v>44.87</v>
      </c>
      <c r="Q1138" s="79">
        <v>115.01</v>
      </c>
      <c r="R1138" s="79">
        <v>45</v>
      </c>
      <c r="S1138" s="79">
        <v>38.74</v>
      </c>
      <c r="T1138" s="79">
        <v>32.979999999999997</v>
      </c>
      <c r="U1138" s="79">
        <v>19.260000000000002</v>
      </c>
      <c r="V1138" s="79">
        <v>9.39</v>
      </c>
      <c r="W1138" s="79">
        <v>6.59</v>
      </c>
      <c r="X1138" s="79">
        <v>8.64</v>
      </c>
      <c r="Y1138" s="79">
        <v>4.33</v>
      </c>
      <c r="Z1138" s="79">
        <v>0</v>
      </c>
      <c r="AA1138" s="111">
        <v>2.5099999999999998</v>
      </c>
      <c r="AB1138" s="107"/>
    </row>
    <row r="1139" spans="1:28" ht="19.5" customHeight="1" x14ac:dyDescent="0.15">
      <c r="A1139" s="219"/>
      <c r="B1139" s="73"/>
      <c r="C1139" s="73"/>
      <c r="D1139" s="73"/>
      <c r="E1139" s="77" t="s">
        <v>150</v>
      </c>
      <c r="F1139" s="79">
        <f t="shared" si="484"/>
        <v>136.65600000000001</v>
      </c>
      <c r="G1139" s="79">
        <v>0</v>
      </c>
      <c r="H1139" s="79">
        <v>0</v>
      </c>
      <c r="I1139" s="79">
        <v>0.21299999999999999</v>
      </c>
      <c r="J1139" s="79">
        <v>7.5999999999999998E-2</v>
      </c>
      <c r="K1139" s="79">
        <v>3.1349999999999998</v>
      </c>
      <c r="L1139" s="79">
        <v>0.17</v>
      </c>
      <c r="M1139" s="79">
        <v>2.2730000000000001</v>
      </c>
      <c r="N1139" s="79">
        <v>5.4409999999999998</v>
      </c>
      <c r="O1139" s="79">
        <v>1.0209999999999999</v>
      </c>
      <c r="P1139" s="79">
        <v>15.351000000000001</v>
      </c>
      <c r="Q1139" s="79">
        <v>42.914000000000001</v>
      </c>
      <c r="R1139" s="79">
        <v>17.046999999999997</v>
      </c>
      <c r="S1139" s="79">
        <v>15.163</v>
      </c>
      <c r="T1139" s="79">
        <v>13.176</v>
      </c>
      <c r="U1139" s="79">
        <v>7.92</v>
      </c>
      <c r="V1139" s="79">
        <v>3.8610000000000002</v>
      </c>
      <c r="W1139" s="79">
        <v>2.71</v>
      </c>
      <c r="X1139" s="79">
        <v>3.5470000000000002</v>
      </c>
      <c r="Y1139" s="79">
        <v>1.6020000000000001</v>
      </c>
      <c r="Z1139" s="79">
        <v>0</v>
      </c>
      <c r="AA1139" s="111">
        <v>1.036</v>
      </c>
      <c r="AB1139" s="107"/>
    </row>
    <row r="1140" spans="1:28" ht="19.5" customHeight="1" x14ac:dyDescent="0.15">
      <c r="A1140" s="219"/>
      <c r="B1140" s="73"/>
      <c r="C1140" s="73"/>
      <c r="D1140" s="77" t="s">
        <v>157</v>
      </c>
      <c r="E1140" s="77" t="s">
        <v>183</v>
      </c>
      <c r="F1140" s="79">
        <f t="shared" si="484"/>
        <v>3.19</v>
      </c>
      <c r="G1140" s="79">
        <v>0</v>
      </c>
      <c r="H1140" s="79">
        <v>0</v>
      </c>
      <c r="I1140" s="79">
        <v>0</v>
      </c>
      <c r="J1140" s="79">
        <v>0</v>
      </c>
      <c r="K1140" s="79">
        <v>0</v>
      </c>
      <c r="L1140" s="79">
        <v>0</v>
      </c>
      <c r="M1140" s="79">
        <v>0.16</v>
      </c>
      <c r="N1140" s="79">
        <v>0.08</v>
      </c>
      <c r="O1140" s="79">
        <v>0.06</v>
      </c>
      <c r="P1140" s="79">
        <v>0.31</v>
      </c>
      <c r="Q1140" s="79">
        <v>2.48</v>
      </c>
      <c r="R1140" s="79">
        <v>0.1</v>
      </c>
      <c r="S1140" s="79">
        <v>0</v>
      </c>
      <c r="T1140" s="79">
        <v>0</v>
      </c>
      <c r="U1140" s="79">
        <v>0</v>
      </c>
      <c r="V1140" s="79">
        <v>0</v>
      </c>
      <c r="W1140" s="79">
        <v>0</v>
      </c>
      <c r="X1140" s="79">
        <v>0</v>
      </c>
      <c r="Y1140" s="79">
        <v>0</v>
      </c>
      <c r="Z1140" s="79">
        <v>0</v>
      </c>
      <c r="AA1140" s="111">
        <v>0</v>
      </c>
      <c r="AB1140" s="107"/>
    </row>
    <row r="1141" spans="1:28" ht="19.5" customHeight="1" x14ac:dyDescent="0.15">
      <c r="A1141" s="219"/>
      <c r="B1141" s="73"/>
      <c r="C1141" s="73"/>
      <c r="D1141" s="73"/>
      <c r="E1141" s="77" t="s">
        <v>150</v>
      </c>
      <c r="F1141" s="79">
        <f t="shared" si="484"/>
        <v>0.69200000000000006</v>
      </c>
      <c r="G1141" s="79">
        <v>0</v>
      </c>
      <c r="H1141" s="79">
        <v>0</v>
      </c>
      <c r="I1141" s="79">
        <v>0</v>
      </c>
      <c r="J1141" s="79">
        <v>0</v>
      </c>
      <c r="K1141" s="79">
        <v>0</v>
      </c>
      <c r="L1141" s="79">
        <v>0</v>
      </c>
      <c r="M1141" s="79">
        <v>2.3E-2</v>
      </c>
      <c r="N1141" s="79">
        <v>1.2999999999999999E-2</v>
      </c>
      <c r="O1141" s="79">
        <v>1.0999999999999999E-2</v>
      </c>
      <c r="P1141" s="79">
        <v>6.2E-2</v>
      </c>
      <c r="Q1141" s="79">
        <v>0.55900000000000005</v>
      </c>
      <c r="R1141" s="79">
        <v>2.4E-2</v>
      </c>
      <c r="S1141" s="79">
        <v>0</v>
      </c>
      <c r="T1141" s="79">
        <v>0</v>
      </c>
      <c r="U1141" s="79">
        <v>0</v>
      </c>
      <c r="V1141" s="79">
        <v>0</v>
      </c>
      <c r="W1141" s="79">
        <v>0</v>
      </c>
      <c r="X1141" s="79">
        <v>0</v>
      </c>
      <c r="Y1141" s="79">
        <v>0</v>
      </c>
      <c r="Z1141" s="79">
        <v>0</v>
      </c>
      <c r="AA1141" s="111">
        <v>0</v>
      </c>
      <c r="AB1141" s="107"/>
    </row>
    <row r="1142" spans="1:28" ht="19.5" customHeight="1" x14ac:dyDescent="0.15">
      <c r="A1142" s="219"/>
      <c r="B1142" s="73" t="s">
        <v>158</v>
      </c>
      <c r="C1142" s="73" t="s">
        <v>159</v>
      </c>
      <c r="D1142" s="77" t="s">
        <v>160</v>
      </c>
      <c r="E1142" s="77" t="s">
        <v>183</v>
      </c>
      <c r="F1142" s="79">
        <f>SUM(G1142:AA1142)</f>
        <v>59.170000000000009</v>
      </c>
      <c r="G1142" s="79">
        <v>0</v>
      </c>
      <c r="H1142" s="79">
        <v>0</v>
      </c>
      <c r="I1142" s="79">
        <v>0</v>
      </c>
      <c r="J1142" s="79">
        <v>0.04</v>
      </c>
      <c r="K1142" s="79">
        <v>0</v>
      </c>
      <c r="L1142" s="79">
        <v>0</v>
      </c>
      <c r="M1142" s="79">
        <v>4.97</v>
      </c>
      <c r="N1142" s="79">
        <v>1.03</v>
      </c>
      <c r="O1142" s="79">
        <v>0.52</v>
      </c>
      <c r="P1142" s="79">
        <v>15.37</v>
      </c>
      <c r="Q1142" s="79">
        <v>25.94</v>
      </c>
      <c r="R1142" s="79">
        <v>9.6</v>
      </c>
      <c r="S1142" s="79">
        <v>1.57</v>
      </c>
      <c r="T1142" s="79">
        <v>0.13</v>
      </c>
      <c r="U1142" s="79">
        <v>0</v>
      </c>
      <c r="V1142" s="79">
        <v>0</v>
      </c>
      <c r="W1142" s="79">
        <v>0</v>
      </c>
      <c r="X1142" s="79">
        <v>0</v>
      </c>
      <c r="Y1142" s="79">
        <v>0</v>
      </c>
      <c r="Z1142" s="79">
        <v>0</v>
      </c>
      <c r="AA1142" s="111">
        <v>0</v>
      </c>
      <c r="AB1142" s="107"/>
    </row>
    <row r="1143" spans="1:28" ht="19.5" customHeight="1" x14ac:dyDescent="0.15">
      <c r="A1143" s="219"/>
      <c r="B1143" s="73"/>
      <c r="C1143" s="73"/>
      <c r="D1143" s="73"/>
      <c r="E1143" s="77" t="s">
        <v>150</v>
      </c>
      <c r="F1143" s="79">
        <f t="shared" ref="F1143:F1165" si="485">SUM(G1143:AA1143)</f>
        <v>12.485999999999999</v>
      </c>
      <c r="G1143" s="79">
        <v>0</v>
      </c>
      <c r="H1143" s="79">
        <v>0</v>
      </c>
      <c r="I1143" s="79">
        <v>0</v>
      </c>
      <c r="J1143" s="79">
        <v>2.8000000000000001E-2</v>
      </c>
      <c r="K1143" s="79">
        <v>0</v>
      </c>
      <c r="L1143" s="79">
        <v>0</v>
      </c>
      <c r="M1143" s="79">
        <v>0.69799999999999995</v>
      </c>
      <c r="N1143" s="79">
        <v>0.16600000000000001</v>
      </c>
      <c r="O1143" s="79">
        <v>9.6000000000000002E-2</v>
      </c>
      <c r="P1143" s="79">
        <v>3.0739999999999998</v>
      </c>
      <c r="Q1143" s="79">
        <v>5.782</v>
      </c>
      <c r="R1143" s="79">
        <v>2.2370000000000001</v>
      </c>
      <c r="S1143" s="79">
        <v>0.38200000000000001</v>
      </c>
      <c r="T1143" s="79">
        <v>2.3E-2</v>
      </c>
      <c r="U1143" s="79">
        <v>0</v>
      </c>
      <c r="V1143" s="79">
        <v>0</v>
      </c>
      <c r="W1143" s="79">
        <v>0</v>
      </c>
      <c r="X1143" s="79">
        <v>0</v>
      </c>
      <c r="Y1143" s="79">
        <v>0</v>
      </c>
      <c r="Z1143" s="79">
        <v>0</v>
      </c>
      <c r="AA1143" s="111">
        <v>0</v>
      </c>
      <c r="AB1143" s="107"/>
    </row>
    <row r="1144" spans="1:28" ht="19.5" customHeight="1" x14ac:dyDescent="0.15">
      <c r="A1144" s="219"/>
      <c r="B1144" s="73"/>
      <c r="C1144" s="73"/>
      <c r="D1144" s="77" t="s">
        <v>161</v>
      </c>
      <c r="E1144" s="77" t="s">
        <v>183</v>
      </c>
      <c r="F1144" s="79">
        <f t="shared" si="485"/>
        <v>6.0500000000000007</v>
      </c>
      <c r="G1144" s="79">
        <v>3.19</v>
      </c>
      <c r="H1144" s="79">
        <v>0.36</v>
      </c>
      <c r="I1144" s="79">
        <v>0.52</v>
      </c>
      <c r="J1144" s="79">
        <v>0.41</v>
      </c>
      <c r="K1144" s="79">
        <v>0.55999999999999994</v>
      </c>
      <c r="L1144" s="79">
        <v>0.21</v>
      </c>
      <c r="M1144" s="79">
        <v>0.44000000000000006</v>
      </c>
      <c r="N1144" s="79">
        <v>0.36</v>
      </c>
      <c r="O1144" s="79">
        <v>0</v>
      </c>
      <c r="P1144" s="79">
        <v>0</v>
      </c>
      <c r="Q1144" s="79">
        <v>0</v>
      </c>
      <c r="R1144" s="79">
        <v>0</v>
      </c>
      <c r="S1144" s="79">
        <v>0</v>
      </c>
      <c r="T1144" s="79">
        <v>0</v>
      </c>
      <c r="U1144" s="79">
        <v>0</v>
      </c>
      <c r="V1144" s="79">
        <v>0</v>
      </c>
      <c r="W1144" s="79">
        <v>0</v>
      </c>
      <c r="X1144" s="79">
        <v>0</v>
      </c>
      <c r="Y1144" s="79">
        <v>0</v>
      </c>
      <c r="Z1144" s="79">
        <v>0</v>
      </c>
      <c r="AA1144" s="111">
        <v>0</v>
      </c>
      <c r="AB1144" s="107"/>
    </row>
    <row r="1145" spans="1:28" ht="19.5" customHeight="1" x14ac:dyDescent="0.15">
      <c r="A1145" s="219"/>
      <c r="B1145" s="73"/>
      <c r="C1145" s="73"/>
      <c r="D1145" s="73"/>
      <c r="E1145" s="77" t="s">
        <v>150</v>
      </c>
      <c r="F1145" s="79">
        <f t="shared" si="485"/>
        <v>0.23199999999999998</v>
      </c>
      <c r="G1145" s="79">
        <v>0</v>
      </c>
      <c r="H1145" s="79">
        <v>0</v>
      </c>
      <c r="I1145" s="79">
        <v>0</v>
      </c>
      <c r="J1145" s="79">
        <v>8.9999999999999993E-3</v>
      </c>
      <c r="K1145" s="79">
        <v>2.0999999999999998E-2</v>
      </c>
      <c r="L1145" s="79">
        <v>3.4000000000000002E-2</v>
      </c>
      <c r="M1145" s="79">
        <v>5.7000000000000002E-2</v>
      </c>
      <c r="N1145" s="79">
        <v>0.111</v>
      </c>
      <c r="O1145" s="79">
        <v>0</v>
      </c>
      <c r="P1145" s="79">
        <v>0</v>
      </c>
      <c r="Q1145" s="79">
        <v>0</v>
      </c>
      <c r="R1145" s="79">
        <v>0</v>
      </c>
      <c r="S1145" s="79">
        <v>0</v>
      </c>
      <c r="T1145" s="79">
        <v>0</v>
      </c>
      <c r="U1145" s="79">
        <v>0</v>
      </c>
      <c r="V1145" s="79">
        <v>0</v>
      </c>
      <c r="W1145" s="79">
        <v>0</v>
      </c>
      <c r="X1145" s="79">
        <v>0</v>
      </c>
      <c r="Y1145" s="79">
        <v>0</v>
      </c>
      <c r="Z1145" s="79">
        <v>0</v>
      </c>
      <c r="AA1145" s="111">
        <v>0</v>
      </c>
      <c r="AB1145" s="107"/>
    </row>
    <row r="1146" spans="1:28" ht="19.5" customHeight="1" x14ac:dyDescent="0.15">
      <c r="A1146" s="219"/>
      <c r="B1146" s="73"/>
      <c r="C1146" s="73" t="s">
        <v>162</v>
      </c>
      <c r="D1146" s="77" t="s">
        <v>163</v>
      </c>
      <c r="E1146" s="77" t="s">
        <v>183</v>
      </c>
      <c r="F1146" s="79">
        <f t="shared" si="485"/>
        <v>17.11</v>
      </c>
      <c r="G1146" s="79">
        <v>0</v>
      </c>
      <c r="H1146" s="79">
        <v>0</v>
      </c>
      <c r="I1146" s="79">
        <v>0</v>
      </c>
      <c r="J1146" s="79">
        <v>0</v>
      </c>
      <c r="K1146" s="79">
        <v>3.28</v>
      </c>
      <c r="L1146" s="79">
        <v>0.1</v>
      </c>
      <c r="M1146" s="79">
        <v>0.72</v>
      </c>
      <c r="N1146" s="79">
        <v>0.45</v>
      </c>
      <c r="O1146" s="79">
        <v>0.7</v>
      </c>
      <c r="P1146" s="79">
        <v>0.49</v>
      </c>
      <c r="Q1146" s="79">
        <v>7.67</v>
      </c>
      <c r="R1146" s="79">
        <v>3.16</v>
      </c>
      <c r="S1146" s="79">
        <v>0.54</v>
      </c>
      <c r="T1146" s="79">
        <v>0</v>
      </c>
      <c r="U1146" s="79">
        <v>0</v>
      </c>
      <c r="V1146" s="79">
        <v>0</v>
      </c>
      <c r="W1146" s="79">
        <v>0</v>
      </c>
      <c r="X1146" s="79">
        <v>0</v>
      </c>
      <c r="Y1146" s="79">
        <v>0</v>
      </c>
      <c r="Z1146" s="79">
        <v>0</v>
      </c>
      <c r="AA1146" s="111">
        <v>0</v>
      </c>
      <c r="AB1146" s="107"/>
    </row>
    <row r="1147" spans="1:28" ht="19.5" customHeight="1" x14ac:dyDescent="0.15">
      <c r="A1147" s="219"/>
      <c r="B1147" s="73" t="s">
        <v>20</v>
      </c>
      <c r="C1147" s="73"/>
      <c r="D1147" s="73"/>
      <c r="E1147" s="77" t="s">
        <v>150</v>
      </c>
      <c r="F1147" s="79">
        <f t="shared" si="485"/>
        <v>3.9670000000000005</v>
      </c>
      <c r="G1147" s="79">
        <v>0</v>
      </c>
      <c r="H1147" s="79">
        <v>0</v>
      </c>
      <c r="I1147" s="79">
        <v>0</v>
      </c>
      <c r="J1147" s="79">
        <v>0</v>
      </c>
      <c r="K1147" s="79">
        <v>0.42799999999999999</v>
      </c>
      <c r="L1147" s="79">
        <v>1.6E-2</v>
      </c>
      <c r="M1147" s="79">
        <v>0.13700000000000001</v>
      </c>
      <c r="N1147" s="79">
        <v>8.7999999999999995E-2</v>
      </c>
      <c r="O1147" s="79">
        <v>0.16200000000000001</v>
      </c>
      <c r="P1147" s="79">
        <v>0.123</v>
      </c>
      <c r="Q1147" s="79">
        <v>2.004</v>
      </c>
      <c r="R1147" s="79">
        <v>0.85699999999999998</v>
      </c>
      <c r="S1147" s="79">
        <v>0.152</v>
      </c>
      <c r="T1147" s="79">
        <v>0</v>
      </c>
      <c r="U1147" s="79">
        <v>0</v>
      </c>
      <c r="V1147" s="79">
        <v>0</v>
      </c>
      <c r="W1147" s="79">
        <v>0</v>
      </c>
      <c r="X1147" s="79">
        <v>0</v>
      </c>
      <c r="Y1147" s="79">
        <v>0</v>
      </c>
      <c r="Z1147" s="79">
        <v>0</v>
      </c>
      <c r="AA1147" s="111">
        <v>0</v>
      </c>
      <c r="AB1147" s="107"/>
    </row>
    <row r="1148" spans="1:28" ht="19.5" customHeight="1" x14ac:dyDescent="0.15">
      <c r="A1148" s="219"/>
      <c r="B1148" s="73"/>
      <c r="C1148" s="73"/>
      <c r="D1148" s="77" t="s">
        <v>164</v>
      </c>
      <c r="E1148" s="77" t="s">
        <v>183</v>
      </c>
      <c r="F1148" s="79">
        <f t="shared" si="485"/>
        <v>0</v>
      </c>
      <c r="G1148" s="79">
        <v>0</v>
      </c>
      <c r="H1148" s="79">
        <v>0</v>
      </c>
      <c r="I1148" s="79">
        <v>0</v>
      </c>
      <c r="J1148" s="79">
        <v>0</v>
      </c>
      <c r="K1148" s="79">
        <v>0</v>
      </c>
      <c r="L1148" s="79">
        <v>0</v>
      </c>
      <c r="M1148" s="79">
        <v>0</v>
      </c>
      <c r="N1148" s="79">
        <v>0</v>
      </c>
      <c r="O1148" s="79">
        <v>0</v>
      </c>
      <c r="P1148" s="79">
        <v>0</v>
      </c>
      <c r="Q1148" s="79">
        <v>0</v>
      </c>
      <c r="R1148" s="79">
        <v>0</v>
      </c>
      <c r="S1148" s="79">
        <v>0</v>
      </c>
      <c r="T1148" s="79">
        <v>0</v>
      </c>
      <c r="U1148" s="79">
        <v>0</v>
      </c>
      <c r="V1148" s="79">
        <v>0</v>
      </c>
      <c r="W1148" s="79">
        <v>0</v>
      </c>
      <c r="X1148" s="79">
        <v>0</v>
      </c>
      <c r="Y1148" s="79">
        <v>0</v>
      </c>
      <c r="Z1148" s="79">
        <v>0</v>
      </c>
      <c r="AA1148" s="111">
        <v>0</v>
      </c>
      <c r="AB1148" s="107"/>
    </row>
    <row r="1149" spans="1:28" ht="19.5" customHeight="1" x14ac:dyDescent="0.15">
      <c r="A1149" s="219" t="s">
        <v>226</v>
      </c>
      <c r="B1149" s="73"/>
      <c r="C1149" s="73"/>
      <c r="D1149" s="73"/>
      <c r="E1149" s="77" t="s">
        <v>150</v>
      </c>
      <c r="F1149" s="79">
        <f t="shared" si="485"/>
        <v>0</v>
      </c>
      <c r="G1149" s="79">
        <v>0</v>
      </c>
      <c r="H1149" s="79">
        <v>0</v>
      </c>
      <c r="I1149" s="79">
        <v>0</v>
      </c>
      <c r="J1149" s="79">
        <v>0</v>
      </c>
      <c r="K1149" s="79">
        <v>0</v>
      </c>
      <c r="L1149" s="79">
        <v>0</v>
      </c>
      <c r="M1149" s="79">
        <v>0</v>
      </c>
      <c r="N1149" s="79">
        <v>0</v>
      </c>
      <c r="O1149" s="79">
        <v>0</v>
      </c>
      <c r="P1149" s="79">
        <v>0</v>
      </c>
      <c r="Q1149" s="79">
        <v>0</v>
      </c>
      <c r="R1149" s="79">
        <v>0</v>
      </c>
      <c r="S1149" s="79">
        <v>0</v>
      </c>
      <c r="T1149" s="79">
        <v>0</v>
      </c>
      <c r="U1149" s="79">
        <v>0</v>
      </c>
      <c r="V1149" s="79">
        <v>0</v>
      </c>
      <c r="W1149" s="79">
        <v>0</v>
      </c>
      <c r="X1149" s="79">
        <v>0</v>
      </c>
      <c r="Y1149" s="79">
        <v>0</v>
      </c>
      <c r="Z1149" s="79">
        <v>0</v>
      </c>
      <c r="AA1149" s="111">
        <v>0</v>
      </c>
      <c r="AB1149" s="107"/>
    </row>
    <row r="1150" spans="1:28" ht="19.5" customHeight="1" x14ac:dyDescent="0.15">
      <c r="A1150" s="219"/>
      <c r="B1150" s="76"/>
      <c r="C1150" s="74" t="s">
        <v>165</v>
      </c>
      <c r="D1150" s="75"/>
      <c r="E1150" s="77" t="s">
        <v>183</v>
      </c>
      <c r="F1150" s="79">
        <f t="shared" si="485"/>
        <v>7.5900000000000007</v>
      </c>
      <c r="G1150" s="79">
        <v>0</v>
      </c>
      <c r="H1150" s="79">
        <v>0</v>
      </c>
      <c r="I1150" s="79">
        <v>0</v>
      </c>
      <c r="J1150" s="79">
        <v>0</v>
      </c>
      <c r="K1150" s="79">
        <v>0</v>
      </c>
      <c r="L1150" s="79">
        <v>0</v>
      </c>
      <c r="M1150" s="79">
        <v>0.59</v>
      </c>
      <c r="N1150" s="79">
        <v>0.09</v>
      </c>
      <c r="O1150" s="79">
        <v>1.0900000000000001</v>
      </c>
      <c r="P1150" s="79">
        <v>4.29</v>
      </c>
      <c r="Q1150" s="79">
        <v>1.23</v>
      </c>
      <c r="R1150" s="79">
        <v>0.3</v>
      </c>
      <c r="S1150" s="79">
        <v>0</v>
      </c>
      <c r="T1150" s="79">
        <v>0</v>
      </c>
      <c r="U1150" s="79">
        <v>0</v>
      </c>
      <c r="V1150" s="79">
        <v>0</v>
      </c>
      <c r="W1150" s="79">
        <v>0</v>
      </c>
      <c r="X1150" s="79">
        <v>0</v>
      </c>
      <c r="Y1150" s="79">
        <v>0</v>
      </c>
      <c r="Z1150" s="79">
        <v>0</v>
      </c>
      <c r="AA1150" s="111">
        <v>0</v>
      </c>
      <c r="AB1150" s="107"/>
    </row>
    <row r="1151" spans="1:28" ht="19.5" customHeight="1" x14ac:dyDescent="0.15">
      <c r="A1151" s="219"/>
      <c r="B1151" s="76"/>
      <c r="C1151" s="76"/>
      <c r="E1151" s="77" t="s">
        <v>150</v>
      </c>
      <c r="F1151" s="79">
        <f t="shared" si="485"/>
        <v>1.879</v>
      </c>
      <c r="G1151" s="79">
        <v>0</v>
      </c>
      <c r="H1151" s="79">
        <v>0</v>
      </c>
      <c r="I1151" s="79">
        <v>0</v>
      </c>
      <c r="J1151" s="79">
        <v>0</v>
      </c>
      <c r="K1151" s="79">
        <v>0</v>
      </c>
      <c r="L1151" s="79">
        <v>0</v>
      </c>
      <c r="M1151" s="79">
        <v>5.8999999999999997E-2</v>
      </c>
      <c r="N1151" s="79">
        <v>2.1999999999999999E-2</v>
      </c>
      <c r="O1151" s="79">
        <v>0.27400000000000002</v>
      </c>
      <c r="P1151" s="79">
        <v>1.125</v>
      </c>
      <c r="Q1151" s="79">
        <v>0.33500000000000002</v>
      </c>
      <c r="R1151" s="79">
        <v>6.4000000000000001E-2</v>
      </c>
      <c r="S1151" s="79">
        <v>0</v>
      </c>
      <c r="T1151" s="79">
        <v>0</v>
      </c>
      <c r="U1151" s="79">
        <v>0</v>
      </c>
      <c r="V1151" s="79">
        <v>0</v>
      </c>
      <c r="W1151" s="79">
        <v>0</v>
      </c>
      <c r="X1151" s="79">
        <v>0</v>
      </c>
      <c r="Y1151" s="79">
        <v>0</v>
      </c>
      <c r="Z1151" s="79">
        <v>0</v>
      </c>
      <c r="AA1151" s="111">
        <v>0</v>
      </c>
      <c r="AB1151" s="107"/>
    </row>
    <row r="1152" spans="1:28" ht="19.5" customHeight="1" x14ac:dyDescent="0.15">
      <c r="A1152" s="219"/>
      <c r="B1152" s="221"/>
      <c r="C1152" s="74" t="s">
        <v>152</v>
      </c>
      <c r="D1152" s="75"/>
      <c r="E1152" s="77" t="s">
        <v>183</v>
      </c>
      <c r="F1152" s="79">
        <f t="shared" si="485"/>
        <v>340.50999999999988</v>
      </c>
      <c r="G1152" s="79">
        <f>G1154+G1164</f>
        <v>0</v>
      </c>
      <c r="H1152" s="79">
        <f t="shared" ref="H1152:AA1152" si="486">H1154+H1164</f>
        <v>1.55</v>
      </c>
      <c r="I1152" s="79">
        <f t="shared" si="486"/>
        <v>0</v>
      </c>
      <c r="J1152" s="79">
        <f t="shared" si="486"/>
        <v>2.4099999999999997</v>
      </c>
      <c r="K1152" s="79">
        <f t="shared" si="486"/>
        <v>5.56</v>
      </c>
      <c r="L1152" s="79">
        <f t="shared" si="486"/>
        <v>3.85</v>
      </c>
      <c r="M1152" s="79">
        <f t="shared" si="486"/>
        <v>4.2</v>
      </c>
      <c r="N1152" s="79">
        <f t="shared" si="486"/>
        <v>4.84</v>
      </c>
      <c r="O1152" s="79">
        <f t="shared" si="486"/>
        <v>5.71</v>
      </c>
      <c r="P1152" s="79">
        <f t="shared" si="486"/>
        <v>7.7799999999999994</v>
      </c>
      <c r="Q1152" s="79">
        <f t="shared" si="486"/>
        <v>15.91</v>
      </c>
      <c r="R1152" s="79">
        <f t="shared" si="486"/>
        <v>53.73</v>
      </c>
      <c r="S1152" s="79">
        <f t="shared" si="486"/>
        <v>113.52</v>
      </c>
      <c r="T1152" s="79">
        <f t="shared" si="486"/>
        <v>78.47999999999999</v>
      </c>
      <c r="U1152" s="79">
        <f t="shared" si="486"/>
        <v>29.08</v>
      </c>
      <c r="V1152" s="79">
        <f t="shared" si="486"/>
        <v>1.7000000000000002</v>
      </c>
      <c r="W1152" s="79">
        <f t="shared" si="486"/>
        <v>10.45</v>
      </c>
      <c r="X1152" s="79">
        <f t="shared" si="486"/>
        <v>0.59</v>
      </c>
      <c r="Y1152" s="79">
        <f t="shared" si="486"/>
        <v>0.4</v>
      </c>
      <c r="Z1152" s="79">
        <f t="shared" si="486"/>
        <v>0</v>
      </c>
      <c r="AA1152" s="111">
        <f t="shared" si="486"/>
        <v>0.75</v>
      </c>
      <c r="AB1152" s="107"/>
    </row>
    <row r="1153" spans="1:28" ht="19.5" customHeight="1" x14ac:dyDescent="0.15">
      <c r="A1153" s="219"/>
      <c r="B1153" s="76"/>
      <c r="C1153" s="76"/>
      <c r="E1153" s="77" t="s">
        <v>150</v>
      </c>
      <c r="F1153" s="79">
        <f t="shared" si="485"/>
        <v>49.591999999999999</v>
      </c>
      <c r="G1153" s="79">
        <f>G1155+G1165</f>
        <v>0</v>
      </c>
      <c r="H1153" s="79">
        <f t="shared" ref="H1153" si="487">H1155+H1165</f>
        <v>1.9E-2</v>
      </c>
      <c r="I1153" s="79">
        <f>I1155+I1165</f>
        <v>0</v>
      </c>
      <c r="J1153" s="79">
        <f t="shared" ref="J1153:AA1153" si="488">J1155+J1165</f>
        <v>0.121</v>
      </c>
      <c r="K1153" s="79">
        <f t="shared" si="488"/>
        <v>0.40899999999999997</v>
      </c>
      <c r="L1153" s="79">
        <f t="shared" si="488"/>
        <v>0.34799999999999998</v>
      </c>
      <c r="M1153" s="79">
        <f t="shared" si="488"/>
        <v>0.41000000000000003</v>
      </c>
      <c r="N1153" s="79">
        <f t="shared" si="488"/>
        <v>0.56399999999999995</v>
      </c>
      <c r="O1153" s="79">
        <f t="shared" si="488"/>
        <v>0.7</v>
      </c>
      <c r="P1153" s="79">
        <f t="shared" si="488"/>
        <v>1.0620000000000001</v>
      </c>
      <c r="Q1153" s="79">
        <f t="shared" si="488"/>
        <v>2.2760000000000002</v>
      </c>
      <c r="R1153" s="79">
        <f t="shared" si="488"/>
        <v>8.2240000000000002</v>
      </c>
      <c r="S1153" s="79">
        <f t="shared" si="488"/>
        <v>16.568000000000001</v>
      </c>
      <c r="T1153" s="79">
        <f t="shared" si="488"/>
        <v>11.897</v>
      </c>
      <c r="U1153" s="79">
        <f t="shared" si="488"/>
        <v>4.6739999999999995</v>
      </c>
      <c r="V1153" s="79">
        <f t="shared" si="488"/>
        <v>0.28700000000000003</v>
      </c>
      <c r="W1153" s="79">
        <f t="shared" si="488"/>
        <v>1.55</v>
      </c>
      <c r="X1153" s="79">
        <f t="shared" si="488"/>
        <v>8.7999999999999995E-2</v>
      </c>
      <c r="Y1153" s="79">
        <f t="shared" si="488"/>
        <v>0.17699999999999999</v>
      </c>
      <c r="Z1153" s="79">
        <f t="shared" si="488"/>
        <v>0</v>
      </c>
      <c r="AA1153" s="111">
        <f t="shared" si="488"/>
        <v>0.218</v>
      </c>
      <c r="AB1153" s="107"/>
    </row>
    <row r="1154" spans="1:28" ht="19.5" customHeight="1" x14ac:dyDescent="0.15">
      <c r="A1154" s="219"/>
      <c r="B1154" s="73" t="s">
        <v>94</v>
      </c>
      <c r="C1154" s="77"/>
      <c r="D1154" s="77" t="s">
        <v>153</v>
      </c>
      <c r="E1154" s="77" t="s">
        <v>183</v>
      </c>
      <c r="F1154" s="79">
        <f t="shared" si="485"/>
        <v>34.21</v>
      </c>
      <c r="G1154" s="79">
        <f>SUM(G1156,G1158,G1160,G1162)</f>
        <v>0</v>
      </c>
      <c r="H1154" s="79">
        <f t="shared" ref="H1154" si="489">SUM(H1156,H1158,H1160,H1162)</f>
        <v>0</v>
      </c>
      <c r="I1154" s="79">
        <f>SUM(I1156,I1158,I1160,I1162)</f>
        <v>0</v>
      </c>
      <c r="J1154" s="79">
        <f t="shared" ref="J1154:AA1154" si="490">SUM(J1156,J1158,J1160,J1162)</f>
        <v>0.03</v>
      </c>
      <c r="K1154" s="79">
        <f t="shared" si="490"/>
        <v>0</v>
      </c>
      <c r="L1154" s="79">
        <f t="shared" si="490"/>
        <v>0</v>
      </c>
      <c r="M1154" s="79">
        <f t="shared" si="490"/>
        <v>1.83</v>
      </c>
      <c r="N1154" s="79">
        <f t="shared" si="490"/>
        <v>0.9</v>
      </c>
      <c r="O1154" s="79">
        <f t="shared" si="490"/>
        <v>1.8800000000000001</v>
      </c>
      <c r="P1154" s="79">
        <f t="shared" si="490"/>
        <v>1.1400000000000001</v>
      </c>
      <c r="Q1154" s="79">
        <f t="shared" si="490"/>
        <v>2.0499999999999998</v>
      </c>
      <c r="R1154" s="79">
        <f t="shared" si="490"/>
        <v>5.46</v>
      </c>
      <c r="S1154" s="79">
        <f t="shared" si="490"/>
        <v>2.27</v>
      </c>
      <c r="T1154" s="79">
        <f t="shared" si="490"/>
        <v>12.8</v>
      </c>
      <c r="U1154" s="79">
        <f t="shared" si="490"/>
        <v>3.67</v>
      </c>
      <c r="V1154" s="79">
        <f t="shared" si="490"/>
        <v>0.61</v>
      </c>
      <c r="W1154" s="79">
        <f t="shared" si="490"/>
        <v>0.42</v>
      </c>
      <c r="X1154" s="79">
        <f t="shared" si="490"/>
        <v>0</v>
      </c>
      <c r="Y1154" s="79">
        <f t="shared" si="490"/>
        <v>0.4</v>
      </c>
      <c r="Z1154" s="79">
        <f t="shared" si="490"/>
        <v>0</v>
      </c>
      <c r="AA1154" s="111">
        <f t="shared" si="490"/>
        <v>0.75</v>
      </c>
      <c r="AB1154" s="107"/>
    </row>
    <row r="1155" spans="1:28" ht="19.5" customHeight="1" x14ac:dyDescent="0.15">
      <c r="A1155" s="219"/>
      <c r="B1155" s="73"/>
      <c r="C1155" s="73" t="s">
        <v>10</v>
      </c>
      <c r="D1155" s="73"/>
      <c r="E1155" s="77" t="s">
        <v>150</v>
      </c>
      <c r="F1155" s="79">
        <f t="shared" si="485"/>
        <v>7.2229999999999999</v>
      </c>
      <c r="G1155" s="79">
        <f>SUM(G1157,G1159,G1161,G1163)</f>
        <v>0</v>
      </c>
      <c r="H1155" s="79">
        <f t="shared" ref="H1155:AA1155" si="491">SUM(H1157,H1159,H1161,H1163)</f>
        <v>0</v>
      </c>
      <c r="I1155" s="79">
        <f t="shared" si="491"/>
        <v>0</v>
      </c>
      <c r="J1155" s="79">
        <f t="shared" si="491"/>
        <v>1E-3</v>
      </c>
      <c r="K1155" s="79">
        <f t="shared" si="491"/>
        <v>0</v>
      </c>
      <c r="L1155" s="79">
        <f t="shared" si="491"/>
        <v>0</v>
      </c>
      <c r="M1155" s="79">
        <f t="shared" si="491"/>
        <v>0.185</v>
      </c>
      <c r="N1155" s="79">
        <f t="shared" si="491"/>
        <v>0.14699999999999999</v>
      </c>
      <c r="O1155" s="79">
        <f t="shared" si="491"/>
        <v>0.315</v>
      </c>
      <c r="P1155" s="79">
        <f t="shared" si="491"/>
        <v>0.223</v>
      </c>
      <c r="Q1155" s="79">
        <f t="shared" si="491"/>
        <v>0.432</v>
      </c>
      <c r="R1155" s="79">
        <f t="shared" si="491"/>
        <v>1.218</v>
      </c>
      <c r="S1155" s="79">
        <f t="shared" si="491"/>
        <v>0.55300000000000005</v>
      </c>
      <c r="T1155" s="79">
        <f t="shared" si="491"/>
        <v>2.706</v>
      </c>
      <c r="U1155" s="79">
        <f t="shared" si="491"/>
        <v>0.81200000000000006</v>
      </c>
      <c r="V1155" s="79">
        <f t="shared" si="491"/>
        <v>0.126</v>
      </c>
      <c r="W1155" s="79">
        <f t="shared" si="491"/>
        <v>0.11</v>
      </c>
      <c r="X1155" s="79">
        <f t="shared" si="491"/>
        <v>0</v>
      </c>
      <c r="Y1155" s="79">
        <f t="shared" si="491"/>
        <v>0.17699999999999999</v>
      </c>
      <c r="Z1155" s="79">
        <f t="shared" si="491"/>
        <v>0</v>
      </c>
      <c r="AA1155" s="111">
        <f t="shared" si="491"/>
        <v>0.218</v>
      </c>
      <c r="AB1155" s="107"/>
    </row>
    <row r="1156" spans="1:28" ht="19.5" customHeight="1" x14ac:dyDescent="0.15">
      <c r="A1156" s="219"/>
      <c r="B1156" s="73"/>
      <c r="C1156" s="73"/>
      <c r="D1156" s="77" t="s">
        <v>157</v>
      </c>
      <c r="E1156" s="77" t="s">
        <v>183</v>
      </c>
      <c r="F1156" s="79">
        <f t="shared" si="485"/>
        <v>6.34</v>
      </c>
      <c r="G1156" s="79">
        <v>0</v>
      </c>
      <c r="H1156" s="79">
        <v>0</v>
      </c>
      <c r="I1156" s="79">
        <v>0</v>
      </c>
      <c r="J1156" s="79">
        <v>0</v>
      </c>
      <c r="K1156" s="79">
        <v>0</v>
      </c>
      <c r="L1156" s="79">
        <v>0</v>
      </c>
      <c r="M1156" s="79">
        <v>0</v>
      </c>
      <c r="N1156" s="79">
        <v>0</v>
      </c>
      <c r="O1156" s="79">
        <v>0.1</v>
      </c>
      <c r="P1156" s="79">
        <v>0.21</v>
      </c>
      <c r="Q1156" s="79">
        <v>0.11</v>
      </c>
      <c r="R1156" s="79">
        <v>0</v>
      </c>
      <c r="S1156" s="79">
        <v>0.09</v>
      </c>
      <c r="T1156" s="79">
        <v>5.83</v>
      </c>
      <c r="U1156" s="79">
        <v>0</v>
      </c>
      <c r="V1156" s="79">
        <v>0</v>
      </c>
      <c r="W1156" s="79">
        <v>0</v>
      </c>
      <c r="X1156" s="79">
        <v>0</v>
      </c>
      <c r="Y1156" s="79">
        <v>0</v>
      </c>
      <c r="Z1156" s="79">
        <v>0</v>
      </c>
      <c r="AA1156" s="111">
        <v>0</v>
      </c>
      <c r="AB1156" s="107"/>
    </row>
    <row r="1157" spans="1:28" ht="19.5" customHeight="1" x14ac:dyDescent="0.15">
      <c r="A1157" s="219"/>
      <c r="B1157" s="73"/>
      <c r="C1157" s="73"/>
      <c r="D1157" s="73"/>
      <c r="E1157" s="77" t="s">
        <v>150</v>
      </c>
      <c r="F1157" s="79">
        <f t="shared" si="485"/>
        <v>1.1039999999999999</v>
      </c>
      <c r="G1157" s="79">
        <v>0</v>
      </c>
      <c r="H1157" s="79">
        <v>0</v>
      </c>
      <c r="I1157" s="79">
        <v>0</v>
      </c>
      <c r="J1157" s="79">
        <v>0</v>
      </c>
      <c r="K1157" s="79">
        <v>0</v>
      </c>
      <c r="L1157" s="79">
        <v>0</v>
      </c>
      <c r="M1157" s="79">
        <v>0</v>
      </c>
      <c r="N1157" s="79">
        <v>0</v>
      </c>
      <c r="O1157" s="79">
        <v>1.2999999999999999E-2</v>
      </c>
      <c r="P1157" s="79">
        <v>3.6999999999999998E-2</v>
      </c>
      <c r="Q1157" s="79">
        <v>1.7000000000000001E-2</v>
      </c>
      <c r="R1157" s="79">
        <v>0</v>
      </c>
      <c r="S1157" s="79">
        <v>1.6E-2</v>
      </c>
      <c r="T1157" s="79">
        <v>1.0209999999999999</v>
      </c>
      <c r="U1157" s="79">
        <v>0</v>
      </c>
      <c r="V1157" s="79">
        <v>0</v>
      </c>
      <c r="W1157" s="79">
        <v>0</v>
      </c>
      <c r="X1157" s="79">
        <v>0</v>
      </c>
      <c r="Y1157" s="79">
        <v>0</v>
      </c>
      <c r="Z1157" s="79">
        <v>0</v>
      </c>
      <c r="AA1157" s="111">
        <v>0</v>
      </c>
      <c r="AB1157" s="107"/>
    </row>
    <row r="1158" spans="1:28" ht="19.5" customHeight="1" x14ac:dyDescent="0.15">
      <c r="A1158" s="219"/>
      <c r="B1158" s="73" t="s">
        <v>65</v>
      </c>
      <c r="C1158" s="73" t="s">
        <v>159</v>
      </c>
      <c r="D1158" s="77" t="s">
        <v>160</v>
      </c>
      <c r="E1158" s="77" t="s">
        <v>183</v>
      </c>
      <c r="F1158" s="79">
        <f t="shared" si="485"/>
        <v>26.689999999999998</v>
      </c>
      <c r="G1158" s="79">
        <v>0</v>
      </c>
      <c r="H1158" s="79">
        <v>0</v>
      </c>
      <c r="I1158" s="79">
        <v>0</v>
      </c>
      <c r="J1158" s="79">
        <v>0</v>
      </c>
      <c r="K1158" s="79">
        <v>0</v>
      </c>
      <c r="L1158" s="79">
        <v>0</v>
      </c>
      <c r="M1158" s="79">
        <v>1.83</v>
      </c>
      <c r="N1158" s="79">
        <v>0.9</v>
      </c>
      <c r="O1158" s="79">
        <v>1.78</v>
      </c>
      <c r="P1158" s="79">
        <v>0.93</v>
      </c>
      <c r="Q1158" s="79">
        <v>1.94</v>
      </c>
      <c r="R1158" s="79">
        <v>5.46</v>
      </c>
      <c r="S1158" s="79">
        <v>2.1800000000000002</v>
      </c>
      <c r="T1158" s="79">
        <v>6.97</v>
      </c>
      <c r="U1158" s="79">
        <v>3.67</v>
      </c>
      <c r="V1158" s="79">
        <v>0.61</v>
      </c>
      <c r="W1158" s="79">
        <v>0.42</v>
      </c>
      <c r="X1158" s="79">
        <v>0</v>
      </c>
      <c r="Y1158" s="79">
        <v>0</v>
      </c>
      <c r="Z1158" s="79">
        <v>0</v>
      </c>
      <c r="AA1158" s="111">
        <v>0</v>
      </c>
      <c r="AB1158" s="107"/>
    </row>
    <row r="1159" spans="1:28" ht="19.5" customHeight="1" x14ac:dyDescent="0.15">
      <c r="A1159" s="219"/>
      <c r="B1159" s="73"/>
      <c r="C1159" s="73"/>
      <c r="D1159" s="73"/>
      <c r="E1159" s="77" t="s">
        <v>150</v>
      </c>
      <c r="F1159" s="79">
        <f t="shared" si="485"/>
        <v>5.7230000000000008</v>
      </c>
      <c r="G1159" s="79">
        <v>0</v>
      </c>
      <c r="H1159" s="79">
        <v>0</v>
      </c>
      <c r="I1159" s="79">
        <v>0</v>
      </c>
      <c r="J1159" s="79">
        <v>0</v>
      </c>
      <c r="K1159" s="79">
        <v>0</v>
      </c>
      <c r="L1159" s="79">
        <v>0</v>
      </c>
      <c r="M1159" s="79">
        <v>0.185</v>
      </c>
      <c r="N1159" s="79">
        <v>0.14699999999999999</v>
      </c>
      <c r="O1159" s="79">
        <v>0.30199999999999999</v>
      </c>
      <c r="P1159" s="79">
        <v>0.186</v>
      </c>
      <c r="Q1159" s="79">
        <v>0.41499999999999998</v>
      </c>
      <c r="R1159" s="79">
        <v>1.218</v>
      </c>
      <c r="S1159" s="79">
        <v>0.53700000000000003</v>
      </c>
      <c r="T1159" s="79">
        <v>1.6850000000000001</v>
      </c>
      <c r="U1159" s="79">
        <v>0.81200000000000006</v>
      </c>
      <c r="V1159" s="79">
        <v>0.126</v>
      </c>
      <c r="W1159" s="79">
        <v>0.11</v>
      </c>
      <c r="X1159" s="79">
        <v>0</v>
      </c>
      <c r="Y1159" s="79">
        <v>0</v>
      </c>
      <c r="Z1159" s="79">
        <v>0</v>
      </c>
      <c r="AA1159" s="111">
        <v>0</v>
      </c>
      <c r="AB1159" s="107"/>
    </row>
    <row r="1160" spans="1:28" ht="19.5" customHeight="1" x14ac:dyDescent="0.15">
      <c r="A1160" s="219" t="s">
        <v>85</v>
      </c>
      <c r="B1160" s="73"/>
      <c r="C1160" s="73"/>
      <c r="D1160" s="77" t="s">
        <v>166</v>
      </c>
      <c r="E1160" s="77" t="s">
        <v>183</v>
      </c>
      <c r="F1160" s="79">
        <f t="shared" si="485"/>
        <v>1.1800000000000002</v>
      </c>
      <c r="G1160" s="79">
        <v>0</v>
      </c>
      <c r="H1160" s="79">
        <v>0</v>
      </c>
      <c r="I1160" s="79">
        <v>0</v>
      </c>
      <c r="J1160" s="79">
        <v>0.03</v>
      </c>
      <c r="K1160" s="79">
        <v>0</v>
      </c>
      <c r="L1160" s="79">
        <v>0</v>
      </c>
      <c r="M1160" s="79">
        <v>0</v>
      </c>
      <c r="N1160" s="79">
        <v>0</v>
      </c>
      <c r="O1160" s="79">
        <v>0</v>
      </c>
      <c r="P1160" s="79">
        <v>0</v>
      </c>
      <c r="Q1160" s="79">
        <v>0</v>
      </c>
      <c r="R1160" s="79">
        <v>0</v>
      </c>
      <c r="S1160" s="79">
        <v>0</v>
      </c>
      <c r="T1160" s="79">
        <v>0</v>
      </c>
      <c r="U1160" s="79">
        <v>0</v>
      </c>
      <c r="V1160" s="79">
        <v>0</v>
      </c>
      <c r="W1160" s="79">
        <v>0</v>
      </c>
      <c r="X1160" s="79">
        <v>0</v>
      </c>
      <c r="Y1160" s="79">
        <v>0.4</v>
      </c>
      <c r="Z1160" s="79">
        <v>0</v>
      </c>
      <c r="AA1160" s="111">
        <v>0.75</v>
      </c>
      <c r="AB1160" s="107"/>
    </row>
    <row r="1161" spans="1:28" ht="19.5" customHeight="1" x14ac:dyDescent="0.15">
      <c r="A1161" s="219"/>
      <c r="B1161" s="73"/>
      <c r="C1161" s="73" t="s">
        <v>162</v>
      </c>
      <c r="D1161" s="73"/>
      <c r="E1161" s="77" t="s">
        <v>150</v>
      </c>
      <c r="F1161" s="79">
        <f t="shared" si="485"/>
        <v>0.39600000000000002</v>
      </c>
      <c r="G1161" s="79">
        <v>0</v>
      </c>
      <c r="H1161" s="79">
        <v>0</v>
      </c>
      <c r="I1161" s="79">
        <v>0</v>
      </c>
      <c r="J1161" s="79">
        <v>1E-3</v>
      </c>
      <c r="K1161" s="79">
        <v>0</v>
      </c>
      <c r="L1161" s="79">
        <v>0</v>
      </c>
      <c r="M1161" s="79">
        <v>0</v>
      </c>
      <c r="N1161" s="79">
        <v>0</v>
      </c>
      <c r="O1161" s="79">
        <v>0</v>
      </c>
      <c r="P1161" s="79">
        <v>0</v>
      </c>
      <c r="Q1161" s="79">
        <v>0</v>
      </c>
      <c r="R1161" s="79">
        <v>0</v>
      </c>
      <c r="S1161" s="79">
        <v>0</v>
      </c>
      <c r="T1161" s="79">
        <v>0</v>
      </c>
      <c r="U1161" s="79">
        <v>0</v>
      </c>
      <c r="V1161" s="79">
        <v>0</v>
      </c>
      <c r="W1161" s="79">
        <v>0</v>
      </c>
      <c r="X1161" s="79">
        <v>0</v>
      </c>
      <c r="Y1161" s="79">
        <v>0.17699999999999999</v>
      </c>
      <c r="Z1161" s="79">
        <v>0</v>
      </c>
      <c r="AA1161" s="111">
        <v>0.218</v>
      </c>
      <c r="AB1161" s="107"/>
    </row>
    <row r="1162" spans="1:28" ht="19.5" customHeight="1" x14ac:dyDescent="0.15">
      <c r="A1162" s="219"/>
      <c r="B1162" s="73" t="s">
        <v>20</v>
      </c>
      <c r="C1162" s="73"/>
      <c r="D1162" s="77" t="s">
        <v>164</v>
      </c>
      <c r="E1162" s="77" t="s">
        <v>183</v>
      </c>
      <c r="F1162" s="79">
        <f t="shared" si="485"/>
        <v>0</v>
      </c>
      <c r="G1162" s="79">
        <v>0</v>
      </c>
      <c r="H1162" s="79">
        <v>0</v>
      </c>
      <c r="I1162" s="79">
        <v>0</v>
      </c>
      <c r="J1162" s="79">
        <v>0</v>
      </c>
      <c r="K1162" s="79">
        <v>0</v>
      </c>
      <c r="L1162" s="79">
        <v>0</v>
      </c>
      <c r="M1162" s="79">
        <v>0</v>
      </c>
      <c r="N1162" s="79">
        <v>0</v>
      </c>
      <c r="O1162" s="79">
        <v>0</v>
      </c>
      <c r="P1162" s="79">
        <v>0</v>
      </c>
      <c r="Q1162" s="79">
        <v>0</v>
      </c>
      <c r="R1162" s="79">
        <v>0</v>
      </c>
      <c r="S1162" s="79">
        <v>0</v>
      </c>
      <c r="T1162" s="79">
        <v>0</v>
      </c>
      <c r="U1162" s="79">
        <v>0</v>
      </c>
      <c r="V1162" s="79">
        <v>0</v>
      </c>
      <c r="W1162" s="79">
        <v>0</v>
      </c>
      <c r="X1162" s="79">
        <v>0</v>
      </c>
      <c r="Y1162" s="79">
        <v>0</v>
      </c>
      <c r="Z1162" s="79">
        <v>0</v>
      </c>
      <c r="AA1162" s="111">
        <v>0</v>
      </c>
      <c r="AB1162" s="107"/>
    </row>
    <row r="1163" spans="1:28" ht="19.5" customHeight="1" x14ac:dyDescent="0.15">
      <c r="A1163" s="219"/>
      <c r="B1163" s="73"/>
      <c r="C1163" s="73"/>
      <c r="D1163" s="73"/>
      <c r="E1163" s="77" t="s">
        <v>150</v>
      </c>
      <c r="F1163" s="79">
        <f t="shared" si="485"/>
        <v>0</v>
      </c>
      <c r="G1163" s="79">
        <v>0</v>
      </c>
      <c r="H1163" s="79">
        <v>0</v>
      </c>
      <c r="I1163" s="79">
        <v>0</v>
      </c>
      <c r="J1163" s="79">
        <v>0</v>
      </c>
      <c r="K1163" s="79">
        <v>0</v>
      </c>
      <c r="L1163" s="79">
        <v>0</v>
      </c>
      <c r="M1163" s="79">
        <v>0</v>
      </c>
      <c r="N1163" s="79">
        <v>0</v>
      </c>
      <c r="O1163" s="79">
        <v>0</v>
      </c>
      <c r="P1163" s="79">
        <v>0</v>
      </c>
      <c r="Q1163" s="79">
        <v>0</v>
      </c>
      <c r="R1163" s="79">
        <v>0</v>
      </c>
      <c r="S1163" s="79">
        <v>0</v>
      </c>
      <c r="T1163" s="79">
        <v>0</v>
      </c>
      <c r="U1163" s="79">
        <v>0</v>
      </c>
      <c r="V1163" s="79">
        <v>0</v>
      </c>
      <c r="W1163" s="79">
        <v>0</v>
      </c>
      <c r="X1163" s="79">
        <v>0</v>
      </c>
      <c r="Y1163" s="79">
        <v>0</v>
      </c>
      <c r="Z1163" s="79">
        <v>0</v>
      </c>
      <c r="AA1163" s="111">
        <v>0</v>
      </c>
      <c r="AB1163" s="107"/>
    </row>
    <row r="1164" spans="1:28" ht="19.5" customHeight="1" x14ac:dyDescent="0.15">
      <c r="A1164" s="219"/>
      <c r="B1164" s="76"/>
      <c r="C1164" s="74" t="s">
        <v>165</v>
      </c>
      <c r="D1164" s="75"/>
      <c r="E1164" s="77" t="s">
        <v>183</v>
      </c>
      <c r="F1164" s="79">
        <f t="shared" si="485"/>
        <v>306.29999999999995</v>
      </c>
      <c r="G1164" s="79">
        <v>0</v>
      </c>
      <c r="H1164" s="79">
        <v>1.55</v>
      </c>
      <c r="I1164" s="79">
        <v>0</v>
      </c>
      <c r="J1164" s="79">
        <v>2.38</v>
      </c>
      <c r="K1164" s="79">
        <v>5.56</v>
      </c>
      <c r="L1164" s="79">
        <v>3.85</v>
      </c>
      <c r="M1164" s="79">
        <v>2.37</v>
      </c>
      <c r="N1164" s="79">
        <v>3.94</v>
      </c>
      <c r="O1164" s="79">
        <v>3.8299999999999996</v>
      </c>
      <c r="P1164" s="79">
        <v>6.64</v>
      </c>
      <c r="Q1164" s="79">
        <v>13.86</v>
      </c>
      <c r="R1164" s="79">
        <v>48.269999999999996</v>
      </c>
      <c r="S1164" s="79">
        <v>111.25</v>
      </c>
      <c r="T1164" s="79">
        <v>65.679999999999993</v>
      </c>
      <c r="U1164" s="79">
        <v>25.41</v>
      </c>
      <c r="V1164" s="79">
        <v>1.0900000000000001</v>
      </c>
      <c r="W1164" s="79">
        <v>10.029999999999999</v>
      </c>
      <c r="X1164" s="79">
        <v>0.59</v>
      </c>
      <c r="Y1164" s="79">
        <v>0</v>
      </c>
      <c r="Z1164" s="79">
        <v>0</v>
      </c>
      <c r="AA1164" s="111">
        <v>0</v>
      </c>
      <c r="AB1164" s="107"/>
    </row>
    <row r="1165" spans="1:28" ht="19.5" customHeight="1" thickBot="1" x14ac:dyDescent="0.2">
      <c r="A1165" s="94"/>
      <c r="B1165" s="222"/>
      <c r="C1165" s="222"/>
      <c r="D1165" s="223"/>
      <c r="E1165" s="224" t="s">
        <v>150</v>
      </c>
      <c r="F1165" s="79">
        <f t="shared" si="485"/>
        <v>42.369000000000007</v>
      </c>
      <c r="G1165" s="102">
        <v>0</v>
      </c>
      <c r="H1165" s="225">
        <v>1.9E-2</v>
      </c>
      <c r="I1165" s="225">
        <v>0</v>
      </c>
      <c r="J1165" s="225">
        <v>0.12</v>
      </c>
      <c r="K1165" s="225">
        <v>0.40899999999999997</v>
      </c>
      <c r="L1165" s="225">
        <v>0.34799999999999998</v>
      </c>
      <c r="M1165" s="225">
        <v>0.22500000000000001</v>
      </c>
      <c r="N1165" s="225">
        <v>0.41699999999999998</v>
      </c>
      <c r="O1165" s="225">
        <v>0.38500000000000001</v>
      </c>
      <c r="P1165" s="225">
        <v>0.83899999999999997</v>
      </c>
      <c r="Q1165" s="225">
        <v>1.8440000000000001</v>
      </c>
      <c r="R1165" s="225">
        <v>7.0060000000000002</v>
      </c>
      <c r="S1165" s="225">
        <v>16.015000000000001</v>
      </c>
      <c r="T1165" s="225">
        <v>9.1910000000000007</v>
      </c>
      <c r="U1165" s="225">
        <v>3.8619999999999997</v>
      </c>
      <c r="V1165" s="225">
        <v>0.161</v>
      </c>
      <c r="W1165" s="225">
        <v>1.44</v>
      </c>
      <c r="X1165" s="225">
        <v>8.7999999999999995E-2</v>
      </c>
      <c r="Y1165" s="225">
        <v>0</v>
      </c>
      <c r="Z1165" s="225">
        <v>0</v>
      </c>
      <c r="AA1165" s="226">
        <v>0</v>
      </c>
      <c r="AB1165" s="107"/>
    </row>
    <row r="1166" spans="1:28" ht="19.5" customHeight="1" x14ac:dyDescent="0.15">
      <c r="A1166" s="349" t="s">
        <v>119</v>
      </c>
      <c r="B1166" s="352" t="s">
        <v>120</v>
      </c>
      <c r="C1166" s="353"/>
      <c r="D1166" s="354"/>
      <c r="E1166" s="73" t="s">
        <v>183</v>
      </c>
      <c r="F1166" s="227">
        <f>F1167+F1168</f>
        <v>1.61</v>
      </c>
    </row>
    <row r="1167" spans="1:28" ht="19.5" customHeight="1" x14ac:dyDescent="0.15">
      <c r="A1167" s="350"/>
      <c r="B1167" s="355" t="s">
        <v>205</v>
      </c>
      <c r="C1167" s="356"/>
      <c r="D1167" s="357"/>
      <c r="E1167" s="77" t="s">
        <v>183</v>
      </c>
      <c r="F1167" s="227">
        <v>0</v>
      </c>
    </row>
    <row r="1168" spans="1:28" ht="19.5" customHeight="1" x14ac:dyDescent="0.15">
      <c r="A1168" s="351"/>
      <c r="B1168" s="355" t="s">
        <v>206</v>
      </c>
      <c r="C1168" s="356"/>
      <c r="D1168" s="357"/>
      <c r="E1168" s="77" t="s">
        <v>183</v>
      </c>
      <c r="F1168" s="227">
        <v>1.61</v>
      </c>
    </row>
    <row r="1169" spans="1:28" ht="19.5" customHeight="1" thickBot="1" x14ac:dyDescent="0.2">
      <c r="A1169" s="358" t="s">
        <v>204</v>
      </c>
      <c r="B1169" s="359"/>
      <c r="C1169" s="359"/>
      <c r="D1169" s="360"/>
      <c r="E1169" s="167" t="s">
        <v>183</v>
      </c>
      <c r="F1169" s="233">
        <v>0</v>
      </c>
    </row>
    <row r="1171" spans="1:28" ht="19.5" customHeight="1" x14ac:dyDescent="0.15">
      <c r="A1171" s="3" t="s">
        <v>381</v>
      </c>
      <c r="F1171" s="207" t="s">
        <v>502</v>
      </c>
    </row>
    <row r="1172" spans="1:28" ht="19.5" customHeight="1" thickBot="1" x14ac:dyDescent="0.2">
      <c r="A1172" s="346" t="s">
        <v>28</v>
      </c>
      <c r="B1172" s="348"/>
      <c r="C1172" s="348"/>
      <c r="D1172" s="348"/>
      <c r="E1172" s="348"/>
      <c r="F1172" s="348"/>
      <c r="G1172" s="348"/>
      <c r="H1172" s="348"/>
      <c r="I1172" s="348"/>
      <c r="J1172" s="348"/>
      <c r="K1172" s="348"/>
      <c r="L1172" s="348"/>
      <c r="M1172" s="348"/>
      <c r="N1172" s="348"/>
      <c r="O1172" s="348"/>
      <c r="P1172" s="348"/>
      <c r="Q1172" s="348"/>
      <c r="R1172" s="348"/>
      <c r="S1172" s="348"/>
      <c r="T1172" s="348"/>
      <c r="U1172" s="348"/>
      <c r="V1172" s="348"/>
      <c r="W1172" s="348"/>
      <c r="X1172" s="348"/>
      <c r="Y1172" s="348"/>
      <c r="Z1172" s="348"/>
      <c r="AA1172" s="348"/>
    </row>
    <row r="1173" spans="1:28" ht="19.5" customHeight="1" x14ac:dyDescent="0.15">
      <c r="A1173" s="208" t="s">
        <v>179</v>
      </c>
      <c r="B1173" s="91"/>
      <c r="C1173" s="91"/>
      <c r="D1173" s="91"/>
      <c r="E1173" s="91"/>
      <c r="F1173" s="89" t="s">
        <v>180</v>
      </c>
      <c r="G1173" s="184"/>
      <c r="H1173" s="184"/>
      <c r="I1173" s="184"/>
      <c r="J1173" s="184"/>
      <c r="K1173" s="184"/>
      <c r="L1173" s="184"/>
      <c r="M1173" s="184"/>
      <c r="N1173" s="184"/>
      <c r="O1173" s="184"/>
      <c r="P1173" s="184"/>
      <c r="Q1173" s="209"/>
      <c r="R1173" s="135"/>
      <c r="S1173" s="184"/>
      <c r="T1173" s="184"/>
      <c r="U1173" s="184"/>
      <c r="V1173" s="184"/>
      <c r="W1173" s="184"/>
      <c r="X1173" s="184"/>
      <c r="Y1173" s="184"/>
      <c r="Z1173" s="184"/>
      <c r="AA1173" s="234" t="s">
        <v>181</v>
      </c>
      <c r="AB1173" s="107"/>
    </row>
    <row r="1174" spans="1:28" ht="19.5" customHeight="1" x14ac:dyDescent="0.15">
      <c r="A1174" s="211" t="s">
        <v>182</v>
      </c>
      <c r="B1174" s="75"/>
      <c r="C1174" s="75"/>
      <c r="D1174" s="75"/>
      <c r="E1174" s="77" t="s">
        <v>183</v>
      </c>
      <c r="F1174" s="79">
        <f>F1218+F1262+F1306+F1350+F1394</f>
        <v>43970.31</v>
      </c>
      <c r="G1174" s="212" t="s">
        <v>184</v>
      </c>
      <c r="H1174" s="212" t="s">
        <v>185</v>
      </c>
      <c r="I1174" s="212" t="s">
        <v>186</v>
      </c>
      <c r="J1174" s="212" t="s">
        <v>187</v>
      </c>
      <c r="K1174" s="212" t="s">
        <v>227</v>
      </c>
      <c r="L1174" s="212" t="s">
        <v>228</v>
      </c>
      <c r="M1174" s="212" t="s">
        <v>229</v>
      </c>
      <c r="N1174" s="212" t="s">
        <v>230</v>
      </c>
      <c r="O1174" s="212" t="s">
        <v>231</v>
      </c>
      <c r="P1174" s="212" t="s">
        <v>232</v>
      </c>
      <c r="Q1174" s="213" t="s">
        <v>233</v>
      </c>
      <c r="R1174" s="214" t="s">
        <v>234</v>
      </c>
      <c r="S1174" s="212" t="s">
        <v>235</v>
      </c>
      <c r="T1174" s="212" t="s">
        <v>236</v>
      </c>
      <c r="U1174" s="212" t="s">
        <v>237</v>
      </c>
      <c r="V1174" s="212" t="s">
        <v>238</v>
      </c>
      <c r="W1174" s="212" t="s">
        <v>42</v>
      </c>
      <c r="X1174" s="212" t="s">
        <v>147</v>
      </c>
      <c r="Y1174" s="212" t="s">
        <v>148</v>
      </c>
      <c r="Z1174" s="212" t="s">
        <v>149</v>
      </c>
      <c r="AA1174" s="235"/>
      <c r="AB1174" s="107"/>
    </row>
    <row r="1175" spans="1:28" ht="19.5" customHeight="1" x14ac:dyDescent="0.15">
      <c r="A1175" s="144"/>
      <c r="E1175" s="77" t="s">
        <v>150</v>
      </c>
      <c r="F1175" s="79">
        <f t="shared" ref="F1175:U1213" si="492">F1219+F1263+F1307+F1351+F1395</f>
        <v>9489.8490000000002</v>
      </c>
      <c r="G1175" s="216"/>
      <c r="H1175" s="216"/>
      <c r="I1175" s="216"/>
      <c r="J1175" s="216"/>
      <c r="K1175" s="216"/>
      <c r="L1175" s="216"/>
      <c r="M1175" s="216"/>
      <c r="N1175" s="216"/>
      <c r="O1175" s="216"/>
      <c r="P1175" s="216"/>
      <c r="Q1175" s="217"/>
      <c r="R1175" s="197"/>
      <c r="S1175" s="216"/>
      <c r="T1175" s="216"/>
      <c r="U1175" s="216"/>
      <c r="V1175" s="216"/>
      <c r="W1175" s="216"/>
      <c r="X1175" s="216"/>
      <c r="Y1175" s="216"/>
      <c r="Z1175" s="216"/>
      <c r="AA1175" s="235" t="s">
        <v>151</v>
      </c>
      <c r="AB1175" s="107"/>
    </row>
    <row r="1176" spans="1:28" ht="19.5" customHeight="1" x14ac:dyDescent="0.15">
      <c r="A1176" s="218"/>
      <c r="B1176" s="74" t="s">
        <v>152</v>
      </c>
      <c r="C1176" s="75"/>
      <c r="D1176" s="75"/>
      <c r="E1176" s="77" t="s">
        <v>183</v>
      </c>
      <c r="F1176" s="79">
        <f t="shared" si="492"/>
        <v>42097.840000000004</v>
      </c>
      <c r="G1176" s="79">
        <f t="shared" si="492"/>
        <v>79.44</v>
      </c>
      <c r="H1176" s="79">
        <f t="shared" si="492"/>
        <v>1358.0199999999998</v>
      </c>
      <c r="I1176" s="79">
        <f t="shared" si="492"/>
        <v>481.55999999999995</v>
      </c>
      <c r="J1176" s="79">
        <f t="shared" si="492"/>
        <v>614.83999999999992</v>
      </c>
      <c r="K1176" s="79">
        <f t="shared" si="492"/>
        <v>991.82</v>
      </c>
      <c r="L1176" s="79">
        <f t="shared" si="492"/>
        <v>1285.1499999999999</v>
      </c>
      <c r="M1176" s="79">
        <f t="shared" si="492"/>
        <v>1508.2300000000002</v>
      </c>
      <c r="N1176" s="79">
        <f t="shared" si="492"/>
        <v>2294.0200000000004</v>
      </c>
      <c r="O1176" s="79">
        <f t="shared" si="492"/>
        <v>2354.66</v>
      </c>
      <c r="P1176" s="79">
        <f t="shared" si="492"/>
        <v>3522.8199999999997</v>
      </c>
      <c r="Q1176" s="79">
        <f t="shared" si="492"/>
        <v>4061.6900000000005</v>
      </c>
      <c r="R1176" s="79">
        <f t="shared" si="492"/>
        <v>5647.65</v>
      </c>
      <c r="S1176" s="79">
        <f t="shared" si="492"/>
        <v>5846.6099999999988</v>
      </c>
      <c r="T1176" s="79">
        <f t="shared" si="492"/>
        <v>5312.62</v>
      </c>
      <c r="U1176" s="79">
        <f t="shared" si="492"/>
        <v>3012.53</v>
      </c>
      <c r="V1176" s="79">
        <f t="shared" ref="G1176:AA1188" si="493">V1220+V1264+V1308+V1352+V1396</f>
        <v>1625.32</v>
      </c>
      <c r="W1176" s="79">
        <f t="shared" si="493"/>
        <v>610.91000000000008</v>
      </c>
      <c r="X1176" s="79">
        <f t="shared" si="493"/>
        <v>413.32</v>
      </c>
      <c r="Y1176" s="79">
        <f t="shared" si="493"/>
        <v>294.28999999999996</v>
      </c>
      <c r="Z1176" s="79">
        <f t="shared" si="493"/>
        <v>144.05000000000001</v>
      </c>
      <c r="AA1176" s="227">
        <f t="shared" si="493"/>
        <v>638.29</v>
      </c>
      <c r="AB1176" s="107"/>
    </row>
    <row r="1177" spans="1:28" ht="19.5" customHeight="1" x14ac:dyDescent="0.15">
      <c r="A1177" s="219"/>
      <c r="B1177" s="220"/>
      <c r="E1177" s="77" t="s">
        <v>150</v>
      </c>
      <c r="F1177" s="79">
        <f t="shared" si="492"/>
        <v>9489.8490000000002</v>
      </c>
      <c r="G1177" s="79">
        <f t="shared" si="493"/>
        <v>0.15000000000000002</v>
      </c>
      <c r="H1177" s="79">
        <f t="shared" si="493"/>
        <v>13.224</v>
      </c>
      <c r="I1177" s="79">
        <f t="shared" si="493"/>
        <v>13.084</v>
      </c>
      <c r="J1177" s="79">
        <f t="shared" si="493"/>
        <v>39.124000000000009</v>
      </c>
      <c r="K1177" s="79">
        <f t="shared" si="493"/>
        <v>109.1</v>
      </c>
      <c r="L1177" s="79">
        <f t="shared" si="493"/>
        <v>233.62899999999999</v>
      </c>
      <c r="M1177" s="79">
        <f t="shared" si="493"/>
        <v>308.37700000000007</v>
      </c>
      <c r="N1177" s="79">
        <f t="shared" si="493"/>
        <v>588.48300000000017</v>
      </c>
      <c r="O1177" s="79">
        <f t="shared" si="493"/>
        <v>679.65899999999999</v>
      </c>
      <c r="P1177" s="79">
        <f t="shared" si="493"/>
        <v>1011.2130000000001</v>
      </c>
      <c r="Q1177" s="79">
        <f t="shared" si="493"/>
        <v>1169.6840000000002</v>
      </c>
      <c r="R1177" s="79">
        <f t="shared" si="493"/>
        <v>1430.0969999999998</v>
      </c>
      <c r="S1177" s="79">
        <f t="shared" si="493"/>
        <v>1318.1689999999999</v>
      </c>
      <c r="T1177" s="79">
        <f t="shared" si="493"/>
        <v>1153.9480000000001</v>
      </c>
      <c r="U1177" s="79">
        <f t="shared" si="493"/>
        <v>648.17700000000002</v>
      </c>
      <c r="V1177" s="79">
        <f t="shared" si="493"/>
        <v>381.697</v>
      </c>
      <c r="W1177" s="79">
        <f t="shared" si="493"/>
        <v>171.51900000000001</v>
      </c>
      <c r="X1177" s="79">
        <f t="shared" si="493"/>
        <v>95.228999999999999</v>
      </c>
      <c r="Y1177" s="79">
        <f t="shared" si="493"/>
        <v>68.799000000000007</v>
      </c>
      <c r="Z1177" s="79">
        <f t="shared" si="493"/>
        <v>34.512</v>
      </c>
      <c r="AA1177" s="227">
        <f t="shared" si="493"/>
        <v>21.975000000000001</v>
      </c>
      <c r="AB1177" s="107"/>
    </row>
    <row r="1178" spans="1:28" ht="19.5" customHeight="1" x14ac:dyDescent="0.15">
      <c r="A1178" s="219"/>
      <c r="B1178" s="221"/>
      <c r="C1178" s="74" t="s">
        <v>152</v>
      </c>
      <c r="D1178" s="75"/>
      <c r="E1178" s="77" t="s">
        <v>183</v>
      </c>
      <c r="F1178" s="79">
        <f t="shared" si="492"/>
        <v>20000.5</v>
      </c>
      <c r="G1178" s="79">
        <f t="shared" si="493"/>
        <v>66.05</v>
      </c>
      <c r="H1178" s="79">
        <f t="shared" si="493"/>
        <v>216.29</v>
      </c>
      <c r="I1178" s="79">
        <f t="shared" si="493"/>
        <v>276.90999999999997</v>
      </c>
      <c r="J1178" s="79">
        <f t="shared" si="493"/>
        <v>335.46000000000004</v>
      </c>
      <c r="K1178" s="79">
        <f t="shared" si="493"/>
        <v>579.43999999999994</v>
      </c>
      <c r="L1178" s="79">
        <f t="shared" si="493"/>
        <v>1041.6899999999998</v>
      </c>
      <c r="M1178" s="79">
        <f t="shared" si="493"/>
        <v>1001.34</v>
      </c>
      <c r="N1178" s="79">
        <f t="shared" si="493"/>
        <v>1853.88</v>
      </c>
      <c r="O1178" s="79">
        <f t="shared" si="493"/>
        <v>2024.54</v>
      </c>
      <c r="P1178" s="79">
        <f t="shared" si="493"/>
        <v>2674.74</v>
      </c>
      <c r="Q1178" s="79">
        <f t="shared" si="493"/>
        <v>2667.7799999999997</v>
      </c>
      <c r="R1178" s="79">
        <f t="shared" si="493"/>
        <v>2653.39</v>
      </c>
      <c r="S1178" s="79">
        <f t="shared" si="493"/>
        <v>1812.4000000000003</v>
      </c>
      <c r="T1178" s="79">
        <f t="shared" si="493"/>
        <v>1226.48</v>
      </c>
      <c r="U1178" s="79">
        <f t="shared" si="493"/>
        <v>651.63</v>
      </c>
      <c r="V1178" s="79">
        <f t="shared" si="493"/>
        <v>417.32</v>
      </c>
      <c r="W1178" s="79">
        <f t="shared" si="493"/>
        <v>294.78999999999996</v>
      </c>
      <c r="X1178" s="79">
        <f t="shared" si="493"/>
        <v>92.59</v>
      </c>
      <c r="Y1178" s="79">
        <f t="shared" si="493"/>
        <v>49.06</v>
      </c>
      <c r="Z1178" s="79">
        <f t="shared" si="493"/>
        <v>21.950000000000003</v>
      </c>
      <c r="AA1178" s="227">
        <f t="shared" si="493"/>
        <v>42.77</v>
      </c>
      <c r="AB1178" s="107"/>
    </row>
    <row r="1179" spans="1:28" ht="19.5" customHeight="1" x14ac:dyDescent="0.15">
      <c r="A1179" s="219"/>
      <c r="B1179" s="76"/>
      <c r="C1179" s="76"/>
      <c r="E1179" s="77" t="s">
        <v>150</v>
      </c>
      <c r="F1179" s="79">
        <f t="shared" si="492"/>
        <v>6229.4149999999991</v>
      </c>
      <c r="G1179" s="79">
        <f t="shared" si="493"/>
        <v>7.6999999999999999E-2</v>
      </c>
      <c r="H1179" s="79">
        <f t="shared" si="493"/>
        <v>0.63500000000000001</v>
      </c>
      <c r="I1179" s="79">
        <f t="shared" si="493"/>
        <v>3.5860000000000003</v>
      </c>
      <c r="J1179" s="79">
        <f t="shared" si="493"/>
        <v>20.289000000000001</v>
      </c>
      <c r="K1179" s="79">
        <f t="shared" si="493"/>
        <v>73.699000000000012</v>
      </c>
      <c r="L1179" s="79">
        <f t="shared" si="493"/>
        <v>209.86199999999999</v>
      </c>
      <c r="M1179" s="79">
        <f t="shared" si="493"/>
        <v>253.56800000000001</v>
      </c>
      <c r="N1179" s="79">
        <f t="shared" si="493"/>
        <v>536.34100000000001</v>
      </c>
      <c r="O1179" s="79">
        <f t="shared" si="493"/>
        <v>635.70899999999983</v>
      </c>
      <c r="P1179" s="79">
        <f t="shared" si="493"/>
        <v>890.35699999999997</v>
      </c>
      <c r="Q1179" s="79">
        <f t="shared" si="493"/>
        <v>947.92399999999998</v>
      </c>
      <c r="R1179" s="79">
        <f t="shared" si="493"/>
        <v>944.70899999999995</v>
      </c>
      <c r="S1179" s="79">
        <f t="shared" si="493"/>
        <v>650.21600000000001</v>
      </c>
      <c r="T1179" s="79">
        <f t="shared" si="493"/>
        <v>462.75400000000002</v>
      </c>
      <c r="U1179" s="79">
        <f t="shared" si="493"/>
        <v>251.32</v>
      </c>
      <c r="V1179" s="79">
        <f t="shared" si="493"/>
        <v>166.36199999999997</v>
      </c>
      <c r="W1179" s="79">
        <f t="shared" si="493"/>
        <v>113.81799999999997</v>
      </c>
      <c r="X1179" s="79">
        <f t="shared" si="493"/>
        <v>36.235999999999997</v>
      </c>
      <c r="Y1179" s="79">
        <f t="shared" si="493"/>
        <v>18.253</v>
      </c>
      <c r="Z1179" s="79">
        <f t="shared" si="493"/>
        <v>8.3130000000000006</v>
      </c>
      <c r="AA1179" s="227">
        <f t="shared" si="493"/>
        <v>5.3869999999999996</v>
      </c>
      <c r="AB1179" s="107"/>
    </row>
    <row r="1180" spans="1:28" ht="19.5" customHeight="1" x14ac:dyDescent="0.15">
      <c r="A1180" s="219"/>
      <c r="B1180" s="73"/>
      <c r="C1180" s="77"/>
      <c r="D1180" s="77" t="s">
        <v>153</v>
      </c>
      <c r="E1180" s="77" t="s">
        <v>183</v>
      </c>
      <c r="F1180" s="79">
        <f t="shared" si="492"/>
        <v>19735.789999999997</v>
      </c>
      <c r="G1180" s="79">
        <f t="shared" si="493"/>
        <v>54.400000000000006</v>
      </c>
      <c r="H1180" s="79">
        <f t="shared" si="493"/>
        <v>208.6</v>
      </c>
      <c r="I1180" s="79">
        <f t="shared" si="493"/>
        <v>269.55999999999995</v>
      </c>
      <c r="J1180" s="79">
        <f t="shared" si="493"/>
        <v>332.17</v>
      </c>
      <c r="K1180" s="79">
        <f t="shared" si="493"/>
        <v>564.22</v>
      </c>
      <c r="L1180" s="79">
        <f t="shared" si="493"/>
        <v>1025.05</v>
      </c>
      <c r="M1180" s="79">
        <f t="shared" si="493"/>
        <v>997.02</v>
      </c>
      <c r="N1180" s="79">
        <f t="shared" si="493"/>
        <v>1820.5300000000002</v>
      </c>
      <c r="O1180" s="79">
        <f t="shared" si="493"/>
        <v>2015.64</v>
      </c>
      <c r="P1180" s="79">
        <f t="shared" si="493"/>
        <v>2667.7899999999995</v>
      </c>
      <c r="Q1180" s="79">
        <f t="shared" si="493"/>
        <v>2664.0699999999997</v>
      </c>
      <c r="R1180" s="79">
        <f t="shared" si="493"/>
        <v>2633.95</v>
      </c>
      <c r="S1180" s="79">
        <f t="shared" si="493"/>
        <v>1767.71</v>
      </c>
      <c r="T1180" s="79">
        <f t="shared" si="493"/>
        <v>1206.3300000000002</v>
      </c>
      <c r="U1180" s="79">
        <f t="shared" si="493"/>
        <v>619.41</v>
      </c>
      <c r="V1180" s="79">
        <f t="shared" si="493"/>
        <v>413.50999999999993</v>
      </c>
      <c r="W1180" s="79">
        <f t="shared" si="493"/>
        <v>287.33</v>
      </c>
      <c r="X1180" s="79">
        <f t="shared" si="493"/>
        <v>92.52000000000001</v>
      </c>
      <c r="Y1180" s="79">
        <f t="shared" si="493"/>
        <v>46.550000000000004</v>
      </c>
      <c r="Z1180" s="79">
        <f t="shared" si="493"/>
        <v>21.950000000000003</v>
      </c>
      <c r="AA1180" s="227">
        <f t="shared" si="493"/>
        <v>27.48</v>
      </c>
      <c r="AB1180" s="107"/>
    </row>
    <row r="1181" spans="1:28" ht="19.5" customHeight="1" x14ac:dyDescent="0.15">
      <c r="A1181" s="219"/>
      <c r="B1181" s="73" t="s">
        <v>154</v>
      </c>
      <c r="C1181" s="73"/>
      <c r="D1181" s="73"/>
      <c r="E1181" s="77" t="s">
        <v>150</v>
      </c>
      <c r="F1181" s="79">
        <f t="shared" si="492"/>
        <v>6196.7859999999991</v>
      </c>
      <c r="G1181" s="79">
        <f t="shared" si="493"/>
        <v>0</v>
      </c>
      <c r="H1181" s="79">
        <f t="shared" si="493"/>
        <v>0.44100000000000006</v>
      </c>
      <c r="I1181" s="79">
        <f t="shared" si="493"/>
        <v>3.379</v>
      </c>
      <c r="J1181" s="79">
        <f t="shared" si="493"/>
        <v>20.099000000000004</v>
      </c>
      <c r="K1181" s="79">
        <f t="shared" si="493"/>
        <v>72.541000000000011</v>
      </c>
      <c r="L1181" s="79">
        <f t="shared" si="493"/>
        <v>208.30199999999999</v>
      </c>
      <c r="M1181" s="79">
        <f t="shared" si="493"/>
        <v>253.10500000000002</v>
      </c>
      <c r="N1181" s="79">
        <f t="shared" si="493"/>
        <v>531.875</v>
      </c>
      <c r="O1181" s="79">
        <f t="shared" si="493"/>
        <v>633.70699999999988</v>
      </c>
      <c r="P1181" s="79">
        <f t="shared" si="493"/>
        <v>889.41100000000006</v>
      </c>
      <c r="Q1181" s="79">
        <f t="shared" si="493"/>
        <v>947.327</v>
      </c>
      <c r="R1181" s="79">
        <f t="shared" si="493"/>
        <v>941.88900000000001</v>
      </c>
      <c r="S1181" s="79">
        <f t="shared" si="493"/>
        <v>643.69600000000003</v>
      </c>
      <c r="T1181" s="79">
        <f t="shared" si="493"/>
        <v>459.79200000000003</v>
      </c>
      <c r="U1181" s="79">
        <f t="shared" si="493"/>
        <v>246.58399999999997</v>
      </c>
      <c r="V1181" s="79">
        <f t="shared" si="493"/>
        <v>165.80199999999996</v>
      </c>
      <c r="W1181" s="79">
        <f t="shared" si="493"/>
        <v>112.72199999999998</v>
      </c>
      <c r="X1181" s="79">
        <f t="shared" si="493"/>
        <v>36.225999999999999</v>
      </c>
      <c r="Y1181" s="79">
        <f t="shared" si="493"/>
        <v>17.884</v>
      </c>
      <c r="Z1181" s="79">
        <f t="shared" si="493"/>
        <v>8.3130000000000006</v>
      </c>
      <c r="AA1181" s="227">
        <f t="shared" si="493"/>
        <v>3.6910000000000003</v>
      </c>
      <c r="AB1181" s="107"/>
    </row>
    <row r="1182" spans="1:28" ht="19.5" customHeight="1" x14ac:dyDescent="0.15">
      <c r="A1182" s="219" t="s">
        <v>155</v>
      </c>
      <c r="B1182" s="73"/>
      <c r="C1182" s="73" t="s">
        <v>10</v>
      </c>
      <c r="D1182" s="77" t="s">
        <v>156</v>
      </c>
      <c r="E1182" s="77" t="s">
        <v>183</v>
      </c>
      <c r="F1182" s="79">
        <f t="shared" si="492"/>
        <v>16407.489999999998</v>
      </c>
      <c r="G1182" s="79">
        <f t="shared" si="493"/>
        <v>24.18</v>
      </c>
      <c r="H1182" s="79">
        <f t="shared" si="493"/>
        <v>16.080000000000002</v>
      </c>
      <c r="I1182" s="79">
        <f t="shared" si="493"/>
        <v>31.050000000000004</v>
      </c>
      <c r="J1182" s="79">
        <f t="shared" si="493"/>
        <v>117.44</v>
      </c>
      <c r="K1182" s="79">
        <f t="shared" si="493"/>
        <v>359.10999999999996</v>
      </c>
      <c r="L1182" s="79">
        <f t="shared" si="493"/>
        <v>912.79</v>
      </c>
      <c r="M1182" s="79">
        <f t="shared" si="493"/>
        <v>935.55000000000007</v>
      </c>
      <c r="N1182" s="79">
        <f t="shared" si="493"/>
        <v>1743.2199999999998</v>
      </c>
      <c r="O1182" s="79">
        <f t="shared" si="493"/>
        <v>1830.5799999999997</v>
      </c>
      <c r="P1182" s="79">
        <f t="shared" si="493"/>
        <v>2386.5699999999997</v>
      </c>
      <c r="Q1182" s="79">
        <f t="shared" si="493"/>
        <v>2326.7399999999998</v>
      </c>
      <c r="R1182" s="79">
        <f t="shared" si="493"/>
        <v>2088.63</v>
      </c>
      <c r="S1182" s="79">
        <f t="shared" si="493"/>
        <v>1326.9099999999999</v>
      </c>
      <c r="T1182" s="79">
        <f t="shared" si="493"/>
        <v>966.11000000000013</v>
      </c>
      <c r="U1182" s="79">
        <f t="shared" si="493"/>
        <v>556.78</v>
      </c>
      <c r="V1182" s="79">
        <f t="shared" si="493"/>
        <v>385.8</v>
      </c>
      <c r="W1182" s="79">
        <f t="shared" si="493"/>
        <v>252.73999999999998</v>
      </c>
      <c r="X1182" s="79">
        <f t="shared" si="493"/>
        <v>80.44</v>
      </c>
      <c r="Y1182" s="79">
        <f t="shared" si="493"/>
        <v>37.520000000000003</v>
      </c>
      <c r="Z1182" s="79">
        <f t="shared" si="493"/>
        <v>16.560000000000002</v>
      </c>
      <c r="AA1182" s="227">
        <f t="shared" si="493"/>
        <v>12.690000000000001</v>
      </c>
      <c r="AB1182" s="107"/>
    </row>
    <row r="1183" spans="1:28" ht="19.5" customHeight="1" x14ac:dyDescent="0.15">
      <c r="A1183" s="219"/>
      <c r="B1183" s="73"/>
      <c r="C1183" s="73"/>
      <c r="D1183" s="73"/>
      <c r="E1183" s="77" t="s">
        <v>150</v>
      </c>
      <c r="F1183" s="79">
        <f t="shared" si="492"/>
        <v>5610.9199999999992</v>
      </c>
      <c r="G1183" s="79">
        <f t="shared" si="493"/>
        <v>0</v>
      </c>
      <c r="H1183" s="79">
        <f t="shared" si="493"/>
        <v>0.44100000000000006</v>
      </c>
      <c r="I1183" s="79">
        <f t="shared" si="493"/>
        <v>2.4590000000000001</v>
      </c>
      <c r="J1183" s="79">
        <f t="shared" si="493"/>
        <v>16.889999999999997</v>
      </c>
      <c r="K1183" s="79">
        <f t="shared" si="493"/>
        <v>64.420999999999992</v>
      </c>
      <c r="L1183" s="79">
        <f t="shared" si="493"/>
        <v>200.52099999999999</v>
      </c>
      <c r="M1183" s="79">
        <f t="shared" si="493"/>
        <v>244.32500000000002</v>
      </c>
      <c r="N1183" s="79">
        <f t="shared" si="493"/>
        <v>519.09500000000003</v>
      </c>
      <c r="O1183" s="79">
        <f t="shared" si="493"/>
        <v>596.11299999999994</v>
      </c>
      <c r="P1183" s="79">
        <f t="shared" si="493"/>
        <v>831.42</v>
      </c>
      <c r="Q1183" s="79">
        <f t="shared" si="493"/>
        <v>867.21600000000001</v>
      </c>
      <c r="R1183" s="79">
        <f t="shared" si="493"/>
        <v>802.34299999999996</v>
      </c>
      <c r="S1183" s="79">
        <f t="shared" si="493"/>
        <v>524.64</v>
      </c>
      <c r="T1183" s="79">
        <f t="shared" si="493"/>
        <v>392.17000000000007</v>
      </c>
      <c r="U1183" s="79">
        <f t="shared" si="493"/>
        <v>228.34799999999996</v>
      </c>
      <c r="V1183" s="79">
        <f t="shared" si="493"/>
        <v>158.203</v>
      </c>
      <c r="W1183" s="79">
        <f t="shared" si="493"/>
        <v>103.63699999999999</v>
      </c>
      <c r="X1183" s="79">
        <f t="shared" si="493"/>
        <v>32.988</v>
      </c>
      <c r="Y1183" s="79">
        <f t="shared" si="493"/>
        <v>15.387</v>
      </c>
      <c r="Z1183" s="79">
        <f t="shared" si="493"/>
        <v>6.7890000000000006</v>
      </c>
      <c r="AA1183" s="227">
        <f t="shared" si="493"/>
        <v>3.5140000000000002</v>
      </c>
      <c r="AB1183" s="107"/>
    </row>
    <row r="1184" spans="1:28" ht="19.5" customHeight="1" x14ac:dyDescent="0.15">
      <c r="A1184" s="219"/>
      <c r="B1184" s="73"/>
      <c r="C1184" s="73"/>
      <c r="D1184" s="77" t="s">
        <v>157</v>
      </c>
      <c r="E1184" s="77" t="s">
        <v>183</v>
      </c>
      <c r="F1184" s="79">
        <f t="shared" si="492"/>
        <v>1257.2699999999998</v>
      </c>
      <c r="G1184" s="79">
        <f t="shared" si="493"/>
        <v>0</v>
      </c>
      <c r="H1184" s="79">
        <f t="shared" si="493"/>
        <v>1.65</v>
      </c>
      <c r="I1184" s="79">
        <f t="shared" si="493"/>
        <v>3.67</v>
      </c>
      <c r="J1184" s="79">
        <f t="shared" si="493"/>
        <v>0</v>
      </c>
      <c r="K1184" s="79">
        <f t="shared" si="493"/>
        <v>23.42</v>
      </c>
      <c r="L1184" s="79">
        <f t="shared" si="493"/>
        <v>32.54</v>
      </c>
      <c r="M1184" s="79">
        <f t="shared" si="493"/>
        <v>51.49</v>
      </c>
      <c r="N1184" s="79">
        <f t="shared" si="493"/>
        <v>60.95</v>
      </c>
      <c r="O1184" s="79">
        <f t="shared" si="493"/>
        <v>117.77</v>
      </c>
      <c r="P1184" s="79">
        <f t="shared" si="493"/>
        <v>242.13</v>
      </c>
      <c r="Q1184" s="79">
        <f t="shared" si="493"/>
        <v>212.57999999999998</v>
      </c>
      <c r="R1184" s="79">
        <f t="shared" si="493"/>
        <v>247.52999999999997</v>
      </c>
      <c r="S1184" s="79">
        <f t="shared" si="493"/>
        <v>144.66</v>
      </c>
      <c r="T1184" s="79">
        <f t="shared" si="493"/>
        <v>72.099999999999994</v>
      </c>
      <c r="U1184" s="79">
        <f t="shared" si="493"/>
        <v>12.7</v>
      </c>
      <c r="V1184" s="79">
        <f t="shared" si="493"/>
        <v>15.02</v>
      </c>
      <c r="W1184" s="79">
        <f t="shared" si="493"/>
        <v>12.72</v>
      </c>
      <c r="X1184" s="79">
        <f t="shared" si="493"/>
        <v>0.92</v>
      </c>
      <c r="Y1184" s="79">
        <f t="shared" si="493"/>
        <v>4.09</v>
      </c>
      <c r="Z1184" s="79">
        <f t="shared" si="493"/>
        <v>1.33</v>
      </c>
      <c r="AA1184" s="227">
        <f t="shared" si="493"/>
        <v>0</v>
      </c>
      <c r="AB1184" s="107"/>
    </row>
    <row r="1185" spans="1:28" ht="19.5" customHeight="1" x14ac:dyDescent="0.15">
      <c r="A1185" s="219"/>
      <c r="B1185" s="73"/>
      <c r="C1185" s="73"/>
      <c r="D1185" s="73"/>
      <c r="E1185" s="77" t="s">
        <v>150</v>
      </c>
      <c r="F1185" s="79">
        <f t="shared" si="492"/>
        <v>266.51200000000006</v>
      </c>
      <c r="G1185" s="79">
        <f t="shared" si="493"/>
        <v>0</v>
      </c>
      <c r="H1185" s="79">
        <f t="shared" si="493"/>
        <v>0</v>
      </c>
      <c r="I1185" s="79">
        <f t="shared" si="493"/>
        <v>0.186</v>
      </c>
      <c r="J1185" s="79">
        <f t="shared" si="493"/>
        <v>0</v>
      </c>
      <c r="K1185" s="79">
        <f t="shared" si="493"/>
        <v>2.5179999999999998</v>
      </c>
      <c r="L1185" s="79">
        <f t="shared" si="493"/>
        <v>3.9590000000000001</v>
      </c>
      <c r="M1185" s="79">
        <f t="shared" si="493"/>
        <v>7.3810000000000002</v>
      </c>
      <c r="N1185" s="79">
        <f t="shared" si="493"/>
        <v>9.9869999999999983</v>
      </c>
      <c r="O1185" s="79">
        <f t="shared" si="493"/>
        <v>21.753</v>
      </c>
      <c r="P1185" s="79">
        <f t="shared" si="493"/>
        <v>49.498999999999988</v>
      </c>
      <c r="Q1185" s="79">
        <f t="shared" si="493"/>
        <v>47.478999999999999</v>
      </c>
      <c r="R1185" s="79">
        <f t="shared" si="493"/>
        <v>58.02</v>
      </c>
      <c r="S1185" s="79">
        <f t="shared" si="493"/>
        <v>35.247</v>
      </c>
      <c r="T1185" s="79">
        <f t="shared" si="493"/>
        <v>18.321000000000002</v>
      </c>
      <c r="U1185" s="79">
        <f t="shared" si="493"/>
        <v>3.302</v>
      </c>
      <c r="V1185" s="79">
        <f t="shared" si="493"/>
        <v>3.9029999999999996</v>
      </c>
      <c r="W1185" s="79">
        <f t="shared" si="493"/>
        <v>3.3079999999999998</v>
      </c>
      <c r="X1185" s="79">
        <f t="shared" si="493"/>
        <v>0.24</v>
      </c>
      <c r="Y1185" s="79">
        <f t="shared" si="493"/>
        <v>1.0629999999999999</v>
      </c>
      <c r="Z1185" s="79">
        <f t="shared" si="493"/>
        <v>0.34599999999999997</v>
      </c>
      <c r="AA1185" s="227">
        <f t="shared" si="493"/>
        <v>0</v>
      </c>
      <c r="AB1185" s="107"/>
    </row>
    <row r="1186" spans="1:28" ht="19.5" customHeight="1" x14ac:dyDescent="0.15">
      <c r="A1186" s="219"/>
      <c r="B1186" s="73" t="s">
        <v>158</v>
      </c>
      <c r="C1186" s="73" t="s">
        <v>159</v>
      </c>
      <c r="D1186" s="77" t="s">
        <v>160</v>
      </c>
      <c r="E1186" s="77" t="s">
        <v>183</v>
      </c>
      <c r="F1186" s="79">
        <f t="shared" si="492"/>
        <v>57.3</v>
      </c>
      <c r="G1186" s="79">
        <f t="shared" si="493"/>
        <v>0</v>
      </c>
      <c r="H1186" s="79">
        <f t="shared" si="493"/>
        <v>0</v>
      </c>
      <c r="I1186" s="79">
        <f t="shared" si="493"/>
        <v>6.24</v>
      </c>
      <c r="J1186" s="79">
        <f t="shared" si="493"/>
        <v>0.49</v>
      </c>
      <c r="K1186" s="79">
        <f t="shared" si="493"/>
        <v>1.84</v>
      </c>
      <c r="L1186" s="79">
        <f t="shared" si="493"/>
        <v>0.79</v>
      </c>
      <c r="M1186" s="79">
        <f t="shared" si="493"/>
        <v>0.1</v>
      </c>
      <c r="N1186" s="79">
        <f t="shared" si="493"/>
        <v>0</v>
      </c>
      <c r="O1186" s="79">
        <f t="shared" si="493"/>
        <v>0.39</v>
      </c>
      <c r="P1186" s="79">
        <f t="shared" si="493"/>
        <v>2.38</v>
      </c>
      <c r="Q1186" s="79">
        <f t="shared" si="493"/>
        <v>6.14</v>
      </c>
      <c r="R1186" s="79">
        <f t="shared" si="493"/>
        <v>1.05</v>
      </c>
      <c r="S1186" s="79">
        <f t="shared" si="493"/>
        <v>1.75</v>
      </c>
      <c r="T1186" s="79">
        <f t="shared" si="493"/>
        <v>4.8599999999999994</v>
      </c>
      <c r="U1186" s="79">
        <f t="shared" si="493"/>
        <v>0</v>
      </c>
      <c r="V1186" s="79">
        <f t="shared" si="493"/>
        <v>0.38</v>
      </c>
      <c r="W1186" s="79">
        <f t="shared" si="493"/>
        <v>18.900000000000002</v>
      </c>
      <c r="X1186" s="79">
        <f t="shared" si="493"/>
        <v>8.01</v>
      </c>
      <c r="Y1186" s="79">
        <f t="shared" si="493"/>
        <v>0</v>
      </c>
      <c r="Z1186" s="79">
        <f t="shared" si="493"/>
        <v>0</v>
      </c>
      <c r="AA1186" s="227">
        <f t="shared" si="493"/>
        <v>3.98</v>
      </c>
      <c r="AB1186" s="107"/>
    </row>
    <row r="1187" spans="1:28" ht="19.5" customHeight="1" x14ac:dyDescent="0.15">
      <c r="A1187" s="219"/>
      <c r="B1187" s="73"/>
      <c r="C1187" s="73"/>
      <c r="D1187" s="73"/>
      <c r="E1187" s="77" t="s">
        <v>150</v>
      </c>
      <c r="F1187" s="79">
        <f t="shared" si="492"/>
        <v>11.644</v>
      </c>
      <c r="G1187" s="79">
        <f t="shared" si="493"/>
        <v>0</v>
      </c>
      <c r="H1187" s="79">
        <f t="shared" si="493"/>
        <v>0</v>
      </c>
      <c r="I1187" s="79">
        <f t="shared" si="493"/>
        <v>0.313</v>
      </c>
      <c r="J1187" s="79">
        <f t="shared" si="493"/>
        <v>3.4000000000000002E-2</v>
      </c>
      <c r="K1187" s="79">
        <f t="shared" si="493"/>
        <v>0.221</v>
      </c>
      <c r="L1187" s="79">
        <f t="shared" si="493"/>
        <v>9.5000000000000001E-2</v>
      </c>
      <c r="M1187" s="79">
        <f t="shared" si="493"/>
        <v>1.6E-2</v>
      </c>
      <c r="N1187" s="79">
        <f t="shared" si="493"/>
        <v>0</v>
      </c>
      <c r="O1187" s="79">
        <f t="shared" si="493"/>
        <v>7.5999999999999998E-2</v>
      </c>
      <c r="P1187" s="79">
        <f t="shared" si="493"/>
        <v>0.48899999999999999</v>
      </c>
      <c r="Q1187" s="79">
        <f t="shared" si="493"/>
        <v>1.381</v>
      </c>
      <c r="R1187" s="79">
        <f t="shared" si="493"/>
        <v>0.251</v>
      </c>
      <c r="S1187" s="79">
        <f t="shared" si="493"/>
        <v>0.43099999999999999</v>
      </c>
      <c r="T1187" s="79">
        <f t="shared" si="493"/>
        <v>1.24</v>
      </c>
      <c r="U1187" s="79">
        <f t="shared" si="493"/>
        <v>0</v>
      </c>
      <c r="V1187" s="79">
        <f t="shared" si="493"/>
        <v>9.9000000000000005E-2</v>
      </c>
      <c r="W1187" s="79">
        <f t="shared" si="493"/>
        <v>4.9140000000000006</v>
      </c>
      <c r="X1187" s="79">
        <f t="shared" si="493"/>
        <v>2.0840000000000001</v>
      </c>
      <c r="Y1187" s="79">
        <f t="shared" si="493"/>
        <v>0</v>
      </c>
      <c r="Z1187" s="79">
        <f t="shared" si="493"/>
        <v>0</v>
      </c>
      <c r="AA1187" s="227">
        <f t="shared" si="493"/>
        <v>0</v>
      </c>
      <c r="AB1187" s="107"/>
    </row>
    <row r="1188" spans="1:28" ht="19.5" customHeight="1" x14ac:dyDescent="0.15">
      <c r="A1188" s="219"/>
      <c r="B1188" s="73"/>
      <c r="C1188" s="73"/>
      <c r="D1188" s="77" t="s">
        <v>161</v>
      </c>
      <c r="E1188" s="77" t="s">
        <v>183</v>
      </c>
      <c r="F1188" s="79">
        <f t="shared" si="492"/>
        <v>949.99</v>
      </c>
      <c r="G1188" s="79">
        <f t="shared" si="493"/>
        <v>27.33</v>
      </c>
      <c r="H1188" s="79">
        <f t="shared" si="493"/>
        <v>178.28</v>
      </c>
      <c r="I1188" s="79">
        <f t="shared" si="493"/>
        <v>225.85999999999996</v>
      </c>
      <c r="J1188" s="79">
        <f t="shared" si="493"/>
        <v>212.57</v>
      </c>
      <c r="K1188" s="79">
        <f t="shared" si="493"/>
        <v>172.10999999999999</v>
      </c>
      <c r="L1188" s="79">
        <f t="shared" si="493"/>
        <v>69.8</v>
      </c>
      <c r="M1188" s="79">
        <f t="shared" si="493"/>
        <v>2.54</v>
      </c>
      <c r="N1188" s="79">
        <f t="shared" si="493"/>
        <v>4.1000000000000005</v>
      </c>
      <c r="O1188" s="79">
        <f t="shared" si="493"/>
        <v>1.29</v>
      </c>
      <c r="P1188" s="79">
        <f t="shared" si="493"/>
        <v>3.12</v>
      </c>
      <c r="Q1188" s="79">
        <f t="shared" si="493"/>
        <v>1.02</v>
      </c>
      <c r="R1188" s="79">
        <f t="shared" si="493"/>
        <v>1.54</v>
      </c>
      <c r="S1188" s="79">
        <f t="shared" si="493"/>
        <v>13.99</v>
      </c>
      <c r="T1188" s="79">
        <f t="shared" si="493"/>
        <v>7.0000000000000007E-2</v>
      </c>
      <c r="U1188" s="79">
        <f t="shared" si="493"/>
        <v>4.2</v>
      </c>
      <c r="V1188" s="79">
        <f t="shared" si="493"/>
        <v>8.65</v>
      </c>
      <c r="W1188" s="79">
        <f t="shared" si="493"/>
        <v>2.97</v>
      </c>
      <c r="X1188" s="79">
        <f t="shared" si="493"/>
        <v>3.08</v>
      </c>
      <c r="Y1188" s="79">
        <f t="shared" ref="G1188:AA1200" si="494">Y1232+Y1276+Y1320+Y1364+Y1408</f>
        <v>3.93</v>
      </c>
      <c r="Z1188" s="79">
        <f t="shared" si="494"/>
        <v>3.32</v>
      </c>
      <c r="AA1188" s="227">
        <f t="shared" si="494"/>
        <v>10.219999999999999</v>
      </c>
      <c r="AB1188" s="107"/>
    </row>
    <row r="1189" spans="1:28" ht="19.5" customHeight="1" x14ac:dyDescent="0.15">
      <c r="A1189" s="219"/>
      <c r="B1189" s="73"/>
      <c r="C1189" s="73"/>
      <c r="D1189" s="73"/>
      <c r="E1189" s="77" t="s">
        <v>150</v>
      </c>
      <c r="F1189" s="79">
        <f t="shared" si="492"/>
        <v>23.530999999999999</v>
      </c>
      <c r="G1189" s="79">
        <f t="shared" si="494"/>
        <v>0</v>
      </c>
      <c r="H1189" s="79">
        <f t="shared" si="494"/>
        <v>0</v>
      </c>
      <c r="I1189" s="79">
        <f t="shared" si="494"/>
        <v>0.25700000000000001</v>
      </c>
      <c r="J1189" s="79">
        <f t="shared" si="494"/>
        <v>2.9899999999999998</v>
      </c>
      <c r="K1189" s="79">
        <f t="shared" si="494"/>
        <v>4.6769999999999996</v>
      </c>
      <c r="L1189" s="79">
        <f t="shared" si="494"/>
        <v>2.746</v>
      </c>
      <c r="M1189" s="79">
        <f t="shared" si="494"/>
        <v>0.17199999999999999</v>
      </c>
      <c r="N1189" s="79">
        <f t="shared" si="494"/>
        <v>0.34599999999999997</v>
      </c>
      <c r="O1189" s="79">
        <f t="shared" si="494"/>
        <v>0.13500000000000001</v>
      </c>
      <c r="P1189" s="79">
        <f t="shared" si="494"/>
        <v>0.44600000000000001</v>
      </c>
      <c r="Q1189" s="79">
        <f t="shared" si="494"/>
        <v>0.17700000000000002</v>
      </c>
      <c r="R1189" s="79">
        <f t="shared" si="494"/>
        <v>0.34399999999999997</v>
      </c>
      <c r="S1189" s="79">
        <f t="shared" si="494"/>
        <v>3.6360000000000001</v>
      </c>
      <c r="T1189" s="79">
        <f t="shared" si="494"/>
        <v>1.7999999999999999E-2</v>
      </c>
      <c r="U1189" s="79">
        <f t="shared" si="494"/>
        <v>1.218</v>
      </c>
      <c r="V1189" s="79">
        <f t="shared" si="494"/>
        <v>2.5089999999999999</v>
      </c>
      <c r="W1189" s="79">
        <f t="shared" si="494"/>
        <v>0.86299999999999999</v>
      </c>
      <c r="X1189" s="79">
        <f t="shared" si="494"/>
        <v>0.89400000000000002</v>
      </c>
      <c r="Y1189" s="79">
        <f t="shared" si="494"/>
        <v>1.1399999999999999</v>
      </c>
      <c r="Z1189" s="79">
        <f t="shared" si="494"/>
        <v>0.96299999999999997</v>
      </c>
      <c r="AA1189" s="227">
        <f t="shared" si="494"/>
        <v>0</v>
      </c>
      <c r="AB1189" s="107"/>
    </row>
    <row r="1190" spans="1:28" ht="19.5" customHeight="1" x14ac:dyDescent="0.15">
      <c r="A1190" s="219"/>
      <c r="B1190" s="73"/>
      <c r="C1190" s="73" t="s">
        <v>162</v>
      </c>
      <c r="D1190" s="77" t="s">
        <v>163</v>
      </c>
      <c r="E1190" s="77" t="s">
        <v>183</v>
      </c>
      <c r="F1190" s="79">
        <f t="shared" si="492"/>
        <v>1038.6999999999998</v>
      </c>
      <c r="G1190" s="79">
        <f t="shared" si="494"/>
        <v>2.89</v>
      </c>
      <c r="H1190" s="79">
        <f t="shared" si="494"/>
        <v>11.59</v>
      </c>
      <c r="I1190" s="79">
        <f t="shared" si="494"/>
        <v>2.74</v>
      </c>
      <c r="J1190" s="79">
        <f t="shared" si="494"/>
        <v>1.67</v>
      </c>
      <c r="K1190" s="79">
        <f t="shared" si="494"/>
        <v>3.92</v>
      </c>
      <c r="L1190" s="79">
        <f t="shared" si="494"/>
        <v>4.8600000000000003</v>
      </c>
      <c r="M1190" s="79">
        <f t="shared" si="494"/>
        <v>5.35</v>
      </c>
      <c r="N1190" s="79">
        <f t="shared" si="494"/>
        <v>11.04</v>
      </c>
      <c r="O1190" s="79">
        <f t="shared" si="494"/>
        <v>65.37</v>
      </c>
      <c r="P1190" s="79">
        <f t="shared" si="494"/>
        <v>25.529999999999998</v>
      </c>
      <c r="Q1190" s="79">
        <f t="shared" si="494"/>
        <v>117.56000000000002</v>
      </c>
      <c r="R1190" s="79">
        <f t="shared" si="494"/>
        <v>293.81</v>
      </c>
      <c r="S1190" s="79">
        <f t="shared" si="494"/>
        <v>280.40000000000003</v>
      </c>
      <c r="T1190" s="79">
        <f t="shared" si="494"/>
        <v>163.18999999999997</v>
      </c>
      <c r="U1190" s="79">
        <f t="shared" si="494"/>
        <v>45.38</v>
      </c>
      <c r="V1190" s="79">
        <f t="shared" si="494"/>
        <v>2.67</v>
      </c>
      <c r="W1190" s="79">
        <f t="shared" si="494"/>
        <v>0</v>
      </c>
      <c r="X1190" s="79">
        <f t="shared" si="494"/>
        <v>0</v>
      </c>
      <c r="Y1190" s="79">
        <f t="shared" si="494"/>
        <v>0.13</v>
      </c>
      <c r="Z1190" s="79">
        <f t="shared" si="494"/>
        <v>0.01</v>
      </c>
      <c r="AA1190" s="227">
        <f t="shared" si="494"/>
        <v>0.59</v>
      </c>
      <c r="AB1190" s="107"/>
    </row>
    <row r="1191" spans="1:28" ht="19.5" customHeight="1" x14ac:dyDescent="0.15">
      <c r="A1191" s="219"/>
      <c r="B1191" s="73" t="s">
        <v>20</v>
      </c>
      <c r="C1191" s="73"/>
      <c r="D1191" s="73"/>
      <c r="E1191" s="77" t="s">
        <v>150</v>
      </c>
      <c r="F1191" s="79">
        <f t="shared" si="492"/>
        <v>281.3839999999999</v>
      </c>
      <c r="G1191" s="79">
        <f t="shared" si="494"/>
        <v>0</v>
      </c>
      <c r="H1191" s="79">
        <f t="shared" si="494"/>
        <v>0</v>
      </c>
      <c r="I1191" s="79">
        <f t="shared" si="494"/>
        <v>0.16400000000000001</v>
      </c>
      <c r="J1191" s="79">
        <f t="shared" si="494"/>
        <v>0.185</v>
      </c>
      <c r="K1191" s="79">
        <f t="shared" si="494"/>
        <v>0.60499999999999998</v>
      </c>
      <c r="L1191" s="79">
        <f t="shared" si="494"/>
        <v>0.80500000000000005</v>
      </c>
      <c r="M1191" s="79">
        <f t="shared" si="494"/>
        <v>1.0580000000000001</v>
      </c>
      <c r="N1191" s="79">
        <f t="shared" si="494"/>
        <v>2.3199999999999998</v>
      </c>
      <c r="O1191" s="79">
        <f t="shared" si="494"/>
        <v>15.605</v>
      </c>
      <c r="P1191" s="79">
        <f t="shared" si="494"/>
        <v>6.492</v>
      </c>
      <c r="Q1191" s="79">
        <f t="shared" si="494"/>
        <v>31.068999999999999</v>
      </c>
      <c r="R1191" s="79">
        <f t="shared" si="494"/>
        <v>80.661999999999992</v>
      </c>
      <c r="S1191" s="79">
        <f t="shared" si="494"/>
        <v>79.742000000000004</v>
      </c>
      <c r="T1191" s="79">
        <f t="shared" si="494"/>
        <v>48.042999999999999</v>
      </c>
      <c r="U1191" s="79">
        <f t="shared" si="494"/>
        <v>13.614000000000001</v>
      </c>
      <c r="V1191" s="79">
        <f t="shared" si="494"/>
        <v>0.80099999999999993</v>
      </c>
      <c r="W1191" s="79">
        <f t="shared" si="494"/>
        <v>0</v>
      </c>
      <c r="X1191" s="79">
        <f t="shared" si="494"/>
        <v>0</v>
      </c>
      <c r="Y1191" s="79">
        <f t="shared" si="494"/>
        <v>3.9E-2</v>
      </c>
      <c r="Z1191" s="79">
        <f t="shared" si="494"/>
        <v>3.0000000000000001E-3</v>
      </c>
      <c r="AA1191" s="227">
        <f t="shared" si="494"/>
        <v>0.17699999999999999</v>
      </c>
      <c r="AB1191" s="107"/>
    </row>
    <row r="1192" spans="1:28" ht="19.5" customHeight="1" x14ac:dyDescent="0.15">
      <c r="A1192" s="219"/>
      <c r="B1192" s="73"/>
      <c r="C1192" s="73"/>
      <c r="D1192" s="77" t="s">
        <v>164</v>
      </c>
      <c r="E1192" s="77" t="s">
        <v>183</v>
      </c>
      <c r="F1192" s="79">
        <f t="shared" si="492"/>
        <v>25.04</v>
      </c>
      <c r="G1192" s="79">
        <f t="shared" si="494"/>
        <v>0</v>
      </c>
      <c r="H1192" s="79">
        <f t="shared" si="494"/>
        <v>1</v>
      </c>
      <c r="I1192" s="79">
        <f t="shared" si="494"/>
        <v>0</v>
      </c>
      <c r="J1192" s="79">
        <f t="shared" si="494"/>
        <v>0</v>
      </c>
      <c r="K1192" s="79">
        <f t="shared" si="494"/>
        <v>3.82</v>
      </c>
      <c r="L1192" s="79">
        <f t="shared" si="494"/>
        <v>4.2699999999999996</v>
      </c>
      <c r="M1192" s="79">
        <f t="shared" si="494"/>
        <v>1.99</v>
      </c>
      <c r="N1192" s="79">
        <f t="shared" si="494"/>
        <v>1.22</v>
      </c>
      <c r="O1192" s="79">
        <f t="shared" si="494"/>
        <v>0.24</v>
      </c>
      <c r="P1192" s="79">
        <f t="shared" si="494"/>
        <v>8.0599999999999987</v>
      </c>
      <c r="Q1192" s="79">
        <f t="shared" si="494"/>
        <v>0.03</v>
      </c>
      <c r="R1192" s="79">
        <f t="shared" si="494"/>
        <v>1.39</v>
      </c>
      <c r="S1192" s="79">
        <f t="shared" si="494"/>
        <v>0</v>
      </c>
      <c r="T1192" s="79">
        <f t="shared" si="494"/>
        <v>0</v>
      </c>
      <c r="U1192" s="79">
        <f t="shared" si="494"/>
        <v>0.35</v>
      </c>
      <c r="V1192" s="79">
        <f t="shared" si="494"/>
        <v>0.99</v>
      </c>
      <c r="W1192" s="79">
        <f t="shared" si="494"/>
        <v>0</v>
      </c>
      <c r="X1192" s="79">
        <f t="shared" si="494"/>
        <v>7.0000000000000007E-2</v>
      </c>
      <c r="Y1192" s="79">
        <f t="shared" si="494"/>
        <v>0.88</v>
      </c>
      <c r="Z1192" s="79">
        <f t="shared" si="494"/>
        <v>0.73</v>
      </c>
      <c r="AA1192" s="227">
        <f t="shared" si="494"/>
        <v>0</v>
      </c>
      <c r="AB1192" s="107"/>
    </row>
    <row r="1193" spans="1:28" ht="19.5" customHeight="1" x14ac:dyDescent="0.15">
      <c r="A1193" s="219" t="s">
        <v>226</v>
      </c>
      <c r="B1193" s="73"/>
      <c r="C1193" s="73"/>
      <c r="D1193" s="73"/>
      <c r="E1193" s="77" t="s">
        <v>150</v>
      </c>
      <c r="F1193" s="79">
        <f t="shared" si="492"/>
        <v>2.7950000000000004</v>
      </c>
      <c r="G1193" s="79">
        <f t="shared" si="494"/>
        <v>0</v>
      </c>
      <c r="H1193" s="79">
        <f t="shared" si="494"/>
        <v>0</v>
      </c>
      <c r="I1193" s="79">
        <f t="shared" si="494"/>
        <v>0</v>
      </c>
      <c r="J1193" s="79">
        <f t="shared" si="494"/>
        <v>0</v>
      </c>
      <c r="K1193" s="79">
        <f t="shared" si="494"/>
        <v>9.9000000000000005E-2</v>
      </c>
      <c r="L1193" s="79">
        <f t="shared" si="494"/>
        <v>0.17600000000000002</v>
      </c>
      <c r="M1193" s="79">
        <f t="shared" si="494"/>
        <v>0.153</v>
      </c>
      <c r="N1193" s="79">
        <f t="shared" si="494"/>
        <v>0.127</v>
      </c>
      <c r="O1193" s="79">
        <f t="shared" si="494"/>
        <v>2.5000000000000001E-2</v>
      </c>
      <c r="P1193" s="79">
        <f t="shared" si="494"/>
        <v>1.0649999999999999</v>
      </c>
      <c r="Q1193" s="79">
        <f t="shared" si="494"/>
        <v>5.0000000000000001E-3</v>
      </c>
      <c r="R1193" s="79">
        <f t="shared" si="494"/>
        <v>0.26900000000000002</v>
      </c>
      <c r="S1193" s="79">
        <f t="shared" si="494"/>
        <v>0</v>
      </c>
      <c r="T1193" s="79">
        <f t="shared" si="494"/>
        <v>0</v>
      </c>
      <c r="U1193" s="79">
        <f t="shared" si="494"/>
        <v>0.10199999999999999</v>
      </c>
      <c r="V1193" s="79">
        <f t="shared" si="494"/>
        <v>0.28699999999999998</v>
      </c>
      <c r="W1193" s="79">
        <f t="shared" si="494"/>
        <v>0</v>
      </c>
      <c r="X1193" s="79">
        <f t="shared" si="494"/>
        <v>0.02</v>
      </c>
      <c r="Y1193" s="79">
        <f t="shared" si="494"/>
        <v>0.255</v>
      </c>
      <c r="Z1193" s="79">
        <f t="shared" si="494"/>
        <v>0.21199999999999999</v>
      </c>
      <c r="AA1193" s="227">
        <f t="shared" si="494"/>
        <v>0</v>
      </c>
      <c r="AB1193" s="107"/>
    </row>
    <row r="1194" spans="1:28" ht="19.5" customHeight="1" x14ac:dyDescent="0.15">
      <c r="A1194" s="219"/>
      <c r="B1194" s="76"/>
      <c r="C1194" s="74" t="s">
        <v>165</v>
      </c>
      <c r="D1194" s="75"/>
      <c r="E1194" s="77" t="s">
        <v>183</v>
      </c>
      <c r="F1194" s="79">
        <f t="shared" si="492"/>
        <v>264.70999999999998</v>
      </c>
      <c r="G1194" s="79">
        <f t="shared" si="494"/>
        <v>11.65</v>
      </c>
      <c r="H1194" s="79">
        <f t="shared" si="494"/>
        <v>7.69</v>
      </c>
      <c r="I1194" s="79">
        <f t="shared" si="494"/>
        <v>7.35</v>
      </c>
      <c r="J1194" s="79">
        <f t="shared" si="494"/>
        <v>3.29</v>
      </c>
      <c r="K1194" s="79">
        <f t="shared" si="494"/>
        <v>15.22</v>
      </c>
      <c r="L1194" s="79">
        <f t="shared" si="494"/>
        <v>16.64</v>
      </c>
      <c r="M1194" s="79">
        <f t="shared" si="494"/>
        <v>4.32</v>
      </c>
      <c r="N1194" s="79">
        <f t="shared" si="494"/>
        <v>33.35</v>
      </c>
      <c r="O1194" s="79">
        <f t="shared" si="494"/>
        <v>8.9</v>
      </c>
      <c r="P1194" s="79">
        <f t="shared" si="494"/>
        <v>6.9499999999999993</v>
      </c>
      <c r="Q1194" s="79">
        <f t="shared" si="494"/>
        <v>3.71</v>
      </c>
      <c r="R1194" s="79">
        <f t="shared" si="494"/>
        <v>19.440000000000001</v>
      </c>
      <c r="S1194" s="79">
        <f t="shared" si="494"/>
        <v>44.690000000000005</v>
      </c>
      <c r="T1194" s="79">
        <f t="shared" si="494"/>
        <v>20.149999999999999</v>
      </c>
      <c r="U1194" s="79">
        <f t="shared" si="494"/>
        <v>32.220000000000006</v>
      </c>
      <c r="V1194" s="79">
        <f t="shared" si="494"/>
        <v>3.8099999999999996</v>
      </c>
      <c r="W1194" s="79">
        <f t="shared" si="494"/>
        <v>7.46</v>
      </c>
      <c r="X1194" s="79">
        <f t="shared" si="494"/>
        <v>7.0000000000000007E-2</v>
      </c>
      <c r="Y1194" s="79">
        <f t="shared" si="494"/>
        <v>2.5099999999999998</v>
      </c>
      <c r="Z1194" s="79">
        <f t="shared" si="494"/>
        <v>0</v>
      </c>
      <c r="AA1194" s="227">
        <f t="shared" si="494"/>
        <v>15.29</v>
      </c>
      <c r="AB1194" s="107"/>
    </row>
    <row r="1195" spans="1:28" ht="19.5" customHeight="1" x14ac:dyDescent="0.15">
      <c r="A1195" s="219"/>
      <c r="B1195" s="76"/>
      <c r="C1195" s="76"/>
      <c r="E1195" s="77" t="s">
        <v>150</v>
      </c>
      <c r="F1195" s="79">
        <f t="shared" si="492"/>
        <v>32.628999999999998</v>
      </c>
      <c r="G1195" s="79">
        <f t="shared" si="494"/>
        <v>7.6999999999999999E-2</v>
      </c>
      <c r="H1195" s="79">
        <f t="shared" si="494"/>
        <v>0.19400000000000001</v>
      </c>
      <c r="I1195" s="79">
        <f t="shared" si="494"/>
        <v>0.20700000000000002</v>
      </c>
      <c r="J1195" s="79">
        <f t="shared" si="494"/>
        <v>0.19</v>
      </c>
      <c r="K1195" s="79">
        <f t="shared" si="494"/>
        <v>1.1579999999999997</v>
      </c>
      <c r="L1195" s="79">
        <f t="shared" si="494"/>
        <v>1.5599999999999998</v>
      </c>
      <c r="M1195" s="79">
        <f t="shared" si="494"/>
        <v>0.46299999999999997</v>
      </c>
      <c r="N1195" s="79">
        <f t="shared" si="494"/>
        <v>4.4659999999999993</v>
      </c>
      <c r="O1195" s="79">
        <f t="shared" si="494"/>
        <v>2.0020000000000002</v>
      </c>
      <c r="P1195" s="79">
        <f t="shared" si="494"/>
        <v>0.94599999999999995</v>
      </c>
      <c r="Q1195" s="79">
        <f t="shared" si="494"/>
        <v>0.59700000000000009</v>
      </c>
      <c r="R1195" s="79">
        <f t="shared" si="494"/>
        <v>2.8200000000000003</v>
      </c>
      <c r="S1195" s="79">
        <f t="shared" si="494"/>
        <v>6.5200000000000005</v>
      </c>
      <c r="T1195" s="79">
        <f t="shared" si="494"/>
        <v>2.9619999999999997</v>
      </c>
      <c r="U1195" s="79">
        <f t="shared" si="494"/>
        <v>4.7359999999999989</v>
      </c>
      <c r="V1195" s="79">
        <f t="shared" si="494"/>
        <v>0.56000000000000005</v>
      </c>
      <c r="W1195" s="79">
        <f t="shared" si="494"/>
        <v>1.0959999999999999</v>
      </c>
      <c r="X1195" s="79">
        <f t="shared" si="494"/>
        <v>0.01</v>
      </c>
      <c r="Y1195" s="79">
        <f t="shared" si="494"/>
        <v>0.36899999999999999</v>
      </c>
      <c r="Z1195" s="79">
        <f t="shared" si="494"/>
        <v>0</v>
      </c>
      <c r="AA1195" s="227">
        <f t="shared" si="494"/>
        <v>1.696</v>
      </c>
      <c r="AB1195" s="107"/>
    </row>
    <row r="1196" spans="1:28" ht="19.5" customHeight="1" x14ac:dyDescent="0.15">
      <c r="A1196" s="219"/>
      <c r="B1196" s="221"/>
      <c r="C1196" s="74" t="s">
        <v>152</v>
      </c>
      <c r="D1196" s="75"/>
      <c r="E1196" s="77" t="s">
        <v>183</v>
      </c>
      <c r="F1196" s="79">
        <f t="shared" si="492"/>
        <v>22097.34</v>
      </c>
      <c r="G1196" s="79">
        <f t="shared" si="494"/>
        <v>13.39</v>
      </c>
      <c r="H1196" s="79">
        <f t="shared" si="494"/>
        <v>1141.73</v>
      </c>
      <c r="I1196" s="79">
        <f t="shared" si="494"/>
        <v>204.64999999999998</v>
      </c>
      <c r="J1196" s="79">
        <f t="shared" si="494"/>
        <v>279.38</v>
      </c>
      <c r="K1196" s="79">
        <f t="shared" si="494"/>
        <v>412.38000000000005</v>
      </c>
      <c r="L1196" s="79">
        <f t="shared" si="494"/>
        <v>243.45999999999998</v>
      </c>
      <c r="M1196" s="79">
        <f t="shared" si="494"/>
        <v>506.89</v>
      </c>
      <c r="N1196" s="79">
        <f t="shared" si="494"/>
        <v>440.14000000000004</v>
      </c>
      <c r="O1196" s="79">
        <f t="shared" si="494"/>
        <v>330.12</v>
      </c>
      <c r="P1196" s="79">
        <f t="shared" si="494"/>
        <v>848.08</v>
      </c>
      <c r="Q1196" s="79">
        <f t="shared" si="494"/>
        <v>1393.91</v>
      </c>
      <c r="R1196" s="79">
        <f t="shared" si="494"/>
        <v>2994.26</v>
      </c>
      <c r="S1196" s="79">
        <f t="shared" si="494"/>
        <v>4034.2100000000005</v>
      </c>
      <c r="T1196" s="79">
        <f t="shared" si="494"/>
        <v>4086.14</v>
      </c>
      <c r="U1196" s="79">
        <f t="shared" si="494"/>
        <v>2360.9</v>
      </c>
      <c r="V1196" s="79">
        <f t="shared" si="494"/>
        <v>1208</v>
      </c>
      <c r="W1196" s="79">
        <f t="shared" si="494"/>
        <v>316.12</v>
      </c>
      <c r="X1196" s="79">
        <f t="shared" si="494"/>
        <v>320.73</v>
      </c>
      <c r="Y1196" s="79">
        <f t="shared" si="494"/>
        <v>245.23000000000002</v>
      </c>
      <c r="Z1196" s="79">
        <f t="shared" si="494"/>
        <v>122.1</v>
      </c>
      <c r="AA1196" s="227">
        <f t="shared" si="494"/>
        <v>595.52</v>
      </c>
      <c r="AB1196" s="107"/>
    </row>
    <row r="1197" spans="1:28" ht="19.5" customHeight="1" x14ac:dyDescent="0.15">
      <c r="A1197" s="219"/>
      <c r="B1197" s="76"/>
      <c r="C1197" s="76"/>
      <c r="E1197" s="77" t="s">
        <v>150</v>
      </c>
      <c r="F1197" s="79">
        <f t="shared" si="492"/>
        <v>3260.4339999999997</v>
      </c>
      <c r="G1197" s="79">
        <f t="shared" si="494"/>
        <v>7.3000000000000009E-2</v>
      </c>
      <c r="H1197" s="79">
        <f t="shared" si="494"/>
        <v>12.589</v>
      </c>
      <c r="I1197" s="79">
        <f t="shared" si="494"/>
        <v>9.4979999999999993</v>
      </c>
      <c r="J1197" s="79">
        <f t="shared" si="494"/>
        <v>18.835000000000001</v>
      </c>
      <c r="K1197" s="79">
        <f t="shared" si="494"/>
        <v>35.401000000000003</v>
      </c>
      <c r="L1197" s="79">
        <f t="shared" si="494"/>
        <v>23.767000000000007</v>
      </c>
      <c r="M1197" s="79">
        <f t="shared" si="494"/>
        <v>54.809000000000012</v>
      </c>
      <c r="N1197" s="79">
        <f t="shared" si="494"/>
        <v>52.142000000000003</v>
      </c>
      <c r="O1197" s="79">
        <f t="shared" si="494"/>
        <v>43.949999999999996</v>
      </c>
      <c r="P1197" s="79">
        <f t="shared" si="494"/>
        <v>120.85599999999999</v>
      </c>
      <c r="Q1197" s="79">
        <f t="shared" si="494"/>
        <v>221.76</v>
      </c>
      <c r="R1197" s="79">
        <f t="shared" si="494"/>
        <v>485.38800000000003</v>
      </c>
      <c r="S1197" s="79">
        <f t="shared" si="494"/>
        <v>667.95299999999997</v>
      </c>
      <c r="T1197" s="79">
        <f t="shared" si="494"/>
        <v>691.19399999999996</v>
      </c>
      <c r="U1197" s="79">
        <f t="shared" si="494"/>
        <v>396.85700000000003</v>
      </c>
      <c r="V1197" s="79">
        <f t="shared" si="494"/>
        <v>215.33500000000001</v>
      </c>
      <c r="W1197" s="79">
        <f t="shared" si="494"/>
        <v>57.701000000000001</v>
      </c>
      <c r="X1197" s="79">
        <f t="shared" si="494"/>
        <v>58.993000000000002</v>
      </c>
      <c r="Y1197" s="79">
        <f t="shared" si="494"/>
        <v>50.545999999999999</v>
      </c>
      <c r="Z1197" s="79">
        <f t="shared" si="494"/>
        <v>26.199000000000002</v>
      </c>
      <c r="AA1197" s="227">
        <f t="shared" si="494"/>
        <v>16.588000000000001</v>
      </c>
      <c r="AB1197" s="107"/>
    </row>
    <row r="1198" spans="1:28" ht="19.5" customHeight="1" x14ac:dyDescent="0.15">
      <c r="A1198" s="219"/>
      <c r="B1198" s="73" t="s">
        <v>94</v>
      </c>
      <c r="C1198" s="77"/>
      <c r="D1198" s="77" t="s">
        <v>153</v>
      </c>
      <c r="E1198" s="77" t="s">
        <v>183</v>
      </c>
      <c r="F1198" s="79">
        <f t="shared" si="492"/>
        <v>3762.6400000000003</v>
      </c>
      <c r="G1198" s="79">
        <f t="shared" si="494"/>
        <v>0</v>
      </c>
      <c r="H1198" s="79">
        <f t="shared" si="494"/>
        <v>0</v>
      </c>
      <c r="I1198" s="79">
        <f t="shared" si="494"/>
        <v>0.99</v>
      </c>
      <c r="J1198" s="79">
        <f t="shared" si="494"/>
        <v>0.2</v>
      </c>
      <c r="K1198" s="79">
        <f t="shared" si="494"/>
        <v>0</v>
      </c>
      <c r="L1198" s="79">
        <f t="shared" si="494"/>
        <v>2.2599999999999998</v>
      </c>
      <c r="M1198" s="79">
        <f t="shared" si="494"/>
        <v>5.6300000000000008</v>
      </c>
      <c r="N1198" s="79">
        <f t="shared" si="494"/>
        <v>42.28</v>
      </c>
      <c r="O1198" s="79">
        <f t="shared" si="494"/>
        <v>29.91</v>
      </c>
      <c r="P1198" s="79">
        <f t="shared" si="494"/>
        <v>96.72</v>
      </c>
      <c r="Q1198" s="79">
        <f t="shared" si="494"/>
        <v>257.58</v>
      </c>
      <c r="R1198" s="79">
        <f t="shared" si="494"/>
        <v>553.26</v>
      </c>
      <c r="S1198" s="79">
        <f t="shared" si="494"/>
        <v>776.22</v>
      </c>
      <c r="T1198" s="79">
        <f t="shared" si="494"/>
        <v>811.00999999999988</v>
      </c>
      <c r="U1198" s="79">
        <f t="shared" si="494"/>
        <v>429.76000000000005</v>
      </c>
      <c r="V1198" s="79">
        <f t="shared" si="494"/>
        <v>306.21000000000004</v>
      </c>
      <c r="W1198" s="79">
        <f t="shared" si="494"/>
        <v>88.089999999999989</v>
      </c>
      <c r="X1198" s="79">
        <f t="shared" si="494"/>
        <v>89.94</v>
      </c>
      <c r="Y1198" s="79">
        <f t="shared" si="494"/>
        <v>104.88</v>
      </c>
      <c r="Z1198" s="79">
        <f t="shared" si="494"/>
        <v>58.790000000000006</v>
      </c>
      <c r="AA1198" s="237">
        <f t="shared" si="494"/>
        <v>108.90999999999998</v>
      </c>
      <c r="AB1198" s="107"/>
    </row>
    <row r="1199" spans="1:28" ht="19.5" customHeight="1" x14ac:dyDescent="0.15">
      <c r="A1199" s="219"/>
      <c r="B1199" s="73"/>
      <c r="C1199" s="73" t="s">
        <v>10</v>
      </c>
      <c r="D1199" s="73"/>
      <c r="E1199" s="77" t="s">
        <v>150</v>
      </c>
      <c r="F1199" s="79">
        <f t="shared" si="492"/>
        <v>923.77700000000004</v>
      </c>
      <c r="G1199" s="79">
        <f t="shared" si="494"/>
        <v>0</v>
      </c>
      <c r="H1199" s="79">
        <f t="shared" si="494"/>
        <v>0</v>
      </c>
      <c r="I1199" s="79">
        <f t="shared" si="494"/>
        <v>6.9000000000000006E-2</v>
      </c>
      <c r="J1199" s="79">
        <f t="shared" si="494"/>
        <v>0.02</v>
      </c>
      <c r="K1199" s="79">
        <f t="shared" si="494"/>
        <v>0</v>
      </c>
      <c r="L1199" s="79">
        <f t="shared" si="494"/>
        <v>0.2</v>
      </c>
      <c r="M1199" s="79">
        <f t="shared" si="494"/>
        <v>0.85199999999999998</v>
      </c>
      <c r="N1199" s="79">
        <f t="shared" si="494"/>
        <v>6.8760000000000003</v>
      </c>
      <c r="O1199" s="79">
        <f t="shared" si="494"/>
        <v>5.8359999999999994</v>
      </c>
      <c r="P1199" s="79">
        <f t="shared" si="494"/>
        <v>20.101999999999997</v>
      </c>
      <c r="Q1199" s="79">
        <f t="shared" si="494"/>
        <v>58.576999999999998</v>
      </c>
      <c r="R1199" s="79">
        <f t="shared" si="494"/>
        <v>131.34</v>
      </c>
      <c r="S1199" s="79">
        <f t="shared" si="494"/>
        <v>192.83499999999998</v>
      </c>
      <c r="T1199" s="79">
        <f t="shared" si="494"/>
        <v>210.32300000000004</v>
      </c>
      <c r="U1199" s="79">
        <f t="shared" si="494"/>
        <v>112.97500000000001</v>
      </c>
      <c r="V1199" s="79">
        <f t="shared" si="494"/>
        <v>82.765000000000001</v>
      </c>
      <c r="W1199" s="79">
        <f t="shared" si="494"/>
        <v>24.182000000000002</v>
      </c>
      <c r="X1199" s="79">
        <f t="shared" si="494"/>
        <v>25.064000000000004</v>
      </c>
      <c r="Y1199" s="79">
        <f t="shared" si="494"/>
        <v>29.915000000000003</v>
      </c>
      <c r="Z1199" s="79">
        <f t="shared" si="494"/>
        <v>16.891999999999999</v>
      </c>
      <c r="AA1199" s="227">
        <f t="shared" si="494"/>
        <v>4.9539999999999997</v>
      </c>
      <c r="AB1199" s="107"/>
    </row>
    <row r="1200" spans="1:28" ht="19.5" customHeight="1" x14ac:dyDescent="0.15">
      <c r="A1200" s="219"/>
      <c r="B1200" s="73"/>
      <c r="C1200" s="73"/>
      <c r="D1200" s="77" t="s">
        <v>157</v>
      </c>
      <c r="E1200" s="77" t="s">
        <v>183</v>
      </c>
      <c r="F1200" s="79">
        <f t="shared" si="492"/>
        <v>3162.0300000000007</v>
      </c>
      <c r="G1200" s="79">
        <f t="shared" si="494"/>
        <v>0</v>
      </c>
      <c r="H1200" s="79">
        <f t="shared" si="494"/>
        <v>0</v>
      </c>
      <c r="I1200" s="79">
        <f t="shared" si="494"/>
        <v>0.99</v>
      </c>
      <c r="J1200" s="79">
        <f t="shared" si="494"/>
        <v>0.2</v>
      </c>
      <c r="K1200" s="79">
        <f t="shared" si="494"/>
        <v>0</v>
      </c>
      <c r="L1200" s="79">
        <f t="shared" si="494"/>
        <v>1.39</v>
      </c>
      <c r="M1200" s="79">
        <f t="shared" si="494"/>
        <v>5.3699999999999992</v>
      </c>
      <c r="N1200" s="79">
        <f t="shared" si="494"/>
        <v>42.28</v>
      </c>
      <c r="O1200" s="79">
        <f t="shared" si="494"/>
        <v>29.91</v>
      </c>
      <c r="P1200" s="79">
        <f t="shared" si="494"/>
        <v>95.27</v>
      </c>
      <c r="Q1200" s="79">
        <f t="shared" si="494"/>
        <v>254.33</v>
      </c>
      <c r="R1200" s="79">
        <f t="shared" si="494"/>
        <v>545.58999999999992</v>
      </c>
      <c r="S1200" s="79">
        <f t="shared" si="494"/>
        <v>759.32</v>
      </c>
      <c r="T1200" s="79">
        <f t="shared" si="494"/>
        <v>758.36</v>
      </c>
      <c r="U1200" s="79">
        <f t="shared" si="494"/>
        <v>367.96</v>
      </c>
      <c r="V1200" s="79">
        <f t="shared" si="494"/>
        <v>197.06</v>
      </c>
      <c r="W1200" s="79">
        <f t="shared" si="494"/>
        <v>44.89</v>
      </c>
      <c r="X1200" s="79">
        <f t="shared" si="494"/>
        <v>31.5</v>
      </c>
      <c r="Y1200" s="79">
        <f t="shared" si="494"/>
        <v>16.78</v>
      </c>
      <c r="Z1200" s="79">
        <f t="shared" si="494"/>
        <v>4.97</v>
      </c>
      <c r="AA1200" s="227">
        <f t="shared" si="494"/>
        <v>5.86</v>
      </c>
      <c r="AB1200" s="107"/>
    </row>
    <row r="1201" spans="1:28" ht="19.5" customHeight="1" x14ac:dyDescent="0.15">
      <c r="A1201" s="219"/>
      <c r="B1201" s="73"/>
      <c r="C1201" s="73"/>
      <c r="D1201" s="73"/>
      <c r="E1201" s="77" t="s">
        <v>150</v>
      </c>
      <c r="F1201" s="79">
        <f t="shared" si="492"/>
        <v>778.73299999999995</v>
      </c>
      <c r="G1201" s="79">
        <f t="shared" ref="G1201:AA1209" si="495">G1245+G1289+G1333+G1377+G1421</f>
        <v>0</v>
      </c>
      <c r="H1201" s="79">
        <f t="shared" si="495"/>
        <v>0</v>
      </c>
      <c r="I1201" s="79">
        <f t="shared" si="495"/>
        <v>6.9000000000000006E-2</v>
      </c>
      <c r="J1201" s="79">
        <f t="shared" si="495"/>
        <v>0.02</v>
      </c>
      <c r="K1201" s="79">
        <f t="shared" si="495"/>
        <v>0</v>
      </c>
      <c r="L1201" s="79">
        <f t="shared" si="495"/>
        <v>0.16600000000000001</v>
      </c>
      <c r="M1201" s="79">
        <f t="shared" si="495"/>
        <v>0.83699999999999997</v>
      </c>
      <c r="N1201" s="79">
        <f t="shared" si="495"/>
        <v>6.8760000000000003</v>
      </c>
      <c r="O1201" s="79">
        <f t="shared" si="495"/>
        <v>5.8359999999999994</v>
      </c>
      <c r="P1201" s="79">
        <f t="shared" si="495"/>
        <v>19.883999999999997</v>
      </c>
      <c r="Q1201" s="79">
        <f t="shared" si="495"/>
        <v>57.941000000000003</v>
      </c>
      <c r="R1201" s="79">
        <f t="shared" si="495"/>
        <v>129.732</v>
      </c>
      <c r="S1201" s="79">
        <f t="shared" si="495"/>
        <v>188.59599999999998</v>
      </c>
      <c r="T1201" s="79">
        <f t="shared" si="495"/>
        <v>195.76</v>
      </c>
      <c r="U1201" s="79">
        <f t="shared" si="495"/>
        <v>95.667000000000016</v>
      </c>
      <c r="V1201" s="79">
        <f t="shared" si="495"/>
        <v>51.238000000000007</v>
      </c>
      <c r="W1201" s="79">
        <f t="shared" si="495"/>
        <v>11.669</v>
      </c>
      <c r="X1201" s="79">
        <f t="shared" si="495"/>
        <v>8.1900000000000013</v>
      </c>
      <c r="Y1201" s="79">
        <f t="shared" si="495"/>
        <v>4.3620000000000001</v>
      </c>
      <c r="Z1201" s="79">
        <f t="shared" si="495"/>
        <v>1.292</v>
      </c>
      <c r="AA1201" s="227">
        <f t="shared" si="495"/>
        <v>0.59799999999999998</v>
      </c>
      <c r="AB1201" s="107"/>
    </row>
    <row r="1202" spans="1:28" ht="19.5" customHeight="1" x14ac:dyDescent="0.15">
      <c r="A1202" s="219"/>
      <c r="B1202" s="73" t="s">
        <v>65</v>
      </c>
      <c r="C1202" s="73" t="s">
        <v>159</v>
      </c>
      <c r="D1202" s="77" t="s">
        <v>160</v>
      </c>
      <c r="E1202" s="77" t="s">
        <v>183</v>
      </c>
      <c r="F1202" s="79">
        <f t="shared" si="492"/>
        <v>59.58</v>
      </c>
      <c r="G1202" s="79">
        <f t="shared" si="495"/>
        <v>0</v>
      </c>
      <c r="H1202" s="79">
        <f t="shared" si="495"/>
        <v>0</v>
      </c>
      <c r="I1202" s="79">
        <f t="shared" si="495"/>
        <v>0</v>
      </c>
      <c r="J1202" s="79">
        <f t="shared" si="495"/>
        <v>0</v>
      </c>
      <c r="K1202" s="79">
        <f t="shared" si="495"/>
        <v>0</v>
      </c>
      <c r="L1202" s="79">
        <f t="shared" si="495"/>
        <v>0</v>
      </c>
      <c r="M1202" s="79">
        <f t="shared" si="495"/>
        <v>0</v>
      </c>
      <c r="N1202" s="79">
        <f t="shared" si="495"/>
        <v>0</v>
      </c>
      <c r="O1202" s="79">
        <f t="shared" si="495"/>
        <v>0</v>
      </c>
      <c r="P1202" s="79">
        <f t="shared" si="495"/>
        <v>0.31</v>
      </c>
      <c r="Q1202" s="79">
        <f t="shared" si="495"/>
        <v>0.22</v>
      </c>
      <c r="R1202" s="79">
        <f t="shared" si="495"/>
        <v>2.4300000000000002</v>
      </c>
      <c r="S1202" s="79">
        <f t="shared" si="495"/>
        <v>5.18</v>
      </c>
      <c r="T1202" s="79">
        <f t="shared" si="495"/>
        <v>22.84</v>
      </c>
      <c r="U1202" s="79">
        <f t="shared" si="495"/>
        <v>20.61</v>
      </c>
      <c r="V1202" s="79">
        <f t="shared" si="495"/>
        <v>4.3099999999999996</v>
      </c>
      <c r="W1202" s="79">
        <f t="shared" si="495"/>
        <v>0.42</v>
      </c>
      <c r="X1202" s="79">
        <f t="shared" si="495"/>
        <v>2.57</v>
      </c>
      <c r="Y1202" s="79">
        <f t="shared" si="495"/>
        <v>0</v>
      </c>
      <c r="Z1202" s="79">
        <f t="shared" si="495"/>
        <v>0.51</v>
      </c>
      <c r="AA1202" s="227">
        <f t="shared" si="495"/>
        <v>0.18</v>
      </c>
      <c r="AB1202" s="107"/>
    </row>
    <row r="1203" spans="1:28" ht="19.5" customHeight="1" x14ac:dyDescent="0.15">
      <c r="A1203" s="219"/>
      <c r="B1203" s="73"/>
      <c r="C1203" s="73"/>
      <c r="D1203" s="73"/>
      <c r="E1203" s="77" t="s">
        <v>150</v>
      </c>
      <c r="F1203" s="79">
        <f t="shared" si="492"/>
        <v>15.299000000000001</v>
      </c>
      <c r="G1203" s="79">
        <f t="shared" si="495"/>
        <v>0</v>
      </c>
      <c r="H1203" s="79">
        <f t="shared" si="495"/>
        <v>0</v>
      </c>
      <c r="I1203" s="79">
        <f t="shared" si="495"/>
        <v>0</v>
      </c>
      <c r="J1203" s="79">
        <f t="shared" si="495"/>
        <v>0</v>
      </c>
      <c r="K1203" s="79">
        <f t="shared" si="495"/>
        <v>0</v>
      </c>
      <c r="L1203" s="79">
        <f t="shared" si="495"/>
        <v>0</v>
      </c>
      <c r="M1203" s="79">
        <f t="shared" si="495"/>
        <v>0</v>
      </c>
      <c r="N1203" s="79">
        <f t="shared" si="495"/>
        <v>0</v>
      </c>
      <c r="O1203" s="79">
        <f t="shared" si="495"/>
        <v>0</v>
      </c>
      <c r="P1203" s="79">
        <f t="shared" si="495"/>
        <v>6.8000000000000005E-2</v>
      </c>
      <c r="Q1203" s="79">
        <f t="shared" si="495"/>
        <v>5.0999999999999997E-2</v>
      </c>
      <c r="R1203" s="79">
        <f t="shared" si="495"/>
        <v>0.57500000000000007</v>
      </c>
      <c r="S1203" s="79">
        <f t="shared" si="495"/>
        <v>1.2970000000000002</v>
      </c>
      <c r="T1203" s="79">
        <f t="shared" si="495"/>
        <v>5.9170000000000007</v>
      </c>
      <c r="U1203" s="79">
        <f t="shared" si="495"/>
        <v>5.359</v>
      </c>
      <c r="V1203" s="79">
        <f t="shared" si="495"/>
        <v>1.121</v>
      </c>
      <c r="W1203" s="79">
        <f t="shared" si="495"/>
        <v>0.109</v>
      </c>
      <c r="X1203" s="79">
        <f t="shared" si="495"/>
        <v>0.66900000000000004</v>
      </c>
      <c r="Y1203" s="79">
        <f t="shared" si="495"/>
        <v>0</v>
      </c>
      <c r="Z1203" s="79">
        <f t="shared" si="495"/>
        <v>0.13300000000000001</v>
      </c>
      <c r="AA1203" s="227">
        <f t="shared" si="495"/>
        <v>0</v>
      </c>
      <c r="AB1203" s="107"/>
    </row>
    <row r="1204" spans="1:28" ht="19.5" customHeight="1" x14ac:dyDescent="0.15">
      <c r="A1204" s="219" t="s">
        <v>85</v>
      </c>
      <c r="B1204" s="73"/>
      <c r="C1204" s="73"/>
      <c r="D1204" s="77" t="s">
        <v>166</v>
      </c>
      <c r="E1204" s="77" t="s">
        <v>183</v>
      </c>
      <c r="F1204" s="79">
        <f t="shared" si="492"/>
        <v>541.03</v>
      </c>
      <c r="G1204" s="79">
        <f t="shared" si="495"/>
        <v>0</v>
      </c>
      <c r="H1204" s="79">
        <f t="shared" si="495"/>
        <v>0</v>
      </c>
      <c r="I1204" s="79">
        <f t="shared" si="495"/>
        <v>0</v>
      </c>
      <c r="J1204" s="79">
        <f t="shared" si="495"/>
        <v>0</v>
      </c>
      <c r="K1204" s="79">
        <f t="shared" si="495"/>
        <v>0</v>
      </c>
      <c r="L1204" s="79">
        <f t="shared" si="495"/>
        <v>0.87</v>
      </c>
      <c r="M1204" s="79">
        <f t="shared" si="495"/>
        <v>0.26</v>
      </c>
      <c r="N1204" s="79">
        <f t="shared" si="495"/>
        <v>0</v>
      </c>
      <c r="O1204" s="79">
        <f t="shared" si="495"/>
        <v>0</v>
      </c>
      <c r="P1204" s="79">
        <f t="shared" si="495"/>
        <v>1.1399999999999999</v>
      </c>
      <c r="Q1204" s="79">
        <f t="shared" si="495"/>
        <v>3.03</v>
      </c>
      <c r="R1204" s="79">
        <f t="shared" si="495"/>
        <v>5.24</v>
      </c>
      <c r="S1204" s="79">
        <f t="shared" si="495"/>
        <v>11.72</v>
      </c>
      <c r="T1204" s="79">
        <f t="shared" si="495"/>
        <v>29.81</v>
      </c>
      <c r="U1204" s="79">
        <f t="shared" si="495"/>
        <v>41.190000000000005</v>
      </c>
      <c r="V1204" s="79">
        <f t="shared" si="495"/>
        <v>104.83999999999999</v>
      </c>
      <c r="W1204" s="79">
        <f t="shared" si="495"/>
        <v>42.78</v>
      </c>
      <c r="X1204" s="79">
        <f t="shared" si="495"/>
        <v>55.870000000000005</v>
      </c>
      <c r="Y1204" s="79">
        <f t="shared" si="495"/>
        <v>88.1</v>
      </c>
      <c r="Z1204" s="79">
        <f t="shared" si="495"/>
        <v>53.31</v>
      </c>
      <c r="AA1204" s="227">
        <f t="shared" si="495"/>
        <v>102.87</v>
      </c>
      <c r="AB1204" s="107"/>
    </row>
    <row r="1205" spans="1:28" ht="19.5" customHeight="1" x14ac:dyDescent="0.15">
      <c r="A1205" s="219"/>
      <c r="B1205" s="73"/>
      <c r="C1205" s="73" t="s">
        <v>162</v>
      </c>
      <c r="D1205" s="73"/>
      <c r="E1205" s="77" t="s">
        <v>150</v>
      </c>
      <c r="F1205" s="79">
        <f t="shared" si="492"/>
        <v>129.745</v>
      </c>
      <c r="G1205" s="79">
        <f t="shared" si="495"/>
        <v>0</v>
      </c>
      <c r="H1205" s="79">
        <f t="shared" si="495"/>
        <v>0</v>
      </c>
      <c r="I1205" s="79">
        <f t="shared" si="495"/>
        <v>0</v>
      </c>
      <c r="J1205" s="79">
        <f t="shared" si="495"/>
        <v>0</v>
      </c>
      <c r="K1205" s="79">
        <f t="shared" si="495"/>
        <v>0</v>
      </c>
      <c r="L1205" s="79">
        <f t="shared" si="495"/>
        <v>3.4000000000000002E-2</v>
      </c>
      <c r="M1205" s="79">
        <f t="shared" si="495"/>
        <v>1.4999999999999999E-2</v>
      </c>
      <c r="N1205" s="79">
        <f t="shared" si="495"/>
        <v>0</v>
      </c>
      <c r="O1205" s="79">
        <f t="shared" si="495"/>
        <v>0</v>
      </c>
      <c r="P1205" s="79">
        <f t="shared" si="495"/>
        <v>0.15</v>
      </c>
      <c r="Q1205" s="79">
        <f t="shared" si="495"/>
        <v>0.58499999999999996</v>
      </c>
      <c r="R1205" s="79">
        <f t="shared" si="495"/>
        <v>1.0329999999999999</v>
      </c>
      <c r="S1205" s="79">
        <f t="shared" si="495"/>
        <v>2.9420000000000002</v>
      </c>
      <c r="T1205" s="79">
        <f t="shared" si="495"/>
        <v>8.645999999999999</v>
      </c>
      <c r="U1205" s="79">
        <f t="shared" si="495"/>
        <v>11.949</v>
      </c>
      <c r="V1205" s="79">
        <f t="shared" si="495"/>
        <v>30.405999999999999</v>
      </c>
      <c r="W1205" s="79">
        <f t="shared" si="495"/>
        <v>12.404</v>
      </c>
      <c r="X1205" s="79">
        <f t="shared" si="495"/>
        <v>16.205000000000002</v>
      </c>
      <c r="Y1205" s="79">
        <f t="shared" si="495"/>
        <v>25.553000000000001</v>
      </c>
      <c r="Z1205" s="79">
        <f t="shared" si="495"/>
        <v>15.467000000000001</v>
      </c>
      <c r="AA1205" s="227">
        <f t="shared" si="495"/>
        <v>4.3559999999999999</v>
      </c>
      <c r="AB1205" s="107"/>
    </row>
    <row r="1206" spans="1:28" ht="19.5" customHeight="1" x14ac:dyDescent="0.15">
      <c r="A1206" s="219"/>
      <c r="B1206" s="73" t="s">
        <v>20</v>
      </c>
      <c r="C1206" s="73"/>
      <c r="D1206" s="77" t="s">
        <v>164</v>
      </c>
      <c r="E1206" s="77" t="s">
        <v>183</v>
      </c>
      <c r="F1206" s="79">
        <f t="shared" si="492"/>
        <v>0</v>
      </c>
      <c r="G1206" s="79">
        <f t="shared" si="495"/>
        <v>0</v>
      </c>
      <c r="H1206" s="79">
        <f t="shared" si="495"/>
        <v>0</v>
      </c>
      <c r="I1206" s="79">
        <f t="shared" si="495"/>
        <v>0</v>
      </c>
      <c r="J1206" s="79">
        <f t="shared" si="495"/>
        <v>0</v>
      </c>
      <c r="K1206" s="79">
        <f t="shared" si="495"/>
        <v>0</v>
      </c>
      <c r="L1206" s="79">
        <f t="shared" si="495"/>
        <v>0</v>
      </c>
      <c r="M1206" s="79">
        <f t="shared" si="495"/>
        <v>0</v>
      </c>
      <c r="N1206" s="79">
        <f t="shared" si="495"/>
        <v>0</v>
      </c>
      <c r="O1206" s="79">
        <f t="shared" si="495"/>
        <v>0</v>
      </c>
      <c r="P1206" s="79">
        <f t="shared" si="495"/>
        <v>0</v>
      </c>
      <c r="Q1206" s="79">
        <f t="shared" si="495"/>
        <v>0</v>
      </c>
      <c r="R1206" s="79">
        <f t="shared" si="495"/>
        <v>0</v>
      </c>
      <c r="S1206" s="79">
        <f t="shared" si="495"/>
        <v>0</v>
      </c>
      <c r="T1206" s="79">
        <f t="shared" si="495"/>
        <v>0</v>
      </c>
      <c r="U1206" s="79">
        <f t="shared" si="495"/>
        <v>0</v>
      </c>
      <c r="V1206" s="79">
        <f t="shared" si="495"/>
        <v>0</v>
      </c>
      <c r="W1206" s="79">
        <f t="shared" si="495"/>
        <v>0</v>
      </c>
      <c r="X1206" s="79">
        <f t="shared" si="495"/>
        <v>0</v>
      </c>
      <c r="Y1206" s="79">
        <f t="shared" si="495"/>
        <v>0</v>
      </c>
      <c r="Z1206" s="79">
        <f t="shared" si="495"/>
        <v>0</v>
      </c>
      <c r="AA1206" s="227">
        <f t="shared" si="495"/>
        <v>0</v>
      </c>
      <c r="AB1206" s="107"/>
    </row>
    <row r="1207" spans="1:28" ht="19.5" customHeight="1" x14ac:dyDescent="0.15">
      <c r="A1207" s="219"/>
      <c r="B1207" s="73"/>
      <c r="C1207" s="73"/>
      <c r="D1207" s="73"/>
      <c r="E1207" s="77" t="s">
        <v>150</v>
      </c>
      <c r="F1207" s="79">
        <f t="shared" si="492"/>
        <v>0</v>
      </c>
      <c r="G1207" s="79">
        <f t="shared" si="495"/>
        <v>0</v>
      </c>
      <c r="H1207" s="79">
        <f t="shared" si="495"/>
        <v>0</v>
      </c>
      <c r="I1207" s="79">
        <f t="shared" si="495"/>
        <v>0</v>
      </c>
      <c r="J1207" s="79">
        <f t="shared" si="495"/>
        <v>0</v>
      </c>
      <c r="K1207" s="79">
        <f t="shared" si="495"/>
        <v>0</v>
      </c>
      <c r="L1207" s="79">
        <f t="shared" si="495"/>
        <v>0</v>
      </c>
      <c r="M1207" s="79">
        <f t="shared" si="495"/>
        <v>0</v>
      </c>
      <c r="N1207" s="79">
        <f t="shared" si="495"/>
        <v>0</v>
      </c>
      <c r="O1207" s="79">
        <f t="shared" si="495"/>
        <v>0</v>
      </c>
      <c r="P1207" s="79">
        <f t="shared" si="495"/>
        <v>0</v>
      </c>
      <c r="Q1207" s="79">
        <f t="shared" si="495"/>
        <v>0</v>
      </c>
      <c r="R1207" s="79">
        <f t="shared" si="495"/>
        <v>0</v>
      </c>
      <c r="S1207" s="79">
        <f t="shared" si="495"/>
        <v>0</v>
      </c>
      <c r="T1207" s="79">
        <f t="shared" si="495"/>
        <v>0</v>
      </c>
      <c r="U1207" s="79">
        <f t="shared" si="495"/>
        <v>0</v>
      </c>
      <c r="V1207" s="79">
        <f t="shared" si="495"/>
        <v>0</v>
      </c>
      <c r="W1207" s="79">
        <f t="shared" si="495"/>
        <v>0</v>
      </c>
      <c r="X1207" s="79">
        <f t="shared" si="495"/>
        <v>0</v>
      </c>
      <c r="Y1207" s="79">
        <f t="shared" si="495"/>
        <v>0</v>
      </c>
      <c r="Z1207" s="79">
        <f t="shared" si="495"/>
        <v>0</v>
      </c>
      <c r="AA1207" s="227">
        <f t="shared" si="495"/>
        <v>0</v>
      </c>
      <c r="AB1207" s="107"/>
    </row>
    <row r="1208" spans="1:28" ht="19.5" customHeight="1" x14ac:dyDescent="0.15">
      <c r="A1208" s="219"/>
      <c r="B1208" s="76"/>
      <c r="C1208" s="74" t="s">
        <v>165</v>
      </c>
      <c r="D1208" s="75"/>
      <c r="E1208" s="77" t="s">
        <v>183</v>
      </c>
      <c r="F1208" s="79">
        <f t="shared" si="492"/>
        <v>18334.700000000004</v>
      </c>
      <c r="G1208" s="79">
        <f t="shared" si="495"/>
        <v>13.39</v>
      </c>
      <c r="H1208" s="79">
        <f t="shared" si="495"/>
        <v>1141.73</v>
      </c>
      <c r="I1208" s="79">
        <f t="shared" si="495"/>
        <v>203.65999999999997</v>
      </c>
      <c r="J1208" s="79">
        <f t="shared" si="495"/>
        <v>279.18</v>
      </c>
      <c r="K1208" s="79">
        <f t="shared" si="495"/>
        <v>412.38000000000005</v>
      </c>
      <c r="L1208" s="79">
        <f t="shared" si="495"/>
        <v>241.2</v>
      </c>
      <c r="M1208" s="79">
        <f t="shared" si="495"/>
        <v>501.25999999999993</v>
      </c>
      <c r="N1208" s="79">
        <f t="shared" si="495"/>
        <v>397.86</v>
      </c>
      <c r="O1208" s="79">
        <f t="shared" si="495"/>
        <v>300.20999999999998</v>
      </c>
      <c r="P1208" s="79">
        <f t="shared" si="495"/>
        <v>751.3599999999999</v>
      </c>
      <c r="Q1208" s="79">
        <f t="shared" si="495"/>
        <v>1136.3300000000002</v>
      </c>
      <c r="R1208" s="79">
        <f t="shared" si="495"/>
        <v>2441</v>
      </c>
      <c r="S1208" s="79">
        <f t="shared" si="495"/>
        <v>3257.9900000000002</v>
      </c>
      <c r="T1208" s="79">
        <f t="shared" si="495"/>
        <v>3275.1300000000006</v>
      </c>
      <c r="U1208" s="79">
        <f t="shared" si="495"/>
        <v>1931.1399999999999</v>
      </c>
      <c r="V1208" s="79">
        <f t="shared" si="495"/>
        <v>901.79</v>
      </c>
      <c r="W1208" s="79">
        <f t="shared" si="495"/>
        <v>228.03</v>
      </c>
      <c r="X1208" s="79">
        <f t="shared" si="495"/>
        <v>230.79000000000002</v>
      </c>
      <c r="Y1208" s="79">
        <f t="shared" si="495"/>
        <v>140.35</v>
      </c>
      <c r="Z1208" s="79">
        <f t="shared" si="495"/>
        <v>63.309999999999995</v>
      </c>
      <c r="AA1208" s="227">
        <f t="shared" si="495"/>
        <v>486.61</v>
      </c>
      <c r="AB1208" s="107"/>
    </row>
    <row r="1209" spans="1:28" ht="19.5" customHeight="1" thickBot="1" x14ac:dyDescent="0.2">
      <c r="A1209" s="94"/>
      <c r="B1209" s="222"/>
      <c r="C1209" s="222"/>
      <c r="D1209" s="223"/>
      <c r="E1209" s="224" t="s">
        <v>150</v>
      </c>
      <c r="F1209" s="79">
        <f t="shared" si="492"/>
        <v>2336.6570000000002</v>
      </c>
      <c r="G1209" s="102">
        <f t="shared" si="495"/>
        <v>7.3000000000000009E-2</v>
      </c>
      <c r="H1209" s="225">
        <f t="shared" si="495"/>
        <v>12.589</v>
      </c>
      <c r="I1209" s="225">
        <f t="shared" si="495"/>
        <v>9.4290000000000003</v>
      </c>
      <c r="J1209" s="225">
        <f t="shared" si="495"/>
        <v>18.815000000000001</v>
      </c>
      <c r="K1209" s="225">
        <f t="shared" si="495"/>
        <v>35.401000000000003</v>
      </c>
      <c r="L1209" s="225">
        <f t="shared" si="495"/>
        <v>23.567000000000007</v>
      </c>
      <c r="M1209" s="225">
        <f t="shared" si="495"/>
        <v>53.956999999999994</v>
      </c>
      <c r="N1209" s="225">
        <f t="shared" si="495"/>
        <v>45.266000000000005</v>
      </c>
      <c r="O1209" s="225">
        <f t="shared" si="495"/>
        <v>38.113999999999997</v>
      </c>
      <c r="P1209" s="225">
        <f t="shared" si="495"/>
        <v>100.754</v>
      </c>
      <c r="Q1209" s="225">
        <f t="shared" si="495"/>
        <v>163.18299999999999</v>
      </c>
      <c r="R1209" s="225">
        <f t="shared" si="495"/>
        <v>354.048</v>
      </c>
      <c r="S1209" s="225">
        <f t="shared" si="495"/>
        <v>475.11799999999999</v>
      </c>
      <c r="T1209" s="225">
        <f t="shared" si="495"/>
        <v>480.87099999999992</v>
      </c>
      <c r="U1209" s="225">
        <f t="shared" si="495"/>
        <v>283.88199999999995</v>
      </c>
      <c r="V1209" s="225">
        <f t="shared" si="495"/>
        <v>132.57</v>
      </c>
      <c r="W1209" s="225">
        <f t="shared" si="495"/>
        <v>33.519000000000005</v>
      </c>
      <c r="X1209" s="225">
        <f t="shared" si="495"/>
        <v>33.928999999999995</v>
      </c>
      <c r="Y1209" s="225">
        <f t="shared" si="495"/>
        <v>20.631</v>
      </c>
      <c r="Z1209" s="225">
        <f t="shared" si="495"/>
        <v>9.3069999999999986</v>
      </c>
      <c r="AA1209" s="228">
        <f t="shared" si="495"/>
        <v>11.634</v>
      </c>
      <c r="AB1209" s="107"/>
    </row>
    <row r="1210" spans="1:28" ht="19.5" customHeight="1" x14ac:dyDescent="0.15">
      <c r="A1210" s="349" t="s">
        <v>119</v>
      </c>
      <c r="B1210" s="352" t="s">
        <v>120</v>
      </c>
      <c r="C1210" s="353"/>
      <c r="D1210" s="354"/>
      <c r="E1210" s="73" t="s">
        <v>183</v>
      </c>
      <c r="F1210" s="227">
        <f t="shared" si="492"/>
        <v>1608.3500000000001</v>
      </c>
    </row>
    <row r="1211" spans="1:28" ht="19.5" customHeight="1" x14ac:dyDescent="0.15">
      <c r="A1211" s="350"/>
      <c r="B1211" s="355" t="s">
        <v>205</v>
      </c>
      <c r="C1211" s="356"/>
      <c r="D1211" s="357"/>
      <c r="E1211" s="77" t="s">
        <v>183</v>
      </c>
      <c r="F1211" s="227">
        <f t="shared" si="492"/>
        <v>1234.29</v>
      </c>
    </row>
    <row r="1212" spans="1:28" ht="19.5" customHeight="1" x14ac:dyDescent="0.15">
      <c r="A1212" s="351"/>
      <c r="B1212" s="355" t="s">
        <v>206</v>
      </c>
      <c r="C1212" s="356"/>
      <c r="D1212" s="357"/>
      <c r="E1212" s="77" t="s">
        <v>183</v>
      </c>
      <c r="F1212" s="227">
        <f t="shared" si="492"/>
        <v>374.05999999999995</v>
      </c>
    </row>
    <row r="1213" spans="1:28" ht="19.5" customHeight="1" thickBot="1" x14ac:dyDescent="0.2">
      <c r="A1213" s="358" t="s">
        <v>204</v>
      </c>
      <c r="B1213" s="359"/>
      <c r="C1213" s="359"/>
      <c r="D1213" s="360"/>
      <c r="E1213" s="167" t="s">
        <v>183</v>
      </c>
      <c r="F1213" s="233">
        <f t="shared" si="492"/>
        <v>264.12</v>
      </c>
    </row>
    <row r="1215" spans="1:28" ht="19.5" customHeight="1" x14ac:dyDescent="0.15">
      <c r="A1215" s="3" t="s">
        <v>381</v>
      </c>
      <c r="F1215" s="207" t="s">
        <v>501</v>
      </c>
    </row>
    <row r="1216" spans="1:28" ht="19.5" customHeight="1" thickBot="1" x14ac:dyDescent="0.2">
      <c r="A1216" s="346" t="s">
        <v>28</v>
      </c>
      <c r="B1216" s="348"/>
      <c r="C1216" s="348"/>
      <c r="D1216" s="348"/>
      <c r="E1216" s="348"/>
      <c r="F1216" s="348"/>
      <c r="G1216" s="348"/>
      <c r="H1216" s="348"/>
      <c r="I1216" s="348"/>
      <c r="J1216" s="348"/>
      <c r="K1216" s="348"/>
      <c r="L1216" s="348"/>
      <c r="M1216" s="348"/>
      <c r="N1216" s="348"/>
      <c r="O1216" s="348"/>
      <c r="P1216" s="348"/>
      <c r="Q1216" s="348"/>
      <c r="R1216" s="348"/>
      <c r="S1216" s="348"/>
      <c r="T1216" s="348"/>
      <c r="U1216" s="348"/>
      <c r="V1216" s="348"/>
      <c r="W1216" s="348"/>
      <c r="X1216" s="348"/>
      <c r="Y1216" s="348"/>
      <c r="Z1216" s="348"/>
      <c r="AA1216" s="348"/>
    </row>
    <row r="1217" spans="1:28" ht="19.5" customHeight="1" x14ac:dyDescent="0.15">
      <c r="A1217" s="208" t="s">
        <v>179</v>
      </c>
      <c r="B1217" s="91"/>
      <c r="C1217" s="91"/>
      <c r="D1217" s="91"/>
      <c r="E1217" s="91"/>
      <c r="F1217" s="89" t="s">
        <v>180</v>
      </c>
      <c r="G1217" s="184"/>
      <c r="H1217" s="184"/>
      <c r="I1217" s="184"/>
      <c r="J1217" s="184"/>
      <c r="K1217" s="184"/>
      <c r="L1217" s="184"/>
      <c r="M1217" s="184"/>
      <c r="N1217" s="184"/>
      <c r="O1217" s="184"/>
      <c r="P1217" s="184"/>
      <c r="Q1217" s="209"/>
      <c r="R1217" s="135"/>
      <c r="S1217" s="184"/>
      <c r="T1217" s="184"/>
      <c r="U1217" s="184"/>
      <c r="V1217" s="184"/>
      <c r="W1217" s="184"/>
      <c r="X1217" s="184"/>
      <c r="Y1217" s="184"/>
      <c r="Z1217" s="184"/>
      <c r="AA1217" s="234" t="s">
        <v>181</v>
      </c>
      <c r="AB1217" s="107"/>
    </row>
    <row r="1218" spans="1:28" ht="19.5" customHeight="1" x14ac:dyDescent="0.15">
      <c r="A1218" s="211" t="s">
        <v>182</v>
      </c>
      <c r="B1218" s="75"/>
      <c r="C1218" s="75"/>
      <c r="D1218" s="75"/>
      <c r="E1218" s="77" t="s">
        <v>183</v>
      </c>
      <c r="F1218" s="79">
        <f>F1220+F1254+F1257</f>
        <v>26384.400000000001</v>
      </c>
      <c r="G1218" s="212" t="s">
        <v>184</v>
      </c>
      <c r="H1218" s="212" t="s">
        <v>185</v>
      </c>
      <c r="I1218" s="212" t="s">
        <v>186</v>
      </c>
      <c r="J1218" s="212" t="s">
        <v>187</v>
      </c>
      <c r="K1218" s="212" t="s">
        <v>227</v>
      </c>
      <c r="L1218" s="212" t="s">
        <v>228</v>
      </c>
      <c r="M1218" s="212" t="s">
        <v>229</v>
      </c>
      <c r="N1218" s="212" t="s">
        <v>230</v>
      </c>
      <c r="O1218" s="212" t="s">
        <v>231</v>
      </c>
      <c r="P1218" s="212" t="s">
        <v>232</v>
      </c>
      <c r="Q1218" s="213" t="s">
        <v>233</v>
      </c>
      <c r="R1218" s="214" t="s">
        <v>234</v>
      </c>
      <c r="S1218" s="212" t="s">
        <v>235</v>
      </c>
      <c r="T1218" s="212" t="s">
        <v>236</v>
      </c>
      <c r="U1218" s="212" t="s">
        <v>237</v>
      </c>
      <c r="V1218" s="212" t="s">
        <v>238</v>
      </c>
      <c r="W1218" s="212" t="s">
        <v>42</v>
      </c>
      <c r="X1218" s="212" t="s">
        <v>147</v>
      </c>
      <c r="Y1218" s="212" t="s">
        <v>148</v>
      </c>
      <c r="Z1218" s="212" t="s">
        <v>149</v>
      </c>
      <c r="AA1218" s="235"/>
      <c r="AB1218" s="107"/>
    </row>
    <row r="1219" spans="1:28" ht="19.5" customHeight="1" x14ac:dyDescent="0.15">
      <c r="A1219" s="144"/>
      <c r="E1219" s="77" t="s">
        <v>150</v>
      </c>
      <c r="F1219" s="79">
        <f>F1221</f>
        <v>5578.820999999999</v>
      </c>
      <c r="G1219" s="216"/>
      <c r="H1219" s="216"/>
      <c r="I1219" s="216"/>
      <c r="J1219" s="216"/>
      <c r="K1219" s="216"/>
      <c r="L1219" s="216"/>
      <c r="M1219" s="216"/>
      <c r="N1219" s="216"/>
      <c r="O1219" s="216"/>
      <c r="P1219" s="216"/>
      <c r="Q1219" s="217"/>
      <c r="R1219" s="197"/>
      <c r="S1219" s="216"/>
      <c r="T1219" s="216"/>
      <c r="U1219" s="216"/>
      <c r="V1219" s="216"/>
      <c r="W1219" s="216"/>
      <c r="X1219" s="216"/>
      <c r="Y1219" s="216"/>
      <c r="Z1219" s="216"/>
      <c r="AA1219" s="235" t="s">
        <v>151</v>
      </c>
      <c r="AB1219" s="107"/>
    </row>
    <row r="1220" spans="1:28" ht="19.5" customHeight="1" x14ac:dyDescent="0.15">
      <c r="A1220" s="218"/>
      <c r="B1220" s="74" t="s">
        <v>152</v>
      </c>
      <c r="C1220" s="75"/>
      <c r="D1220" s="75"/>
      <c r="E1220" s="77" t="s">
        <v>183</v>
      </c>
      <c r="F1220" s="79">
        <f>SUM(G1220:AA1220)</f>
        <v>25148.700000000004</v>
      </c>
      <c r="G1220" s="79">
        <f>G1222+G1240</f>
        <v>30.79</v>
      </c>
      <c r="H1220" s="79">
        <f t="shared" ref="H1220:AA1220" si="496">H1222+H1240</f>
        <v>1073.6199999999999</v>
      </c>
      <c r="I1220" s="79">
        <f t="shared" si="496"/>
        <v>216.76999999999998</v>
      </c>
      <c r="J1220" s="79">
        <f t="shared" si="496"/>
        <v>331.98999999999995</v>
      </c>
      <c r="K1220" s="79">
        <f t="shared" si="496"/>
        <v>494.46000000000004</v>
      </c>
      <c r="L1220" s="79">
        <f t="shared" si="496"/>
        <v>540.26999999999987</v>
      </c>
      <c r="M1220" s="79">
        <f t="shared" si="496"/>
        <v>808.22</v>
      </c>
      <c r="N1220" s="79">
        <f t="shared" si="496"/>
        <v>1185.8900000000001</v>
      </c>
      <c r="O1220" s="79">
        <f t="shared" si="496"/>
        <v>1060.8499999999999</v>
      </c>
      <c r="P1220" s="79">
        <f t="shared" si="496"/>
        <v>2020.4099999999999</v>
      </c>
      <c r="Q1220" s="79">
        <f t="shared" si="496"/>
        <v>2795.61</v>
      </c>
      <c r="R1220" s="79">
        <f t="shared" si="496"/>
        <v>3483.9700000000003</v>
      </c>
      <c r="S1220" s="79">
        <f t="shared" si="496"/>
        <v>3552.44</v>
      </c>
      <c r="T1220" s="79">
        <f t="shared" si="496"/>
        <v>3203.5200000000004</v>
      </c>
      <c r="U1220" s="79">
        <f t="shared" si="496"/>
        <v>2028.04</v>
      </c>
      <c r="V1220" s="79">
        <f t="shared" si="496"/>
        <v>865.2299999999999</v>
      </c>
      <c r="W1220" s="79">
        <f t="shared" si="496"/>
        <v>411.88</v>
      </c>
      <c r="X1220" s="79">
        <f t="shared" si="496"/>
        <v>269</v>
      </c>
      <c r="Y1220" s="79">
        <f t="shared" si="496"/>
        <v>184.11</v>
      </c>
      <c r="Z1220" s="79">
        <f t="shared" si="496"/>
        <v>66.97</v>
      </c>
      <c r="AA1220" s="111">
        <f t="shared" si="496"/>
        <v>524.66</v>
      </c>
      <c r="AB1220" s="107"/>
    </row>
    <row r="1221" spans="1:28" ht="19.5" customHeight="1" x14ac:dyDescent="0.15">
      <c r="A1221" s="219"/>
      <c r="B1221" s="220"/>
      <c r="E1221" s="77" t="s">
        <v>150</v>
      </c>
      <c r="F1221" s="79">
        <f>SUM(G1221:AA1221)</f>
        <v>5578.820999999999</v>
      </c>
      <c r="G1221" s="79">
        <f>G1223+G1241</f>
        <v>7.6999999999999999E-2</v>
      </c>
      <c r="H1221" s="79">
        <f t="shared" ref="H1221:AA1221" si="497">H1223+H1241</f>
        <v>10.450999999999999</v>
      </c>
      <c r="I1221" s="79">
        <f t="shared" si="497"/>
        <v>8.6739999999999995</v>
      </c>
      <c r="J1221" s="79">
        <f t="shared" si="497"/>
        <v>25.896000000000001</v>
      </c>
      <c r="K1221" s="79">
        <f t="shared" si="497"/>
        <v>50.867000000000004</v>
      </c>
      <c r="L1221" s="79">
        <f t="shared" si="497"/>
        <v>88.033999999999992</v>
      </c>
      <c r="M1221" s="79">
        <f t="shared" si="497"/>
        <v>161.76500000000001</v>
      </c>
      <c r="N1221" s="79">
        <f t="shared" si="497"/>
        <v>297.06300000000005</v>
      </c>
      <c r="O1221" s="79">
        <f t="shared" si="497"/>
        <v>307.48799999999994</v>
      </c>
      <c r="P1221" s="79">
        <f t="shared" si="497"/>
        <v>611.97900000000004</v>
      </c>
      <c r="Q1221" s="79">
        <f t="shared" si="497"/>
        <v>804.42899999999997</v>
      </c>
      <c r="R1221" s="79">
        <f t="shared" si="497"/>
        <v>865.19600000000003</v>
      </c>
      <c r="S1221" s="79">
        <f t="shared" si="497"/>
        <v>792.4079999999999</v>
      </c>
      <c r="T1221" s="79">
        <f t="shared" si="497"/>
        <v>685.48099999999999</v>
      </c>
      <c r="U1221" s="79">
        <f t="shared" si="497"/>
        <v>436.24900000000002</v>
      </c>
      <c r="V1221" s="79">
        <f t="shared" si="497"/>
        <v>202.28899999999999</v>
      </c>
      <c r="W1221" s="79">
        <f t="shared" si="497"/>
        <v>116.46199999999999</v>
      </c>
      <c r="X1221" s="79">
        <f t="shared" si="497"/>
        <v>52.127000000000002</v>
      </c>
      <c r="Y1221" s="79">
        <f t="shared" si="497"/>
        <v>35.966999999999999</v>
      </c>
      <c r="Z1221" s="79">
        <f t="shared" si="497"/>
        <v>11.66</v>
      </c>
      <c r="AA1221" s="111">
        <f t="shared" si="497"/>
        <v>14.259</v>
      </c>
      <c r="AB1221" s="107"/>
    </row>
    <row r="1222" spans="1:28" ht="19.5" customHeight="1" x14ac:dyDescent="0.15">
      <c r="A1222" s="219"/>
      <c r="B1222" s="221"/>
      <c r="C1222" s="74" t="s">
        <v>152</v>
      </c>
      <c r="D1222" s="75"/>
      <c r="E1222" s="77" t="s">
        <v>183</v>
      </c>
      <c r="F1222" s="79">
        <f t="shared" ref="F1222:F1253" si="498">SUM(G1222:AA1222)</f>
        <v>10704.48</v>
      </c>
      <c r="G1222" s="79">
        <f>G1224+G1238</f>
        <v>30.79</v>
      </c>
      <c r="H1222" s="79">
        <f t="shared" ref="H1222:J1222" si="499">H1224+H1238</f>
        <v>86.58</v>
      </c>
      <c r="I1222" s="79">
        <f t="shared" si="499"/>
        <v>85.05</v>
      </c>
      <c r="J1222" s="79">
        <f t="shared" si="499"/>
        <v>95.11999999999999</v>
      </c>
      <c r="K1222" s="79">
        <f>K1224+K1238</f>
        <v>168.16</v>
      </c>
      <c r="L1222" s="79">
        <f t="shared" ref="L1222:AA1222" si="500">L1224+L1238</f>
        <v>336.6099999999999</v>
      </c>
      <c r="M1222" s="79">
        <f t="shared" si="500"/>
        <v>492.77</v>
      </c>
      <c r="N1222" s="79">
        <f t="shared" si="500"/>
        <v>938.73</v>
      </c>
      <c r="O1222" s="79">
        <f t="shared" si="500"/>
        <v>878.36999999999989</v>
      </c>
      <c r="P1222" s="79">
        <f t="shared" si="500"/>
        <v>1603.02</v>
      </c>
      <c r="Q1222" s="79">
        <f t="shared" si="500"/>
        <v>1812.58</v>
      </c>
      <c r="R1222" s="79">
        <f t="shared" si="500"/>
        <v>1522.81</v>
      </c>
      <c r="S1222" s="79">
        <f t="shared" si="500"/>
        <v>1036.29</v>
      </c>
      <c r="T1222" s="79">
        <f t="shared" si="500"/>
        <v>687.93000000000006</v>
      </c>
      <c r="U1222" s="79">
        <f t="shared" si="500"/>
        <v>414.79999999999995</v>
      </c>
      <c r="V1222" s="79">
        <f t="shared" si="500"/>
        <v>221.43999999999997</v>
      </c>
      <c r="W1222" s="79">
        <f t="shared" si="500"/>
        <v>198.13</v>
      </c>
      <c r="X1222" s="79">
        <f t="shared" si="500"/>
        <v>37.130000000000003</v>
      </c>
      <c r="Y1222" s="79">
        <f t="shared" si="500"/>
        <v>29.02</v>
      </c>
      <c r="Z1222" s="79">
        <f t="shared" si="500"/>
        <v>5.48</v>
      </c>
      <c r="AA1222" s="111">
        <f t="shared" si="500"/>
        <v>23.669999999999998</v>
      </c>
      <c r="AB1222" s="107"/>
    </row>
    <row r="1223" spans="1:28" ht="19.5" customHeight="1" x14ac:dyDescent="0.15">
      <c r="A1223" s="219"/>
      <c r="B1223" s="76"/>
      <c r="C1223" s="76"/>
      <c r="E1223" s="77" t="s">
        <v>150</v>
      </c>
      <c r="F1223" s="79">
        <f t="shared" si="498"/>
        <v>3521.3539999999998</v>
      </c>
      <c r="G1223" s="79">
        <f>G1225+G1239</f>
        <v>7.6999999999999999E-2</v>
      </c>
      <c r="H1223" s="79">
        <f t="shared" ref="H1223:AA1223" si="501">H1225+H1239</f>
        <v>0.41100000000000003</v>
      </c>
      <c r="I1223" s="79">
        <f t="shared" si="501"/>
        <v>2.2330000000000001</v>
      </c>
      <c r="J1223" s="79">
        <f t="shared" si="501"/>
        <v>9.8050000000000015</v>
      </c>
      <c r="K1223" s="79">
        <f t="shared" si="501"/>
        <v>22.731999999999999</v>
      </c>
      <c r="L1223" s="79">
        <f t="shared" si="501"/>
        <v>68.139999999999986</v>
      </c>
      <c r="M1223" s="79">
        <f t="shared" si="501"/>
        <v>127.17100000000001</v>
      </c>
      <c r="N1223" s="79">
        <f t="shared" si="501"/>
        <v>268.63600000000002</v>
      </c>
      <c r="O1223" s="79">
        <f t="shared" si="501"/>
        <v>282.47599999999994</v>
      </c>
      <c r="P1223" s="79">
        <f t="shared" si="501"/>
        <v>549.70699999999999</v>
      </c>
      <c r="Q1223" s="79">
        <f t="shared" si="501"/>
        <v>644.79899999999998</v>
      </c>
      <c r="R1223" s="79">
        <f t="shared" si="501"/>
        <v>544.93799999999999</v>
      </c>
      <c r="S1223" s="79">
        <f t="shared" si="501"/>
        <v>375.87899999999996</v>
      </c>
      <c r="T1223" s="79">
        <f t="shared" si="501"/>
        <v>258.54300000000001</v>
      </c>
      <c r="U1223" s="79">
        <f t="shared" si="501"/>
        <v>164.124</v>
      </c>
      <c r="V1223" s="79">
        <f t="shared" si="501"/>
        <v>89.97999999999999</v>
      </c>
      <c r="W1223" s="79">
        <f t="shared" si="501"/>
        <v>80.859999999999985</v>
      </c>
      <c r="X1223" s="79">
        <f t="shared" si="501"/>
        <v>15.209999999999999</v>
      </c>
      <c r="Y1223" s="79">
        <f t="shared" si="501"/>
        <v>11.272</v>
      </c>
      <c r="Z1223" s="79">
        <f t="shared" si="501"/>
        <v>2.246</v>
      </c>
      <c r="AA1223" s="111">
        <f t="shared" si="501"/>
        <v>2.1149999999999998</v>
      </c>
      <c r="AB1223" s="107"/>
    </row>
    <row r="1224" spans="1:28" ht="19.5" customHeight="1" x14ac:dyDescent="0.15">
      <c r="A1224" s="219"/>
      <c r="B1224" s="73"/>
      <c r="C1224" s="77"/>
      <c r="D1224" s="77" t="s">
        <v>153</v>
      </c>
      <c r="E1224" s="77" t="s">
        <v>183</v>
      </c>
      <c r="F1224" s="79">
        <f>SUM(G1224:AA1224)</f>
        <v>10587.889999999998</v>
      </c>
      <c r="G1224" s="79">
        <f>SUM(G1226,G1228,G1230,G1232,G1234,G1236)</f>
        <v>19.899999999999999</v>
      </c>
      <c r="H1224" s="79">
        <f t="shared" ref="H1224" si="502">SUM(H1226,H1228,H1230,H1232,H1234,H1236)</f>
        <v>86.38</v>
      </c>
      <c r="I1224" s="79">
        <f>SUM(I1226,I1228,I1230,I1232,I1234,I1236)</f>
        <v>78.569999999999993</v>
      </c>
      <c r="J1224" s="79">
        <f t="shared" ref="J1224" si="503">SUM(J1226,J1228,J1230,J1232,J1234,J1236)</f>
        <v>94.11999999999999</v>
      </c>
      <c r="K1224" s="79">
        <f>SUM(K1226,K1228,K1230,K1232,K1234,K1236)</f>
        <v>154</v>
      </c>
      <c r="L1224" s="79">
        <f t="shared" ref="L1224:N1224" si="504">SUM(L1226,L1228,L1230,L1232,L1234,L1236)</f>
        <v>320.71999999999991</v>
      </c>
      <c r="M1224" s="79">
        <f t="shared" si="504"/>
        <v>489.43</v>
      </c>
      <c r="N1224" s="79">
        <f t="shared" si="504"/>
        <v>908.92000000000007</v>
      </c>
      <c r="O1224" s="79">
        <f>SUM(O1226,O1228,O1230,O1232,O1234,O1236)</f>
        <v>871.18999999999994</v>
      </c>
      <c r="P1224" s="79">
        <f t="shared" ref="P1224:V1224" si="505">SUM(P1226,P1228,P1230,P1232,P1234,P1236)</f>
        <v>1603.02</v>
      </c>
      <c r="Q1224" s="79">
        <f t="shared" si="505"/>
        <v>1811.06</v>
      </c>
      <c r="R1224" s="79">
        <f t="shared" si="505"/>
        <v>1520.21</v>
      </c>
      <c r="S1224" s="79">
        <f t="shared" si="505"/>
        <v>1034.51</v>
      </c>
      <c r="T1224" s="79">
        <f t="shared" si="505"/>
        <v>684.93000000000006</v>
      </c>
      <c r="U1224" s="79">
        <f t="shared" si="505"/>
        <v>412.53</v>
      </c>
      <c r="V1224" s="79">
        <f t="shared" si="505"/>
        <v>221.37999999999997</v>
      </c>
      <c r="W1224" s="79">
        <f>SUM(W1226,W1228,W1230,W1232,W1234,W1236)</f>
        <v>197.07999999999998</v>
      </c>
      <c r="X1224" s="79">
        <f t="shared" ref="X1224:AA1224" si="506">SUM(X1226,X1228,X1230,X1232,X1234,X1236)</f>
        <v>37.06</v>
      </c>
      <c r="Y1224" s="79">
        <f t="shared" si="506"/>
        <v>29.02</v>
      </c>
      <c r="Z1224" s="79">
        <f t="shared" si="506"/>
        <v>5.48</v>
      </c>
      <c r="AA1224" s="111">
        <f t="shared" si="506"/>
        <v>8.379999999999999</v>
      </c>
      <c r="AB1224" s="107"/>
    </row>
    <row r="1225" spans="1:28" ht="19.5" customHeight="1" x14ac:dyDescent="0.15">
      <c r="A1225" s="219"/>
      <c r="B1225" s="73" t="s">
        <v>154</v>
      </c>
      <c r="C1225" s="73"/>
      <c r="D1225" s="73"/>
      <c r="E1225" s="77" t="s">
        <v>150</v>
      </c>
      <c r="F1225" s="79">
        <f t="shared" si="498"/>
        <v>3508.9659999999999</v>
      </c>
      <c r="G1225" s="79">
        <f>SUM(G1227,G1229,G1231,G1233,G1235,G1237)</f>
        <v>0</v>
      </c>
      <c r="H1225" s="79">
        <f t="shared" ref="H1225:AA1225" si="507">SUM(H1227,H1229,H1231,H1233,H1235,H1237)</f>
        <v>0.40600000000000003</v>
      </c>
      <c r="I1225" s="79">
        <f t="shared" si="507"/>
        <v>2.0649999999999999</v>
      </c>
      <c r="J1225" s="79">
        <f t="shared" si="507"/>
        <v>9.7550000000000008</v>
      </c>
      <c r="K1225" s="79">
        <f t="shared" si="507"/>
        <v>21.663</v>
      </c>
      <c r="L1225" s="79">
        <f t="shared" si="507"/>
        <v>66.650999999999982</v>
      </c>
      <c r="M1225" s="79">
        <f t="shared" si="507"/>
        <v>126.80600000000001</v>
      </c>
      <c r="N1225" s="79">
        <f t="shared" si="507"/>
        <v>264.83200000000005</v>
      </c>
      <c r="O1225" s="79">
        <f t="shared" si="507"/>
        <v>280.67999999999995</v>
      </c>
      <c r="P1225" s="79">
        <f t="shared" si="507"/>
        <v>549.70699999999999</v>
      </c>
      <c r="Q1225" s="79">
        <f t="shared" si="507"/>
        <v>644.51499999999999</v>
      </c>
      <c r="R1225" s="79">
        <f t="shared" si="507"/>
        <v>544.56100000000004</v>
      </c>
      <c r="S1225" s="79">
        <f t="shared" si="507"/>
        <v>375.61899999999997</v>
      </c>
      <c r="T1225" s="79">
        <f t="shared" si="507"/>
        <v>258.10200000000003</v>
      </c>
      <c r="U1225" s="79">
        <f t="shared" si="507"/>
        <v>163.79</v>
      </c>
      <c r="V1225" s="79">
        <f t="shared" si="507"/>
        <v>89.970999999999989</v>
      </c>
      <c r="W1225" s="79">
        <f t="shared" si="507"/>
        <v>80.705999999999989</v>
      </c>
      <c r="X1225" s="79">
        <f t="shared" si="507"/>
        <v>15.2</v>
      </c>
      <c r="Y1225" s="79">
        <f t="shared" si="507"/>
        <v>11.272</v>
      </c>
      <c r="Z1225" s="79">
        <f t="shared" si="507"/>
        <v>2.246</v>
      </c>
      <c r="AA1225" s="111">
        <f t="shared" si="507"/>
        <v>0.41899999999999998</v>
      </c>
      <c r="AB1225" s="107"/>
    </row>
    <row r="1226" spans="1:28" ht="19.5" customHeight="1" x14ac:dyDescent="0.15">
      <c r="A1226" s="219" t="s">
        <v>155</v>
      </c>
      <c r="B1226" s="73"/>
      <c r="C1226" s="73" t="s">
        <v>10</v>
      </c>
      <c r="D1226" s="77" t="s">
        <v>156</v>
      </c>
      <c r="E1226" s="77" t="s">
        <v>183</v>
      </c>
      <c r="F1226" s="79">
        <f t="shared" si="498"/>
        <v>9105.91</v>
      </c>
      <c r="G1226" s="79">
        <v>7.22</v>
      </c>
      <c r="H1226" s="79">
        <v>13.72</v>
      </c>
      <c r="I1226" s="79">
        <v>17.05</v>
      </c>
      <c r="J1226" s="79">
        <v>63.91</v>
      </c>
      <c r="K1226" s="79">
        <v>113.5</v>
      </c>
      <c r="L1226" s="79">
        <v>285.12</v>
      </c>
      <c r="M1226" s="79">
        <v>478.88</v>
      </c>
      <c r="N1226" s="79">
        <v>864.92</v>
      </c>
      <c r="O1226" s="79">
        <v>830.31999999999994</v>
      </c>
      <c r="P1226" s="79">
        <v>1538.31</v>
      </c>
      <c r="Q1226" s="79">
        <v>1580.13</v>
      </c>
      <c r="R1226" s="79">
        <v>1195.6299999999999</v>
      </c>
      <c r="S1226" s="79">
        <v>754.36</v>
      </c>
      <c r="T1226" s="79">
        <v>517.61</v>
      </c>
      <c r="U1226" s="79">
        <v>364.57</v>
      </c>
      <c r="V1226" s="79">
        <v>215.29</v>
      </c>
      <c r="W1226" s="79">
        <v>196.35999999999999</v>
      </c>
      <c r="X1226" s="79">
        <v>37.06</v>
      </c>
      <c r="Y1226" s="79">
        <v>24.8</v>
      </c>
      <c r="Z1226" s="79">
        <v>5.48</v>
      </c>
      <c r="AA1226" s="111">
        <v>1.67</v>
      </c>
      <c r="AB1226" s="107"/>
    </row>
    <row r="1227" spans="1:28" ht="19.5" customHeight="1" x14ac:dyDescent="0.15">
      <c r="A1227" s="219"/>
      <c r="B1227" s="73"/>
      <c r="C1227" s="73"/>
      <c r="D1227" s="73"/>
      <c r="E1227" s="77" t="s">
        <v>150</v>
      </c>
      <c r="F1227" s="79">
        <f t="shared" si="498"/>
        <v>3184.6439999999993</v>
      </c>
      <c r="G1227" s="79">
        <v>0</v>
      </c>
      <c r="H1227" s="79">
        <v>0.40600000000000003</v>
      </c>
      <c r="I1227" s="79">
        <v>1.419</v>
      </c>
      <c r="J1227" s="79">
        <v>9.1709999999999994</v>
      </c>
      <c r="K1227" s="79">
        <v>20.25</v>
      </c>
      <c r="L1227" s="79">
        <v>63.348999999999997</v>
      </c>
      <c r="M1227" s="79">
        <v>125.304</v>
      </c>
      <c r="N1227" s="79">
        <v>257.35000000000002</v>
      </c>
      <c r="O1227" s="79">
        <v>271.86899999999997</v>
      </c>
      <c r="P1227" s="79">
        <v>535.904</v>
      </c>
      <c r="Q1227" s="79">
        <v>588.62699999999995</v>
      </c>
      <c r="R1227" s="79">
        <v>458.01900000000001</v>
      </c>
      <c r="S1227" s="79">
        <v>297.166</v>
      </c>
      <c r="T1227" s="79">
        <v>209.447</v>
      </c>
      <c r="U1227" s="79">
        <v>149.52799999999999</v>
      </c>
      <c r="V1227" s="79">
        <v>88.280999999999992</v>
      </c>
      <c r="W1227" s="79">
        <v>80.518999999999991</v>
      </c>
      <c r="X1227" s="79">
        <v>15.2</v>
      </c>
      <c r="Y1227" s="79">
        <v>10.17</v>
      </c>
      <c r="Z1227" s="79">
        <v>2.246</v>
      </c>
      <c r="AA1227" s="111">
        <v>0.41899999999999998</v>
      </c>
      <c r="AB1227" s="107"/>
    </row>
    <row r="1228" spans="1:28" ht="19.5" customHeight="1" x14ac:dyDescent="0.15">
      <c r="A1228" s="219"/>
      <c r="B1228" s="73"/>
      <c r="C1228" s="73"/>
      <c r="D1228" s="77" t="s">
        <v>157</v>
      </c>
      <c r="E1228" s="77" t="s">
        <v>183</v>
      </c>
      <c r="F1228" s="79">
        <f t="shared" si="498"/>
        <v>364.59000000000003</v>
      </c>
      <c r="G1228" s="79">
        <v>0</v>
      </c>
      <c r="H1228" s="79">
        <v>1.65</v>
      </c>
      <c r="I1228" s="79">
        <v>2.57</v>
      </c>
      <c r="J1228" s="79">
        <v>0</v>
      </c>
      <c r="K1228" s="79">
        <v>0</v>
      </c>
      <c r="L1228" s="79">
        <v>21.02</v>
      </c>
      <c r="M1228" s="79">
        <v>1.71</v>
      </c>
      <c r="N1228" s="79">
        <v>29.35</v>
      </c>
      <c r="O1228" s="79">
        <v>16.79</v>
      </c>
      <c r="P1228" s="79">
        <v>53.45</v>
      </c>
      <c r="Q1228" s="79">
        <v>120.78</v>
      </c>
      <c r="R1228" s="79">
        <v>59.7</v>
      </c>
      <c r="S1228" s="79">
        <v>31.62</v>
      </c>
      <c r="T1228" s="79">
        <v>14.54</v>
      </c>
      <c r="U1228" s="79">
        <v>3.18</v>
      </c>
      <c r="V1228" s="79">
        <v>3.42</v>
      </c>
      <c r="W1228" s="79">
        <v>0.72</v>
      </c>
      <c r="X1228" s="79">
        <v>0</v>
      </c>
      <c r="Y1228" s="79">
        <v>4.09</v>
      </c>
      <c r="Z1228" s="79">
        <v>0</v>
      </c>
      <c r="AA1228" s="111">
        <v>0</v>
      </c>
      <c r="AB1228" s="107"/>
    </row>
    <row r="1229" spans="1:28" ht="19.5" customHeight="1" x14ac:dyDescent="0.15">
      <c r="A1229" s="219"/>
      <c r="B1229" s="73"/>
      <c r="C1229" s="73"/>
      <c r="D1229" s="73"/>
      <c r="E1229" s="77" t="s">
        <v>150</v>
      </c>
      <c r="F1229" s="79">
        <f t="shared" si="498"/>
        <v>77.017999999999986</v>
      </c>
      <c r="G1229" s="79">
        <v>0</v>
      </c>
      <c r="H1229" s="79">
        <v>0</v>
      </c>
      <c r="I1229" s="79">
        <v>0.13</v>
      </c>
      <c r="J1229" s="79">
        <v>0</v>
      </c>
      <c r="K1229" s="79">
        <v>0</v>
      </c>
      <c r="L1229" s="79">
        <v>2.536</v>
      </c>
      <c r="M1229" s="79">
        <v>0.27400000000000002</v>
      </c>
      <c r="N1229" s="79">
        <v>4.8469999999999995</v>
      </c>
      <c r="O1229" s="79">
        <v>3.085</v>
      </c>
      <c r="P1229" s="79">
        <v>10.913</v>
      </c>
      <c r="Q1229" s="79">
        <v>26.86</v>
      </c>
      <c r="R1229" s="79">
        <v>13.902000000000001</v>
      </c>
      <c r="S1229" s="79">
        <v>7.782</v>
      </c>
      <c r="T1229" s="79">
        <v>3.722</v>
      </c>
      <c r="U1229" s="79">
        <v>0.82799999999999996</v>
      </c>
      <c r="V1229" s="79">
        <v>0.88900000000000001</v>
      </c>
      <c r="W1229" s="79">
        <v>0.187</v>
      </c>
      <c r="X1229" s="79">
        <v>0</v>
      </c>
      <c r="Y1229" s="79">
        <v>1.0629999999999999</v>
      </c>
      <c r="Z1229" s="79">
        <v>0</v>
      </c>
      <c r="AA1229" s="111">
        <v>0</v>
      </c>
      <c r="AB1229" s="107"/>
    </row>
    <row r="1230" spans="1:28" ht="19.5" customHeight="1" x14ac:dyDescent="0.15">
      <c r="A1230" s="219"/>
      <c r="B1230" s="73" t="s">
        <v>158</v>
      </c>
      <c r="C1230" s="73" t="s">
        <v>159</v>
      </c>
      <c r="D1230" s="77" t="s">
        <v>160</v>
      </c>
      <c r="E1230" s="77" t="s">
        <v>183</v>
      </c>
      <c r="F1230" s="79">
        <f>SUM(G1230:AA1230)</f>
        <v>10.14</v>
      </c>
      <c r="G1230" s="79">
        <v>0</v>
      </c>
      <c r="H1230" s="79">
        <v>0</v>
      </c>
      <c r="I1230" s="79">
        <v>6.24</v>
      </c>
      <c r="J1230" s="79">
        <v>0</v>
      </c>
      <c r="K1230" s="79">
        <v>1.84</v>
      </c>
      <c r="L1230" s="79">
        <v>0.59</v>
      </c>
      <c r="M1230" s="79">
        <v>0</v>
      </c>
      <c r="N1230" s="79">
        <v>0</v>
      </c>
      <c r="O1230" s="79">
        <v>0</v>
      </c>
      <c r="P1230" s="79">
        <v>0.25</v>
      </c>
      <c r="Q1230" s="79">
        <v>1.22</v>
      </c>
      <c r="R1230" s="79">
        <v>0</v>
      </c>
      <c r="S1230" s="79">
        <v>0</v>
      </c>
      <c r="T1230" s="79">
        <v>0</v>
      </c>
      <c r="U1230" s="79">
        <v>0</v>
      </c>
      <c r="V1230" s="79">
        <v>0</v>
      </c>
      <c r="W1230" s="79">
        <v>0</v>
      </c>
      <c r="X1230" s="79">
        <v>0</v>
      </c>
      <c r="Y1230" s="79">
        <v>0</v>
      </c>
      <c r="Z1230" s="79">
        <v>0</v>
      </c>
      <c r="AA1230" s="111">
        <v>0</v>
      </c>
      <c r="AB1230" s="107"/>
    </row>
    <row r="1231" spans="1:28" ht="19.5" customHeight="1" x14ac:dyDescent="0.15">
      <c r="A1231" s="219"/>
      <c r="B1231" s="73"/>
      <c r="C1231" s="73"/>
      <c r="D1231" s="73"/>
      <c r="E1231" s="77" t="s">
        <v>150</v>
      </c>
      <c r="F1231" s="79">
        <f t="shared" si="498"/>
        <v>0.92800000000000005</v>
      </c>
      <c r="G1231" s="79">
        <v>0</v>
      </c>
      <c r="H1231" s="79">
        <v>0</v>
      </c>
      <c r="I1231" s="79">
        <v>0.313</v>
      </c>
      <c r="J1231" s="79">
        <v>0</v>
      </c>
      <c r="K1231" s="79">
        <v>0.221</v>
      </c>
      <c r="L1231" s="79">
        <v>7.0999999999999994E-2</v>
      </c>
      <c r="M1231" s="79">
        <v>0</v>
      </c>
      <c r="N1231" s="79">
        <v>0</v>
      </c>
      <c r="O1231" s="79">
        <v>0</v>
      </c>
      <c r="P1231" s="79">
        <v>5.5E-2</v>
      </c>
      <c r="Q1231" s="79">
        <v>0.26800000000000002</v>
      </c>
      <c r="R1231" s="79">
        <v>0</v>
      </c>
      <c r="S1231" s="79">
        <v>0</v>
      </c>
      <c r="T1231" s="79">
        <v>0</v>
      </c>
      <c r="U1231" s="79">
        <v>0</v>
      </c>
      <c r="V1231" s="79">
        <v>0</v>
      </c>
      <c r="W1231" s="79">
        <v>0</v>
      </c>
      <c r="X1231" s="79">
        <v>0</v>
      </c>
      <c r="Y1231" s="79">
        <v>0</v>
      </c>
      <c r="Z1231" s="79">
        <v>0</v>
      </c>
      <c r="AA1231" s="111">
        <v>0</v>
      </c>
      <c r="AB1231" s="107"/>
    </row>
    <row r="1232" spans="1:28" ht="19.5" customHeight="1" x14ac:dyDescent="0.15">
      <c r="A1232" s="219"/>
      <c r="B1232" s="73"/>
      <c r="C1232" s="73"/>
      <c r="D1232" s="77" t="s">
        <v>161</v>
      </c>
      <c r="E1232" s="77" t="s">
        <v>183</v>
      </c>
      <c r="F1232" s="79">
        <f t="shared" si="498"/>
        <v>203.73</v>
      </c>
      <c r="G1232" s="79">
        <v>11.389999999999999</v>
      </c>
      <c r="H1232" s="79">
        <v>59.419999999999995</v>
      </c>
      <c r="I1232" s="79">
        <v>50.129999999999995</v>
      </c>
      <c r="J1232" s="79">
        <v>28.54</v>
      </c>
      <c r="K1232" s="79">
        <v>33.81</v>
      </c>
      <c r="L1232" s="79">
        <v>8.82</v>
      </c>
      <c r="M1232" s="79">
        <v>2.19</v>
      </c>
      <c r="N1232" s="79">
        <v>2.5900000000000003</v>
      </c>
      <c r="O1232" s="79">
        <v>0</v>
      </c>
      <c r="P1232" s="79">
        <v>0</v>
      </c>
      <c r="Q1232" s="79">
        <v>0.06</v>
      </c>
      <c r="R1232" s="79">
        <v>0</v>
      </c>
      <c r="S1232" s="79">
        <v>0</v>
      </c>
      <c r="T1232" s="79">
        <v>7.0000000000000007E-2</v>
      </c>
      <c r="U1232" s="79">
        <v>0</v>
      </c>
      <c r="V1232" s="79">
        <v>0</v>
      </c>
      <c r="W1232" s="79">
        <v>0</v>
      </c>
      <c r="X1232" s="79">
        <v>0</v>
      </c>
      <c r="Y1232" s="79">
        <v>0</v>
      </c>
      <c r="Z1232" s="79">
        <v>0</v>
      </c>
      <c r="AA1232" s="111">
        <v>6.71</v>
      </c>
      <c r="AB1232" s="107"/>
    </row>
    <row r="1233" spans="1:28" ht="19.5" customHeight="1" x14ac:dyDescent="0.15">
      <c r="A1233" s="219"/>
      <c r="B1233" s="73"/>
      <c r="C1233" s="73"/>
      <c r="D1233" s="73"/>
      <c r="E1233" s="77" t="s">
        <v>150</v>
      </c>
      <c r="F1233" s="79">
        <f t="shared" si="498"/>
        <v>2.1529999999999996</v>
      </c>
      <c r="G1233" s="79">
        <v>0</v>
      </c>
      <c r="H1233" s="79">
        <v>0</v>
      </c>
      <c r="I1233" s="79">
        <v>4.9000000000000002E-2</v>
      </c>
      <c r="J1233" s="79">
        <v>0.39900000000000002</v>
      </c>
      <c r="K1233" s="79">
        <v>0.94300000000000006</v>
      </c>
      <c r="L1233" s="79">
        <v>0.35599999999999998</v>
      </c>
      <c r="M1233" s="79">
        <v>0.14799999999999999</v>
      </c>
      <c r="N1233" s="79">
        <v>0.22999999999999998</v>
      </c>
      <c r="O1233" s="79">
        <v>0</v>
      </c>
      <c r="P1233" s="79">
        <v>0</v>
      </c>
      <c r="Q1233" s="79">
        <v>0.01</v>
      </c>
      <c r="R1233" s="79">
        <v>0</v>
      </c>
      <c r="S1233" s="79">
        <v>0</v>
      </c>
      <c r="T1233" s="79">
        <v>1.7999999999999999E-2</v>
      </c>
      <c r="U1233" s="79">
        <v>0</v>
      </c>
      <c r="V1233" s="79">
        <v>0</v>
      </c>
      <c r="W1233" s="79">
        <v>0</v>
      </c>
      <c r="X1233" s="79">
        <v>0</v>
      </c>
      <c r="Y1233" s="79">
        <v>0</v>
      </c>
      <c r="Z1233" s="79">
        <v>0</v>
      </c>
      <c r="AA1233" s="111">
        <v>0</v>
      </c>
      <c r="AB1233" s="107"/>
    </row>
    <row r="1234" spans="1:28" ht="19.5" customHeight="1" x14ac:dyDescent="0.15">
      <c r="A1234" s="219"/>
      <c r="B1234" s="73"/>
      <c r="C1234" s="73" t="s">
        <v>162</v>
      </c>
      <c r="D1234" s="77" t="s">
        <v>163</v>
      </c>
      <c r="E1234" s="77" t="s">
        <v>183</v>
      </c>
      <c r="F1234" s="79">
        <f t="shared" si="498"/>
        <v>892.18999999999983</v>
      </c>
      <c r="G1234" s="79">
        <v>1.29</v>
      </c>
      <c r="H1234" s="79">
        <v>11.59</v>
      </c>
      <c r="I1234" s="79">
        <v>2.58</v>
      </c>
      <c r="J1234" s="79">
        <v>1.67</v>
      </c>
      <c r="K1234" s="79">
        <v>1.03</v>
      </c>
      <c r="L1234" s="79">
        <v>0.9</v>
      </c>
      <c r="M1234" s="79">
        <v>4.66</v>
      </c>
      <c r="N1234" s="79">
        <v>10.84</v>
      </c>
      <c r="O1234" s="79">
        <v>24.08</v>
      </c>
      <c r="P1234" s="79">
        <v>11.01</v>
      </c>
      <c r="Q1234" s="79">
        <v>108.84</v>
      </c>
      <c r="R1234" s="79">
        <v>264.88</v>
      </c>
      <c r="S1234" s="79">
        <v>248.53</v>
      </c>
      <c r="T1234" s="79">
        <v>152.70999999999998</v>
      </c>
      <c r="U1234" s="79">
        <v>44.78</v>
      </c>
      <c r="V1234" s="79">
        <v>2.67</v>
      </c>
      <c r="W1234" s="79">
        <v>0</v>
      </c>
      <c r="X1234" s="79">
        <v>0</v>
      </c>
      <c r="Y1234" s="79">
        <v>0.13</v>
      </c>
      <c r="Z1234" s="79">
        <v>0</v>
      </c>
      <c r="AA1234" s="111">
        <v>0</v>
      </c>
      <c r="AB1234" s="107"/>
    </row>
    <row r="1235" spans="1:28" ht="19.5" customHeight="1" x14ac:dyDescent="0.15">
      <c r="A1235" s="219"/>
      <c r="B1235" s="73" t="s">
        <v>20</v>
      </c>
      <c r="C1235" s="73"/>
      <c r="D1235" s="73"/>
      <c r="E1235" s="77" t="s">
        <v>150</v>
      </c>
      <c r="F1235" s="79">
        <f t="shared" si="498"/>
        <v>243.66299999999995</v>
      </c>
      <c r="G1235" s="79">
        <v>0</v>
      </c>
      <c r="H1235" s="79">
        <v>0</v>
      </c>
      <c r="I1235" s="79">
        <v>0.154</v>
      </c>
      <c r="J1235" s="79">
        <v>0.185</v>
      </c>
      <c r="K1235" s="79">
        <v>0.15</v>
      </c>
      <c r="L1235" s="79">
        <v>0.16300000000000001</v>
      </c>
      <c r="M1235" s="79">
        <v>0.92700000000000005</v>
      </c>
      <c r="N1235" s="79">
        <v>2.278</v>
      </c>
      <c r="O1235" s="79">
        <v>5.726</v>
      </c>
      <c r="P1235" s="79">
        <v>2.835</v>
      </c>
      <c r="Q1235" s="79">
        <v>28.745000000000001</v>
      </c>
      <c r="R1235" s="79">
        <v>72.64</v>
      </c>
      <c r="S1235" s="79">
        <v>70.671000000000006</v>
      </c>
      <c r="T1235" s="79">
        <v>44.914999999999999</v>
      </c>
      <c r="U1235" s="79">
        <v>13.434000000000001</v>
      </c>
      <c r="V1235" s="79">
        <v>0.80099999999999993</v>
      </c>
      <c r="W1235" s="79">
        <v>0</v>
      </c>
      <c r="X1235" s="79">
        <v>0</v>
      </c>
      <c r="Y1235" s="79">
        <v>3.9E-2</v>
      </c>
      <c r="Z1235" s="79">
        <v>0</v>
      </c>
      <c r="AA1235" s="111">
        <v>0</v>
      </c>
      <c r="AB1235" s="107"/>
    </row>
    <row r="1236" spans="1:28" ht="19.5" customHeight="1" x14ac:dyDescent="0.15">
      <c r="A1236" s="219"/>
      <c r="B1236" s="73"/>
      <c r="C1236" s="73"/>
      <c r="D1236" s="77" t="s">
        <v>164</v>
      </c>
      <c r="E1236" s="77" t="s">
        <v>183</v>
      </c>
      <c r="F1236" s="79">
        <f t="shared" si="498"/>
        <v>11.33</v>
      </c>
      <c r="G1236" s="79">
        <v>0</v>
      </c>
      <c r="H1236" s="79">
        <v>0</v>
      </c>
      <c r="I1236" s="79">
        <v>0</v>
      </c>
      <c r="J1236" s="79">
        <v>0</v>
      </c>
      <c r="K1236" s="79">
        <v>3.82</v>
      </c>
      <c r="L1236" s="79">
        <v>4.2699999999999996</v>
      </c>
      <c r="M1236" s="79">
        <v>1.99</v>
      </c>
      <c r="N1236" s="79">
        <v>1.22</v>
      </c>
      <c r="O1236" s="79">
        <v>0</v>
      </c>
      <c r="P1236" s="79">
        <v>0</v>
      </c>
      <c r="Q1236" s="79">
        <v>0.03</v>
      </c>
      <c r="R1236" s="79">
        <v>0</v>
      </c>
      <c r="S1236" s="79">
        <v>0</v>
      </c>
      <c r="T1236" s="79">
        <v>0</v>
      </c>
      <c r="U1236" s="79">
        <v>0</v>
      </c>
      <c r="V1236" s="79">
        <v>0</v>
      </c>
      <c r="W1236" s="79">
        <v>0</v>
      </c>
      <c r="X1236" s="79">
        <v>0</v>
      </c>
      <c r="Y1236" s="79">
        <v>0</v>
      </c>
      <c r="Z1236" s="79">
        <v>0</v>
      </c>
      <c r="AA1236" s="111">
        <v>0</v>
      </c>
      <c r="AB1236" s="107"/>
    </row>
    <row r="1237" spans="1:28" ht="19.5" customHeight="1" x14ac:dyDescent="0.15">
      <c r="A1237" s="219" t="s">
        <v>226</v>
      </c>
      <c r="B1237" s="73"/>
      <c r="C1237" s="73"/>
      <c r="D1237" s="73"/>
      <c r="E1237" s="77" t="s">
        <v>150</v>
      </c>
      <c r="F1237" s="79">
        <f t="shared" si="498"/>
        <v>0.56000000000000005</v>
      </c>
      <c r="G1237" s="79">
        <v>0</v>
      </c>
      <c r="H1237" s="79">
        <v>0</v>
      </c>
      <c r="I1237" s="79">
        <v>0</v>
      </c>
      <c r="J1237" s="79">
        <v>0</v>
      </c>
      <c r="K1237" s="79">
        <v>9.9000000000000005E-2</v>
      </c>
      <c r="L1237" s="79">
        <v>0.17600000000000002</v>
      </c>
      <c r="M1237" s="79">
        <v>0.153</v>
      </c>
      <c r="N1237" s="79">
        <v>0.127</v>
      </c>
      <c r="O1237" s="79">
        <v>0</v>
      </c>
      <c r="P1237" s="79">
        <v>0</v>
      </c>
      <c r="Q1237" s="79">
        <v>5.0000000000000001E-3</v>
      </c>
      <c r="R1237" s="79">
        <v>0</v>
      </c>
      <c r="S1237" s="79">
        <v>0</v>
      </c>
      <c r="T1237" s="79">
        <v>0</v>
      </c>
      <c r="U1237" s="79">
        <v>0</v>
      </c>
      <c r="V1237" s="79">
        <v>0</v>
      </c>
      <c r="W1237" s="79">
        <v>0</v>
      </c>
      <c r="X1237" s="79">
        <v>0</v>
      </c>
      <c r="Y1237" s="79">
        <v>0</v>
      </c>
      <c r="Z1237" s="79">
        <v>0</v>
      </c>
      <c r="AA1237" s="111">
        <v>0</v>
      </c>
      <c r="AB1237" s="107"/>
    </row>
    <row r="1238" spans="1:28" ht="19.5" customHeight="1" x14ac:dyDescent="0.15">
      <c r="A1238" s="219"/>
      <c r="B1238" s="76"/>
      <c r="C1238" s="74" t="s">
        <v>165</v>
      </c>
      <c r="D1238" s="75"/>
      <c r="E1238" s="77" t="s">
        <v>183</v>
      </c>
      <c r="F1238" s="79">
        <f t="shared" si="498"/>
        <v>116.59</v>
      </c>
      <c r="G1238" s="79">
        <v>10.89</v>
      </c>
      <c r="H1238" s="79">
        <v>0.2</v>
      </c>
      <c r="I1238" s="79">
        <v>6.4799999999999995</v>
      </c>
      <c r="J1238" s="79">
        <v>1</v>
      </c>
      <c r="K1238" s="79">
        <v>14.16</v>
      </c>
      <c r="L1238" s="79">
        <v>15.89</v>
      </c>
      <c r="M1238" s="79">
        <v>3.34</v>
      </c>
      <c r="N1238" s="79">
        <v>29.81</v>
      </c>
      <c r="O1238" s="79">
        <v>7.18</v>
      </c>
      <c r="P1238" s="79">
        <v>0</v>
      </c>
      <c r="Q1238" s="79">
        <v>1.52</v>
      </c>
      <c r="R1238" s="79">
        <v>2.6</v>
      </c>
      <c r="S1238" s="79">
        <v>1.78</v>
      </c>
      <c r="T1238" s="79">
        <v>3</v>
      </c>
      <c r="U1238" s="79">
        <v>2.27</v>
      </c>
      <c r="V1238" s="79">
        <v>0.06</v>
      </c>
      <c r="W1238" s="79">
        <v>1.05</v>
      </c>
      <c r="X1238" s="79">
        <v>7.0000000000000007E-2</v>
      </c>
      <c r="Y1238" s="79">
        <v>0</v>
      </c>
      <c r="Z1238" s="79">
        <v>0</v>
      </c>
      <c r="AA1238" s="111">
        <v>15.29</v>
      </c>
      <c r="AB1238" s="107"/>
    </row>
    <row r="1239" spans="1:28" ht="19.5" customHeight="1" x14ac:dyDescent="0.15">
      <c r="A1239" s="219"/>
      <c r="B1239" s="76"/>
      <c r="C1239" s="76"/>
      <c r="E1239" s="77" t="s">
        <v>150</v>
      </c>
      <c r="F1239" s="79">
        <f t="shared" si="498"/>
        <v>12.388</v>
      </c>
      <c r="G1239" s="79">
        <v>7.6999999999999999E-2</v>
      </c>
      <c r="H1239" s="79">
        <v>5.0000000000000001E-3</v>
      </c>
      <c r="I1239" s="79">
        <v>0.16800000000000001</v>
      </c>
      <c r="J1239" s="79">
        <v>0.05</v>
      </c>
      <c r="K1239" s="79">
        <v>1.069</v>
      </c>
      <c r="L1239" s="79">
        <v>1.4889999999999999</v>
      </c>
      <c r="M1239" s="79">
        <v>0.36499999999999999</v>
      </c>
      <c r="N1239" s="79">
        <v>3.8039999999999998</v>
      </c>
      <c r="O1239" s="79">
        <v>1.796</v>
      </c>
      <c r="P1239" s="79">
        <v>0</v>
      </c>
      <c r="Q1239" s="79">
        <v>0.28399999999999997</v>
      </c>
      <c r="R1239" s="79">
        <v>0.377</v>
      </c>
      <c r="S1239" s="79">
        <v>0.26</v>
      </c>
      <c r="T1239" s="79">
        <v>0.441</v>
      </c>
      <c r="U1239" s="79">
        <v>0.33400000000000002</v>
      </c>
      <c r="V1239" s="79">
        <v>8.9999999999999993E-3</v>
      </c>
      <c r="W1239" s="79">
        <v>0.154</v>
      </c>
      <c r="X1239" s="79">
        <v>0.01</v>
      </c>
      <c r="Y1239" s="79">
        <v>0</v>
      </c>
      <c r="Z1239" s="79">
        <v>0</v>
      </c>
      <c r="AA1239" s="111">
        <v>1.696</v>
      </c>
      <c r="AB1239" s="107"/>
    </row>
    <row r="1240" spans="1:28" ht="19.5" customHeight="1" x14ac:dyDescent="0.15">
      <c r="A1240" s="219"/>
      <c r="B1240" s="221"/>
      <c r="C1240" s="74" t="s">
        <v>152</v>
      </c>
      <c r="D1240" s="75"/>
      <c r="E1240" s="77" t="s">
        <v>183</v>
      </c>
      <c r="F1240" s="79">
        <f t="shared" si="498"/>
        <v>14444.22</v>
      </c>
      <c r="G1240" s="79">
        <f>G1242+G1252</f>
        <v>0</v>
      </c>
      <c r="H1240" s="79">
        <f t="shared" ref="H1240:AA1240" si="508">H1242+H1252</f>
        <v>987.04</v>
      </c>
      <c r="I1240" s="79">
        <f t="shared" si="508"/>
        <v>131.72</v>
      </c>
      <c r="J1240" s="79">
        <f t="shared" si="508"/>
        <v>236.86999999999998</v>
      </c>
      <c r="K1240" s="79">
        <f t="shared" si="508"/>
        <v>326.3</v>
      </c>
      <c r="L1240" s="79">
        <f t="shared" si="508"/>
        <v>203.66</v>
      </c>
      <c r="M1240" s="79">
        <f t="shared" si="508"/>
        <v>315.45</v>
      </c>
      <c r="N1240" s="79">
        <f t="shared" si="508"/>
        <v>247.16</v>
      </c>
      <c r="O1240" s="79">
        <f t="shared" si="508"/>
        <v>182.48000000000002</v>
      </c>
      <c r="P1240" s="79">
        <f t="shared" si="508"/>
        <v>417.39</v>
      </c>
      <c r="Q1240" s="79">
        <f t="shared" si="508"/>
        <v>983.03000000000009</v>
      </c>
      <c r="R1240" s="79">
        <f t="shared" si="508"/>
        <v>1961.16</v>
      </c>
      <c r="S1240" s="79">
        <f t="shared" si="508"/>
        <v>2516.15</v>
      </c>
      <c r="T1240" s="79">
        <f t="shared" si="508"/>
        <v>2515.59</v>
      </c>
      <c r="U1240" s="79">
        <f t="shared" si="508"/>
        <v>1613.24</v>
      </c>
      <c r="V1240" s="79">
        <f t="shared" si="508"/>
        <v>643.79</v>
      </c>
      <c r="W1240" s="79">
        <f t="shared" si="508"/>
        <v>213.75</v>
      </c>
      <c r="X1240" s="79">
        <f t="shared" si="508"/>
        <v>231.87</v>
      </c>
      <c r="Y1240" s="79">
        <f t="shared" si="508"/>
        <v>155.09</v>
      </c>
      <c r="Z1240" s="79">
        <f t="shared" si="508"/>
        <v>61.489999999999995</v>
      </c>
      <c r="AA1240" s="111">
        <f t="shared" si="508"/>
        <v>500.99</v>
      </c>
      <c r="AB1240" s="107"/>
    </row>
    <row r="1241" spans="1:28" ht="19.5" customHeight="1" x14ac:dyDescent="0.15">
      <c r="A1241" s="219"/>
      <c r="B1241" s="76"/>
      <c r="C1241" s="76"/>
      <c r="E1241" s="77" t="s">
        <v>150</v>
      </c>
      <c r="F1241" s="79">
        <f t="shared" si="498"/>
        <v>2057.4669999999996</v>
      </c>
      <c r="G1241" s="79">
        <f>G1243+G1253</f>
        <v>0</v>
      </c>
      <c r="H1241" s="79">
        <f t="shared" ref="H1241" si="509">H1243+H1253</f>
        <v>10.039999999999999</v>
      </c>
      <c r="I1241" s="79">
        <f>I1243+I1253</f>
        <v>6.4409999999999998</v>
      </c>
      <c r="J1241" s="79">
        <f t="shared" ref="J1241:AA1241" si="510">J1243+J1253</f>
        <v>16.091000000000001</v>
      </c>
      <c r="K1241" s="79">
        <f t="shared" si="510"/>
        <v>28.135000000000002</v>
      </c>
      <c r="L1241" s="79">
        <f t="shared" si="510"/>
        <v>19.894000000000002</v>
      </c>
      <c r="M1241" s="79">
        <f t="shared" si="510"/>
        <v>34.594000000000001</v>
      </c>
      <c r="N1241" s="79">
        <f t="shared" si="510"/>
        <v>28.427</v>
      </c>
      <c r="O1241" s="79">
        <f t="shared" si="510"/>
        <v>25.012</v>
      </c>
      <c r="P1241" s="79">
        <f t="shared" si="510"/>
        <v>62.271999999999998</v>
      </c>
      <c r="Q1241" s="79">
        <f t="shared" si="510"/>
        <v>159.63</v>
      </c>
      <c r="R1241" s="79">
        <f t="shared" si="510"/>
        <v>320.25800000000004</v>
      </c>
      <c r="S1241" s="79">
        <f t="shared" si="510"/>
        <v>416.529</v>
      </c>
      <c r="T1241" s="79">
        <f t="shared" si="510"/>
        <v>426.93799999999999</v>
      </c>
      <c r="U1241" s="79">
        <f t="shared" si="510"/>
        <v>272.125</v>
      </c>
      <c r="V1241" s="79">
        <f t="shared" si="510"/>
        <v>112.309</v>
      </c>
      <c r="W1241" s="79">
        <f t="shared" si="510"/>
        <v>35.602000000000004</v>
      </c>
      <c r="X1241" s="79">
        <f t="shared" si="510"/>
        <v>36.917000000000002</v>
      </c>
      <c r="Y1241" s="79">
        <f t="shared" si="510"/>
        <v>24.695</v>
      </c>
      <c r="Z1241" s="79">
        <f t="shared" si="510"/>
        <v>9.4139999999999997</v>
      </c>
      <c r="AA1241" s="111">
        <f t="shared" si="510"/>
        <v>12.144</v>
      </c>
      <c r="AB1241" s="107"/>
    </row>
    <row r="1242" spans="1:28" ht="19.5" customHeight="1" x14ac:dyDescent="0.15">
      <c r="A1242" s="219"/>
      <c r="B1242" s="73" t="s">
        <v>94</v>
      </c>
      <c r="C1242" s="77"/>
      <c r="D1242" s="77" t="s">
        <v>153</v>
      </c>
      <c r="E1242" s="77" t="s">
        <v>183</v>
      </c>
      <c r="F1242" s="79">
        <f t="shared" si="498"/>
        <v>2293.9</v>
      </c>
      <c r="G1242" s="79">
        <f>SUM(G1244,G1246,G1248,G1250)</f>
        <v>0</v>
      </c>
      <c r="H1242" s="79">
        <f t="shared" ref="H1242" si="511">SUM(H1244,H1246,H1248,H1250)</f>
        <v>0</v>
      </c>
      <c r="I1242" s="79">
        <f>SUM(I1244,I1246,I1248,I1250)</f>
        <v>0.68</v>
      </c>
      <c r="J1242" s="79">
        <f t="shared" ref="J1242:AA1242" si="512">SUM(J1244,J1246,J1248,J1250)</f>
        <v>0.2</v>
      </c>
      <c r="K1242" s="79">
        <f t="shared" si="512"/>
        <v>0</v>
      </c>
      <c r="L1242" s="79">
        <f t="shared" si="512"/>
        <v>1.39</v>
      </c>
      <c r="M1242" s="79">
        <f t="shared" si="512"/>
        <v>3.98</v>
      </c>
      <c r="N1242" s="79">
        <f t="shared" si="512"/>
        <v>3.29</v>
      </c>
      <c r="O1242" s="79">
        <f t="shared" si="512"/>
        <v>20.39</v>
      </c>
      <c r="P1242" s="79">
        <f t="shared" si="512"/>
        <v>76.92</v>
      </c>
      <c r="Q1242" s="79">
        <f t="shared" si="512"/>
        <v>219.11</v>
      </c>
      <c r="R1242" s="79">
        <f t="shared" si="512"/>
        <v>387.55</v>
      </c>
      <c r="S1242" s="79">
        <f t="shared" si="512"/>
        <v>487.43</v>
      </c>
      <c r="T1242" s="79">
        <f t="shared" si="512"/>
        <v>517.39</v>
      </c>
      <c r="U1242" s="79">
        <f t="shared" si="512"/>
        <v>308.14000000000004</v>
      </c>
      <c r="V1242" s="79">
        <f t="shared" si="512"/>
        <v>156.34</v>
      </c>
      <c r="W1242" s="79">
        <f t="shared" si="512"/>
        <v>37.020000000000003</v>
      </c>
      <c r="X1242" s="79">
        <f t="shared" si="512"/>
        <v>24.86</v>
      </c>
      <c r="Y1242" s="79">
        <f t="shared" si="512"/>
        <v>16.18</v>
      </c>
      <c r="Z1242" s="79">
        <f t="shared" si="512"/>
        <v>3.32</v>
      </c>
      <c r="AA1242" s="111">
        <f t="shared" si="512"/>
        <v>29.71</v>
      </c>
      <c r="AB1242" s="107"/>
    </row>
    <row r="1243" spans="1:28" ht="19.5" customHeight="1" x14ac:dyDescent="0.15">
      <c r="A1243" s="219"/>
      <c r="B1243" s="73"/>
      <c r="C1243" s="73" t="s">
        <v>10</v>
      </c>
      <c r="D1243" s="73"/>
      <c r="E1243" s="77" t="s">
        <v>150</v>
      </c>
      <c r="F1243" s="79">
        <f t="shared" si="498"/>
        <v>560.48</v>
      </c>
      <c r="G1243" s="79">
        <f>SUM(G1245,G1247,G1249,G1251)</f>
        <v>0</v>
      </c>
      <c r="H1243" s="79">
        <f t="shared" ref="H1243:AA1243" si="513">SUM(H1245,H1247,H1249,H1251)</f>
        <v>0</v>
      </c>
      <c r="I1243" s="79">
        <f t="shared" si="513"/>
        <v>4.7E-2</v>
      </c>
      <c r="J1243" s="79">
        <f t="shared" si="513"/>
        <v>0.02</v>
      </c>
      <c r="K1243" s="79">
        <f t="shared" si="513"/>
        <v>0</v>
      </c>
      <c r="L1243" s="79">
        <f t="shared" si="513"/>
        <v>0.16600000000000001</v>
      </c>
      <c r="M1243" s="79">
        <f t="shared" si="513"/>
        <v>0.63300000000000001</v>
      </c>
      <c r="N1243" s="79">
        <f t="shared" si="513"/>
        <v>0.55400000000000005</v>
      </c>
      <c r="O1243" s="79">
        <f t="shared" si="513"/>
        <v>4.0229999999999997</v>
      </c>
      <c r="P1243" s="79">
        <f t="shared" si="513"/>
        <v>16.009999999999998</v>
      </c>
      <c r="Q1243" s="79">
        <f t="shared" si="513"/>
        <v>49.914999999999999</v>
      </c>
      <c r="R1243" s="79">
        <f t="shared" si="513"/>
        <v>92.001000000000005</v>
      </c>
      <c r="S1243" s="79">
        <f t="shared" si="513"/>
        <v>120.70399999999999</v>
      </c>
      <c r="T1243" s="79">
        <f t="shared" si="513"/>
        <v>133.58600000000001</v>
      </c>
      <c r="U1243" s="79">
        <f t="shared" si="513"/>
        <v>80.271000000000001</v>
      </c>
      <c r="V1243" s="79">
        <f t="shared" si="513"/>
        <v>40.651000000000003</v>
      </c>
      <c r="W1243" s="79">
        <f t="shared" si="513"/>
        <v>9.6240000000000006</v>
      </c>
      <c r="X1243" s="79">
        <f t="shared" si="513"/>
        <v>6.4790000000000001</v>
      </c>
      <c r="Y1243" s="79">
        <f t="shared" si="513"/>
        <v>4.2759999999999998</v>
      </c>
      <c r="Z1243" s="79">
        <f t="shared" si="513"/>
        <v>0.86399999999999999</v>
      </c>
      <c r="AA1243" s="111">
        <f t="shared" si="513"/>
        <v>0.65600000000000003</v>
      </c>
      <c r="AB1243" s="107"/>
    </row>
    <row r="1244" spans="1:28" ht="19.5" customHeight="1" x14ac:dyDescent="0.15">
      <c r="A1244" s="219"/>
      <c r="B1244" s="73"/>
      <c r="C1244" s="73"/>
      <c r="D1244" s="77" t="s">
        <v>157</v>
      </c>
      <c r="E1244" s="77" t="s">
        <v>183</v>
      </c>
      <c r="F1244" s="79">
        <f t="shared" si="498"/>
        <v>2260.5500000000006</v>
      </c>
      <c r="G1244" s="79">
        <v>0</v>
      </c>
      <c r="H1244" s="79">
        <v>0</v>
      </c>
      <c r="I1244" s="79">
        <v>0.68</v>
      </c>
      <c r="J1244" s="79">
        <v>0.2</v>
      </c>
      <c r="K1244" s="79">
        <v>0</v>
      </c>
      <c r="L1244" s="79">
        <v>1.39</v>
      </c>
      <c r="M1244" s="79">
        <v>3.98</v>
      </c>
      <c r="N1244" s="79">
        <v>3.29</v>
      </c>
      <c r="O1244" s="79">
        <v>20.39</v>
      </c>
      <c r="P1244" s="79">
        <v>76.92</v>
      </c>
      <c r="Q1244" s="79">
        <v>219.11</v>
      </c>
      <c r="R1244" s="79">
        <v>386.93</v>
      </c>
      <c r="S1244" s="79">
        <v>486.29</v>
      </c>
      <c r="T1244" s="79">
        <v>517.39</v>
      </c>
      <c r="U1244" s="79">
        <v>303.17</v>
      </c>
      <c r="V1244" s="79">
        <v>156.34</v>
      </c>
      <c r="W1244" s="79">
        <v>37.020000000000003</v>
      </c>
      <c r="X1244" s="79">
        <v>24.36</v>
      </c>
      <c r="Y1244" s="79">
        <v>13.91</v>
      </c>
      <c r="Z1244" s="79">
        <v>3.32</v>
      </c>
      <c r="AA1244" s="111">
        <v>5.86</v>
      </c>
      <c r="AB1244" s="107"/>
    </row>
    <row r="1245" spans="1:28" ht="19.5" customHeight="1" x14ac:dyDescent="0.15">
      <c r="A1245" s="219"/>
      <c r="B1245" s="73"/>
      <c r="C1245" s="73"/>
      <c r="D1245" s="73"/>
      <c r="E1245" s="77" t="s">
        <v>150</v>
      </c>
      <c r="F1245" s="79">
        <f t="shared" si="498"/>
        <v>557.79799999999989</v>
      </c>
      <c r="G1245" s="79">
        <v>0</v>
      </c>
      <c r="H1245" s="79">
        <v>0</v>
      </c>
      <c r="I1245" s="79">
        <v>4.7E-2</v>
      </c>
      <c r="J1245" s="79">
        <v>0.02</v>
      </c>
      <c r="K1245" s="79">
        <v>0</v>
      </c>
      <c r="L1245" s="79">
        <v>0.16600000000000001</v>
      </c>
      <c r="M1245" s="79">
        <v>0.63300000000000001</v>
      </c>
      <c r="N1245" s="79">
        <v>0.55400000000000005</v>
      </c>
      <c r="O1245" s="79">
        <v>4.0229999999999997</v>
      </c>
      <c r="P1245" s="79">
        <v>16.009999999999998</v>
      </c>
      <c r="Q1245" s="79">
        <v>49.914999999999999</v>
      </c>
      <c r="R1245" s="79">
        <v>91.881</v>
      </c>
      <c r="S1245" s="79">
        <v>120.446</v>
      </c>
      <c r="T1245" s="79">
        <v>133.58600000000001</v>
      </c>
      <c r="U1245" s="79">
        <v>78.829000000000008</v>
      </c>
      <c r="V1245" s="79">
        <v>40.651000000000003</v>
      </c>
      <c r="W1245" s="79">
        <v>9.6240000000000006</v>
      </c>
      <c r="X1245" s="79">
        <v>6.3340000000000005</v>
      </c>
      <c r="Y1245" s="79">
        <v>3.617</v>
      </c>
      <c r="Z1245" s="79">
        <v>0.86399999999999999</v>
      </c>
      <c r="AA1245" s="111">
        <v>0.59799999999999998</v>
      </c>
      <c r="AB1245" s="107"/>
    </row>
    <row r="1246" spans="1:28" ht="19.5" customHeight="1" x14ac:dyDescent="0.15">
      <c r="A1246" s="219"/>
      <c r="B1246" s="73" t="s">
        <v>65</v>
      </c>
      <c r="C1246" s="73" t="s">
        <v>159</v>
      </c>
      <c r="D1246" s="77" t="s">
        <v>160</v>
      </c>
      <c r="E1246" s="77" t="s">
        <v>183</v>
      </c>
      <c r="F1246" s="79">
        <f t="shared" si="498"/>
        <v>0</v>
      </c>
      <c r="G1246" s="79">
        <v>0</v>
      </c>
      <c r="H1246" s="79">
        <v>0</v>
      </c>
      <c r="I1246" s="79">
        <v>0</v>
      </c>
      <c r="J1246" s="79">
        <v>0</v>
      </c>
      <c r="K1246" s="79">
        <v>0</v>
      </c>
      <c r="L1246" s="79">
        <v>0</v>
      </c>
      <c r="M1246" s="79">
        <v>0</v>
      </c>
      <c r="N1246" s="79">
        <v>0</v>
      </c>
      <c r="O1246" s="79">
        <v>0</v>
      </c>
      <c r="P1246" s="79">
        <v>0</v>
      </c>
      <c r="Q1246" s="79">
        <v>0</v>
      </c>
      <c r="R1246" s="79">
        <v>0</v>
      </c>
      <c r="S1246" s="79">
        <v>0</v>
      </c>
      <c r="T1246" s="79">
        <v>0</v>
      </c>
      <c r="U1246" s="79">
        <v>0</v>
      </c>
      <c r="V1246" s="79">
        <v>0</v>
      </c>
      <c r="W1246" s="79">
        <v>0</v>
      </c>
      <c r="X1246" s="79">
        <v>0</v>
      </c>
      <c r="Y1246" s="79">
        <v>0</v>
      </c>
      <c r="Z1246" s="79">
        <v>0</v>
      </c>
      <c r="AA1246" s="111">
        <v>0</v>
      </c>
      <c r="AB1246" s="107"/>
    </row>
    <row r="1247" spans="1:28" ht="19.5" customHeight="1" x14ac:dyDescent="0.15">
      <c r="A1247" s="219"/>
      <c r="B1247" s="73"/>
      <c r="C1247" s="73"/>
      <c r="D1247" s="73"/>
      <c r="E1247" s="77" t="s">
        <v>150</v>
      </c>
      <c r="F1247" s="79">
        <f t="shared" si="498"/>
        <v>0</v>
      </c>
      <c r="G1247" s="79">
        <v>0</v>
      </c>
      <c r="H1247" s="79">
        <v>0</v>
      </c>
      <c r="I1247" s="79">
        <v>0</v>
      </c>
      <c r="J1247" s="79">
        <v>0</v>
      </c>
      <c r="K1247" s="79">
        <v>0</v>
      </c>
      <c r="L1247" s="79">
        <v>0</v>
      </c>
      <c r="M1247" s="79">
        <v>0</v>
      </c>
      <c r="N1247" s="79">
        <v>0</v>
      </c>
      <c r="O1247" s="79">
        <v>0</v>
      </c>
      <c r="P1247" s="79">
        <v>0</v>
      </c>
      <c r="Q1247" s="79">
        <v>0</v>
      </c>
      <c r="R1247" s="79">
        <v>0</v>
      </c>
      <c r="S1247" s="79">
        <v>0</v>
      </c>
      <c r="T1247" s="79">
        <v>0</v>
      </c>
      <c r="U1247" s="79">
        <v>0</v>
      </c>
      <c r="V1247" s="79">
        <v>0</v>
      </c>
      <c r="W1247" s="79">
        <v>0</v>
      </c>
      <c r="X1247" s="79">
        <v>0</v>
      </c>
      <c r="Y1247" s="79">
        <v>0</v>
      </c>
      <c r="Z1247" s="79">
        <v>0</v>
      </c>
      <c r="AA1247" s="111">
        <v>0</v>
      </c>
      <c r="AB1247" s="107"/>
    </row>
    <row r="1248" spans="1:28" ht="19.5" customHeight="1" x14ac:dyDescent="0.15">
      <c r="A1248" s="219" t="s">
        <v>85</v>
      </c>
      <c r="B1248" s="73"/>
      <c r="C1248" s="73"/>
      <c r="D1248" s="77" t="s">
        <v>166</v>
      </c>
      <c r="E1248" s="77" t="s">
        <v>183</v>
      </c>
      <c r="F1248" s="79">
        <f t="shared" si="498"/>
        <v>33.35</v>
      </c>
      <c r="G1248" s="79">
        <v>0</v>
      </c>
      <c r="H1248" s="79">
        <v>0</v>
      </c>
      <c r="I1248" s="79">
        <v>0</v>
      </c>
      <c r="J1248" s="79">
        <v>0</v>
      </c>
      <c r="K1248" s="79">
        <v>0</v>
      </c>
      <c r="L1248" s="79">
        <v>0</v>
      </c>
      <c r="M1248" s="79">
        <v>0</v>
      </c>
      <c r="N1248" s="79">
        <v>0</v>
      </c>
      <c r="O1248" s="79">
        <v>0</v>
      </c>
      <c r="P1248" s="79">
        <v>0</v>
      </c>
      <c r="Q1248" s="79">
        <v>0</v>
      </c>
      <c r="R1248" s="79">
        <v>0.62</v>
      </c>
      <c r="S1248" s="79">
        <v>1.1399999999999999</v>
      </c>
      <c r="T1248" s="79">
        <v>0</v>
      </c>
      <c r="U1248" s="79">
        <v>4.97</v>
      </c>
      <c r="V1248" s="79">
        <v>0</v>
      </c>
      <c r="W1248" s="79">
        <v>0</v>
      </c>
      <c r="X1248" s="79">
        <v>0.5</v>
      </c>
      <c r="Y1248" s="79">
        <v>2.27</v>
      </c>
      <c r="Z1248" s="79">
        <v>0</v>
      </c>
      <c r="AA1248" s="111">
        <v>23.85</v>
      </c>
      <c r="AB1248" s="107"/>
    </row>
    <row r="1249" spans="1:28" ht="19.5" customHeight="1" x14ac:dyDescent="0.15">
      <c r="A1249" s="219"/>
      <c r="B1249" s="73"/>
      <c r="C1249" s="73" t="s">
        <v>162</v>
      </c>
      <c r="D1249" s="73"/>
      <c r="E1249" s="77" t="s">
        <v>150</v>
      </c>
      <c r="F1249" s="79">
        <f t="shared" si="498"/>
        <v>2.6819999999999995</v>
      </c>
      <c r="G1249" s="79">
        <v>0</v>
      </c>
      <c r="H1249" s="79">
        <v>0</v>
      </c>
      <c r="I1249" s="79">
        <v>0</v>
      </c>
      <c r="J1249" s="79">
        <v>0</v>
      </c>
      <c r="K1249" s="79">
        <v>0</v>
      </c>
      <c r="L1249" s="79">
        <v>0</v>
      </c>
      <c r="M1249" s="79">
        <v>0</v>
      </c>
      <c r="N1249" s="79">
        <v>0</v>
      </c>
      <c r="O1249" s="79">
        <v>0</v>
      </c>
      <c r="P1249" s="79">
        <v>0</v>
      </c>
      <c r="Q1249" s="79">
        <v>0</v>
      </c>
      <c r="R1249" s="79">
        <v>0.12</v>
      </c>
      <c r="S1249" s="79">
        <v>0.25800000000000001</v>
      </c>
      <c r="T1249" s="79">
        <v>0</v>
      </c>
      <c r="U1249" s="79">
        <v>1.4419999999999999</v>
      </c>
      <c r="V1249" s="79">
        <v>0</v>
      </c>
      <c r="W1249" s="79">
        <v>0</v>
      </c>
      <c r="X1249" s="79">
        <v>0.14499999999999999</v>
      </c>
      <c r="Y1249" s="79">
        <v>0.65899999999999992</v>
      </c>
      <c r="Z1249" s="79">
        <v>0</v>
      </c>
      <c r="AA1249" s="111">
        <v>5.8000000000000003E-2</v>
      </c>
      <c r="AB1249" s="107"/>
    </row>
    <row r="1250" spans="1:28" ht="19.5" customHeight="1" x14ac:dyDescent="0.15">
      <c r="A1250" s="219"/>
      <c r="B1250" s="73" t="s">
        <v>20</v>
      </c>
      <c r="C1250" s="73"/>
      <c r="D1250" s="77" t="s">
        <v>164</v>
      </c>
      <c r="E1250" s="77" t="s">
        <v>183</v>
      </c>
      <c r="F1250" s="79">
        <f t="shared" si="498"/>
        <v>0</v>
      </c>
      <c r="G1250" s="79">
        <v>0</v>
      </c>
      <c r="H1250" s="79">
        <v>0</v>
      </c>
      <c r="I1250" s="79">
        <v>0</v>
      </c>
      <c r="J1250" s="79">
        <v>0</v>
      </c>
      <c r="K1250" s="79">
        <v>0</v>
      </c>
      <c r="L1250" s="79">
        <v>0</v>
      </c>
      <c r="M1250" s="79">
        <v>0</v>
      </c>
      <c r="N1250" s="79">
        <v>0</v>
      </c>
      <c r="O1250" s="79">
        <v>0</v>
      </c>
      <c r="P1250" s="79">
        <v>0</v>
      </c>
      <c r="Q1250" s="79">
        <v>0</v>
      </c>
      <c r="R1250" s="79">
        <v>0</v>
      </c>
      <c r="S1250" s="79">
        <v>0</v>
      </c>
      <c r="T1250" s="79">
        <v>0</v>
      </c>
      <c r="U1250" s="79">
        <v>0</v>
      </c>
      <c r="V1250" s="79">
        <v>0</v>
      </c>
      <c r="W1250" s="79">
        <v>0</v>
      </c>
      <c r="X1250" s="79">
        <v>0</v>
      </c>
      <c r="Y1250" s="79">
        <v>0</v>
      </c>
      <c r="Z1250" s="79">
        <v>0</v>
      </c>
      <c r="AA1250" s="111">
        <v>0</v>
      </c>
      <c r="AB1250" s="107"/>
    </row>
    <row r="1251" spans="1:28" ht="19.5" customHeight="1" x14ac:dyDescent="0.15">
      <c r="A1251" s="219"/>
      <c r="B1251" s="73"/>
      <c r="C1251" s="73"/>
      <c r="D1251" s="73"/>
      <c r="E1251" s="77" t="s">
        <v>150</v>
      </c>
      <c r="F1251" s="79">
        <f t="shared" si="498"/>
        <v>0</v>
      </c>
      <c r="G1251" s="79">
        <v>0</v>
      </c>
      <c r="H1251" s="79">
        <v>0</v>
      </c>
      <c r="I1251" s="79">
        <v>0</v>
      </c>
      <c r="J1251" s="79">
        <v>0</v>
      </c>
      <c r="K1251" s="79">
        <v>0</v>
      </c>
      <c r="L1251" s="79">
        <v>0</v>
      </c>
      <c r="M1251" s="79">
        <v>0</v>
      </c>
      <c r="N1251" s="79">
        <v>0</v>
      </c>
      <c r="O1251" s="79">
        <v>0</v>
      </c>
      <c r="P1251" s="79">
        <v>0</v>
      </c>
      <c r="Q1251" s="79">
        <v>0</v>
      </c>
      <c r="R1251" s="79">
        <v>0</v>
      </c>
      <c r="S1251" s="79">
        <v>0</v>
      </c>
      <c r="T1251" s="79">
        <v>0</v>
      </c>
      <c r="U1251" s="79">
        <v>0</v>
      </c>
      <c r="V1251" s="79">
        <v>0</v>
      </c>
      <c r="W1251" s="79">
        <v>0</v>
      </c>
      <c r="X1251" s="79">
        <v>0</v>
      </c>
      <c r="Y1251" s="79">
        <v>0</v>
      </c>
      <c r="Z1251" s="79">
        <v>0</v>
      </c>
      <c r="AA1251" s="111">
        <v>0</v>
      </c>
      <c r="AB1251" s="107"/>
    </row>
    <row r="1252" spans="1:28" ht="19.5" customHeight="1" x14ac:dyDescent="0.15">
      <c r="A1252" s="219"/>
      <c r="B1252" s="76"/>
      <c r="C1252" s="74" t="s">
        <v>165</v>
      </c>
      <c r="D1252" s="75"/>
      <c r="E1252" s="77" t="s">
        <v>183</v>
      </c>
      <c r="F1252" s="79">
        <f t="shared" si="498"/>
        <v>12150.320000000002</v>
      </c>
      <c r="G1252" s="79">
        <v>0</v>
      </c>
      <c r="H1252" s="79">
        <v>987.04</v>
      </c>
      <c r="I1252" s="79">
        <v>131.04</v>
      </c>
      <c r="J1252" s="79">
        <v>236.67</v>
      </c>
      <c r="K1252" s="79">
        <v>326.3</v>
      </c>
      <c r="L1252" s="79">
        <v>202.27</v>
      </c>
      <c r="M1252" s="79">
        <v>311.46999999999997</v>
      </c>
      <c r="N1252" s="79">
        <v>243.87</v>
      </c>
      <c r="O1252" s="79">
        <v>162.09</v>
      </c>
      <c r="P1252" s="79">
        <v>340.46999999999997</v>
      </c>
      <c r="Q1252" s="79">
        <v>763.92000000000007</v>
      </c>
      <c r="R1252" s="79">
        <v>1573.6100000000001</v>
      </c>
      <c r="S1252" s="79">
        <v>2028.72</v>
      </c>
      <c r="T1252" s="79">
        <v>1998.2</v>
      </c>
      <c r="U1252" s="79">
        <v>1305.0999999999999</v>
      </c>
      <c r="V1252" s="79">
        <v>487.45</v>
      </c>
      <c r="W1252" s="79">
        <v>176.73</v>
      </c>
      <c r="X1252" s="79">
        <v>207.01000000000002</v>
      </c>
      <c r="Y1252" s="79">
        <v>138.91</v>
      </c>
      <c r="Z1252" s="79">
        <v>58.169999999999995</v>
      </c>
      <c r="AA1252" s="111">
        <v>471.28000000000003</v>
      </c>
      <c r="AB1252" s="107"/>
    </row>
    <row r="1253" spans="1:28" ht="19.5" customHeight="1" thickBot="1" x14ac:dyDescent="0.2">
      <c r="A1253" s="94"/>
      <c r="B1253" s="222"/>
      <c r="C1253" s="222"/>
      <c r="D1253" s="223"/>
      <c r="E1253" s="224" t="s">
        <v>150</v>
      </c>
      <c r="F1253" s="79">
        <f t="shared" si="498"/>
        <v>1496.9870000000001</v>
      </c>
      <c r="G1253" s="102">
        <v>0</v>
      </c>
      <c r="H1253" s="225">
        <v>10.039999999999999</v>
      </c>
      <c r="I1253" s="225">
        <v>6.3940000000000001</v>
      </c>
      <c r="J1253" s="225">
        <v>16.071000000000002</v>
      </c>
      <c r="K1253" s="225">
        <v>28.135000000000002</v>
      </c>
      <c r="L1253" s="225">
        <v>19.728000000000002</v>
      </c>
      <c r="M1253" s="225">
        <v>33.960999999999999</v>
      </c>
      <c r="N1253" s="225">
        <v>27.873000000000001</v>
      </c>
      <c r="O1253" s="225">
        <v>20.989000000000001</v>
      </c>
      <c r="P1253" s="225">
        <v>46.262</v>
      </c>
      <c r="Q1253" s="225">
        <v>109.715</v>
      </c>
      <c r="R1253" s="225">
        <v>228.25700000000001</v>
      </c>
      <c r="S1253" s="225">
        <v>295.82499999999999</v>
      </c>
      <c r="T1253" s="225">
        <v>293.35199999999998</v>
      </c>
      <c r="U1253" s="225">
        <v>191.85400000000001</v>
      </c>
      <c r="V1253" s="225">
        <v>71.657999999999987</v>
      </c>
      <c r="W1253" s="225">
        <v>25.978000000000002</v>
      </c>
      <c r="X1253" s="225">
        <v>30.437999999999999</v>
      </c>
      <c r="Y1253" s="225">
        <v>20.419</v>
      </c>
      <c r="Z1253" s="225">
        <v>8.5499999999999989</v>
      </c>
      <c r="AA1253" s="226">
        <v>11.488</v>
      </c>
      <c r="AB1253" s="107"/>
    </row>
    <row r="1254" spans="1:28" ht="19.5" customHeight="1" x14ac:dyDescent="0.15">
      <c r="A1254" s="349" t="s">
        <v>119</v>
      </c>
      <c r="B1254" s="352" t="s">
        <v>120</v>
      </c>
      <c r="C1254" s="353"/>
      <c r="D1254" s="354"/>
      <c r="E1254" s="73" t="s">
        <v>183</v>
      </c>
      <c r="F1254" s="227">
        <f>F1255+F1256</f>
        <v>972.78</v>
      </c>
    </row>
    <row r="1255" spans="1:28" ht="19.5" customHeight="1" x14ac:dyDescent="0.15">
      <c r="A1255" s="350"/>
      <c r="B1255" s="355" t="s">
        <v>205</v>
      </c>
      <c r="C1255" s="356"/>
      <c r="D1255" s="357"/>
      <c r="E1255" s="77" t="s">
        <v>183</v>
      </c>
      <c r="F1255" s="227">
        <v>720.14</v>
      </c>
    </row>
    <row r="1256" spans="1:28" ht="19.5" customHeight="1" x14ac:dyDescent="0.15">
      <c r="A1256" s="351"/>
      <c r="B1256" s="355" t="s">
        <v>206</v>
      </c>
      <c r="C1256" s="356"/>
      <c r="D1256" s="357"/>
      <c r="E1256" s="77" t="s">
        <v>183</v>
      </c>
      <c r="F1256" s="227">
        <v>252.64</v>
      </c>
    </row>
    <row r="1257" spans="1:28" ht="19.5" customHeight="1" thickBot="1" x14ac:dyDescent="0.2">
      <c r="A1257" s="358" t="s">
        <v>204</v>
      </c>
      <c r="B1257" s="359"/>
      <c r="C1257" s="359"/>
      <c r="D1257" s="360"/>
      <c r="E1257" s="167" t="s">
        <v>183</v>
      </c>
      <c r="F1257" s="233">
        <v>262.92</v>
      </c>
    </row>
    <row r="1259" spans="1:28" ht="19.5" customHeight="1" x14ac:dyDescent="0.15">
      <c r="A1259" s="3" t="s">
        <v>381</v>
      </c>
      <c r="F1259" s="207" t="s">
        <v>500</v>
      </c>
    </row>
    <row r="1260" spans="1:28" ht="19.5" customHeight="1" thickBot="1" x14ac:dyDescent="0.2">
      <c r="A1260" s="346" t="s">
        <v>28</v>
      </c>
      <c r="B1260" s="348"/>
      <c r="C1260" s="348"/>
      <c r="D1260" s="348"/>
      <c r="E1260" s="348"/>
      <c r="F1260" s="348"/>
      <c r="G1260" s="348"/>
      <c r="H1260" s="348"/>
      <c r="I1260" s="348"/>
      <c r="J1260" s="348"/>
      <c r="K1260" s="348"/>
      <c r="L1260" s="348"/>
      <c r="M1260" s="348"/>
      <c r="N1260" s="348"/>
      <c r="O1260" s="348"/>
      <c r="P1260" s="348"/>
      <c r="Q1260" s="348"/>
      <c r="R1260" s="348"/>
      <c r="S1260" s="348"/>
      <c r="T1260" s="348"/>
      <c r="U1260" s="348"/>
      <c r="V1260" s="348"/>
      <c r="W1260" s="348"/>
      <c r="X1260" s="348"/>
      <c r="Y1260" s="348"/>
      <c r="Z1260" s="348"/>
      <c r="AA1260" s="348"/>
    </row>
    <row r="1261" spans="1:28" ht="19.5" customHeight="1" x14ac:dyDescent="0.15">
      <c r="A1261" s="208" t="s">
        <v>179</v>
      </c>
      <c r="B1261" s="91"/>
      <c r="C1261" s="91"/>
      <c r="D1261" s="91"/>
      <c r="E1261" s="91"/>
      <c r="F1261" s="89" t="s">
        <v>180</v>
      </c>
      <c r="G1261" s="184"/>
      <c r="H1261" s="184"/>
      <c r="I1261" s="184"/>
      <c r="J1261" s="184"/>
      <c r="K1261" s="184"/>
      <c r="L1261" s="184"/>
      <c r="M1261" s="184"/>
      <c r="N1261" s="184"/>
      <c r="O1261" s="184"/>
      <c r="P1261" s="184"/>
      <c r="Q1261" s="209"/>
      <c r="R1261" s="135"/>
      <c r="S1261" s="184"/>
      <c r="T1261" s="184"/>
      <c r="U1261" s="184"/>
      <c r="V1261" s="184"/>
      <c r="W1261" s="184"/>
      <c r="X1261" s="184"/>
      <c r="Y1261" s="184"/>
      <c r="Z1261" s="184"/>
      <c r="AA1261" s="234" t="s">
        <v>181</v>
      </c>
      <c r="AB1261" s="107"/>
    </row>
    <row r="1262" spans="1:28" ht="19.5" customHeight="1" x14ac:dyDescent="0.15">
      <c r="A1262" s="211" t="s">
        <v>182</v>
      </c>
      <c r="B1262" s="75"/>
      <c r="C1262" s="75"/>
      <c r="D1262" s="75"/>
      <c r="E1262" s="77" t="s">
        <v>183</v>
      </c>
      <c r="F1262" s="79">
        <f>F1264+F1298+F1301</f>
        <v>12592.539999999999</v>
      </c>
      <c r="G1262" s="212" t="s">
        <v>184</v>
      </c>
      <c r="H1262" s="212" t="s">
        <v>185</v>
      </c>
      <c r="I1262" s="212" t="s">
        <v>186</v>
      </c>
      <c r="J1262" s="212" t="s">
        <v>187</v>
      </c>
      <c r="K1262" s="212" t="s">
        <v>227</v>
      </c>
      <c r="L1262" s="212" t="s">
        <v>228</v>
      </c>
      <c r="M1262" s="212" t="s">
        <v>229</v>
      </c>
      <c r="N1262" s="212" t="s">
        <v>230</v>
      </c>
      <c r="O1262" s="212" t="s">
        <v>231</v>
      </c>
      <c r="P1262" s="212" t="s">
        <v>232</v>
      </c>
      <c r="Q1262" s="213" t="s">
        <v>233</v>
      </c>
      <c r="R1262" s="214" t="s">
        <v>234</v>
      </c>
      <c r="S1262" s="212" t="s">
        <v>235</v>
      </c>
      <c r="T1262" s="212" t="s">
        <v>236</v>
      </c>
      <c r="U1262" s="212" t="s">
        <v>237</v>
      </c>
      <c r="V1262" s="212" t="s">
        <v>238</v>
      </c>
      <c r="W1262" s="212" t="s">
        <v>42</v>
      </c>
      <c r="X1262" s="212" t="s">
        <v>147</v>
      </c>
      <c r="Y1262" s="212" t="s">
        <v>148</v>
      </c>
      <c r="Z1262" s="212" t="s">
        <v>149</v>
      </c>
      <c r="AA1262" s="235"/>
      <c r="AB1262" s="107"/>
    </row>
    <row r="1263" spans="1:28" ht="19.5" customHeight="1" x14ac:dyDescent="0.15">
      <c r="A1263" s="144"/>
      <c r="E1263" s="77" t="s">
        <v>150</v>
      </c>
      <c r="F1263" s="79">
        <f>F1265</f>
        <v>2632.2060000000006</v>
      </c>
      <c r="G1263" s="216"/>
      <c r="H1263" s="216"/>
      <c r="I1263" s="216"/>
      <c r="J1263" s="216"/>
      <c r="K1263" s="216"/>
      <c r="L1263" s="216"/>
      <c r="M1263" s="216"/>
      <c r="N1263" s="216"/>
      <c r="O1263" s="216"/>
      <c r="P1263" s="216"/>
      <c r="Q1263" s="217"/>
      <c r="R1263" s="197"/>
      <c r="S1263" s="216"/>
      <c r="T1263" s="216"/>
      <c r="U1263" s="216"/>
      <c r="V1263" s="216"/>
      <c r="W1263" s="216"/>
      <c r="X1263" s="216"/>
      <c r="Y1263" s="216"/>
      <c r="Z1263" s="216"/>
      <c r="AA1263" s="235" t="s">
        <v>151</v>
      </c>
      <c r="AB1263" s="107"/>
    </row>
    <row r="1264" spans="1:28" ht="19.5" customHeight="1" x14ac:dyDescent="0.15">
      <c r="A1264" s="218"/>
      <c r="B1264" s="74" t="s">
        <v>152</v>
      </c>
      <c r="C1264" s="75"/>
      <c r="D1264" s="75"/>
      <c r="E1264" s="77" t="s">
        <v>183</v>
      </c>
      <c r="F1264" s="79">
        <f>SUM(G1264:AA1264)</f>
        <v>12139.399999999998</v>
      </c>
      <c r="G1264" s="79">
        <f>G1266+G1284</f>
        <v>17.460000000000004</v>
      </c>
      <c r="H1264" s="79">
        <f t="shared" ref="H1264:AA1264" si="514">H1266+H1284</f>
        <v>264.04000000000002</v>
      </c>
      <c r="I1264" s="79">
        <f t="shared" si="514"/>
        <v>236.03999999999996</v>
      </c>
      <c r="J1264" s="79">
        <f t="shared" si="514"/>
        <v>242.4</v>
      </c>
      <c r="K1264" s="79">
        <f t="shared" si="514"/>
        <v>436.51</v>
      </c>
      <c r="L1264" s="79">
        <f t="shared" si="514"/>
        <v>622.95000000000005</v>
      </c>
      <c r="M1264" s="79">
        <f t="shared" si="514"/>
        <v>494.92000000000007</v>
      </c>
      <c r="N1264" s="79">
        <f t="shared" si="514"/>
        <v>924.13000000000011</v>
      </c>
      <c r="O1264" s="79">
        <f t="shared" si="514"/>
        <v>1050.52</v>
      </c>
      <c r="P1264" s="79">
        <f t="shared" si="514"/>
        <v>1167.8499999999999</v>
      </c>
      <c r="Q1264" s="79">
        <f t="shared" si="514"/>
        <v>698.16000000000008</v>
      </c>
      <c r="R1264" s="79">
        <f t="shared" si="514"/>
        <v>1035.1799999999998</v>
      </c>
      <c r="S1264" s="79">
        <f t="shared" si="514"/>
        <v>1645.12</v>
      </c>
      <c r="T1264" s="79">
        <f t="shared" si="514"/>
        <v>1552.57</v>
      </c>
      <c r="U1264" s="79">
        <f t="shared" si="514"/>
        <v>734.72</v>
      </c>
      <c r="V1264" s="79">
        <f t="shared" si="514"/>
        <v>538.66</v>
      </c>
      <c r="W1264" s="79">
        <f t="shared" si="514"/>
        <v>137.4</v>
      </c>
      <c r="X1264" s="79">
        <f t="shared" si="514"/>
        <v>86.75</v>
      </c>
      <c r="Y1264" s="79">
        <f t="shared" si="514"/>
        <v>101.27000000000001</v>
      </c>
      <c r="Z1264" s="79">
        <f t="shared" si="514"/>
        <v>64.710000000000008</v>
      </c>
      <c r="AA1264" s="111">
        <f t="shared" si="514"/>
        <v>88.039999999999992</v>
      </c>
      <c r="AB1264" s="107"/>
    </row>
    <row r="1265" spans="1:28" ht="19.5" customHeight="1" x14ac:dyDescent="0.15">
      <c r="A1265" s="219"/>
      <c r="B1265" s="220"/>
      <c r="E1265" s="77" t="s">
        <v>150</v>
      </c>
      <c r="F1265" s="79">
        <f>SUM(G1265:AA1265)</f>
        <v>2632.2060000000006</v>
      </c>
      <c r="G1265" s="79">
        <f>G1267+G1285</f>
        <v>3.0000000000000001E-3</v>
      </c>
      <c r="H1265" s="79">
        <f t="shared" ref="H1265:AA1265" si="515">H1267+H1285</f>
        <v>2.6659999999999999</v>
      </c>
      <c r="I1265" s="79">
        <f t="shared" si="515"/>
        <v>2.97</v>
      </c>
      <c r="J1265" s="79">
        <f t="shared" si="515"/>
        <v>10.084000000000001</v>
      </c>
      <c r="K1265" s="79">
        <f t="shared" si="515"/>
        <v>48.085999999999999</v>
      </c>
      <c r="L1265" s="79">
        <f t="shared" si="515"/>
        <v>121.053</v>
      </c>
      <c r="M1265" s="79">
        <f t="shared" si="515"/>
        <v>102.67000000000002</v>
      </c>
      <c r="N1265" s="79">
        <f t="shared" si="515"/>
        <v>239.13200000000001</v>
      </c>
      <c r="O1265" s="79">
        <f t="shared" si="515"/>
        <v>295.459</v>
      </c>
      <c r="P1265" s="79">
        <f t="shared" si="515"/>
        <v>298.59499999999997</v>
      </c>
      <c r="Q1265" s="79">
        <f t="shared" si="515"/>
        <v>202.85300000000004</v>
      </c>
      <c r="R1265" s="79">
        <f t="shared" si="515"/>
        <v>256.745</v>
      </c>
      <c r="S1265" s="79">
        <f t="shared" si="515"/>
        <v>344.82799999999997</v>
      </c>
      <c r="T1265" s="79">
        <f t="shared" si="515"/>
        <v>319.11400000000003</v>
      </c>
      <c r="U1265" s="79">
        <f t="shared" si="515"/>
        <v>150.06</v>
      </c>
      <c r="V1265" s="79">
        <f t="shared" si="515"/>
        <v>120.30800000000001</v>
      </c>
      <c r="W1265" s="79">
        <f t="shared" si="515"/>
        <v>36.497999999999998</v>
      </c>
      <c r="X1265" s="79">
        <f t="shared" si="515"/>
        <v>25.436000000000003</v>
      </c>
      <c r="Y1265" s="79">
        <f t="shared" si="515"/>
        <v>29.277000000000001</v>
      </c>
      <c r="Z1265" s="79">
        <f t="shared" si="515"/>
        <v>19.262</v>
      </c>
      <c r="AA1265" s="111">
        <f t="shared" si="515"/>
        <v>7.1070000000000002</v>
      </c>
      <c r="AB1265" s="107"/>
    </row>
    <row r="1266" spans="1:28" ht="19.5" customHeight="1" x14ac:dyDescent="0.15">
      <c r="A1266" s="219"/>
      <c r="B1266" s="221"/>
      <c r="C1266" s="74" t="s">
        <v>152</v>
      </c>
      <c r="D1266" s="75"/>
      <c r="E1266" s="77" t="s">
        <v>183</v>
      </c>
      <c r="F1266" s="79">
        <f t="shared" ref="F1266:F1269" si="516">SUM(G1266:AA1266)</f>
        <v>6435.29</v>
      </c>
      <c r="G1266" s="79">
        <f>G1268+G1282</f>
        <v>17.200000000000003</v>
      </c>
      <c r="H1266" s="79">
        <f t="shared" ref="H1266:J1266" si="517">H1268+H1282</f>
        <v>112.13000000000001</v>
      </c>
      <c r="I1266" s="79">
        <f t="shared" si="517"/>
        <v>176.21999999999997</v>
      </c>
      <c r="J1266" s="79">
        <f t="shared" si="517"/>
        <v>223.55</v>
      </c>
      <c r="K1266" s="79">
        <f>K1268+K1282</f>
        <v>362.4</v>
      </c>
      <c r="L1266" s="79">
        <f t="shared" ref="L1266:AA1266" si="518">L1268+L1282</f>
        <v>607.70000000000005</v>
      </c>
      <c r="M1266" s="79">
        <f t="shared" si="518"/>
        <v>365.41000000000008</v>
      </c>
      <c r="N1266" s="79">
        <f t="shared" si="518"/>
        <v>747.44</v>
      </c>
      <c r="O1266" s="79">
        <f t="shared" si="518"/>
        <v>916.72</v>
      </c>
      <c r="P1266" s="79">
        <f t="shared" si="518"/>
        <v>814.2199999999998</v>
      </c>
      <c r="Q1266" s="79">
        <f t="shared" si="518"/>
        <v>500.34000000000003</v>
      </c>
      <c r="R1266" s="79">
        <f t="shared" si="518"/>
        <v>525.93999999999994</v>
      </c>
      <c r="S1266" s="79">
        <f t="shared" si="518"/>
        <v>434.38</v>
      </c>
      <c r="T1266" s="79">
        <f t="shared" si="518"/>
        <v>282.06999999999994</v>
      </c>
      <c r="U1266" s="79">
        <f t="shared" si="518"/>
        <v>150.63999999999999</v>
      </c>
      <c r="V1266" s="79">
        <f t="shared" si="518"/>
        <v>99.46</v>
      </c>
      <c r="W1266" s="79">
        <f t="shared" si="518"/>
        <v>50.120000000000005</v>
      </c>
      <c r="X1266" s="79">
        <f t="shared" si="518"/>
        <v>16.579999999999998</v>
      </c>
      <c r="Y1266" s="79">
        <f t="shared" si="518"/>
        <v>11.510000000000002</v>
      </c>
      <c r="Z1266" s="79">
        <f t="shared" si="518"/>
        <v>10.120000000000001</v>
      </c>
      <c r="AA1266" s="111">
        <f t="shared" si="518"/>
        <v>11.14</v>
      </c>
      <c r="AB1266" s="107"/>
    </row>
    <row r="1267" spans="1:28" ht="19.5" customHeight="1" x14ac:dyDescent="0.15">
      <c r="A1267" s="219"/>
      <c r="B1267" s="76"/>
      <c r="C1267" s="76"/>
      <c r="E1267" s="77" t="s">
        <v>150</v>
      </c>
      <c r="F1267" s="79">
        <f t="shared" si="516"/>
        <v>1709.0809999999999</v>
      </c>
      <c r="G1267" s="79">
        <f>G1269+G1283</f>
        <v>0</v>
      </c>
      <c r="H1267" s="79">
        <f t="shared" ref="H1267:AA1267" si="519">H1269+H1283</f>
        <v>0.186</v>
      </c>
      <c r="I1267" s="79">
        <f t="shared" si="519"/>
        <v>0.6150000000000001</v>
      </c>
      <c r="J1267" s="79">
        <f t="shared" si="519"/>
        <v>8.8800000000000008</v>
      </c>
      <c r="K1267" s="79">
        <f t="shared" si="519"/>
        <v>41.877000000000002</v>
      </c>
      <c r="L1267" s="79">
        <f t="shared" si="519"/>
        <v>119.634</v>
      </c>
      <c r="M1267" s="79">
        <f t="shared" si="519"/>
        <v>89.254000000000019</v>
      </c>
      <c r="N1267" s="79">
        <f t="shared" si="519"/>
        <v>217.36099999999999</v>
      </c>
      <c r="O1267" s="79">
        <f t="shared" si="519"/>
        <v>278.30500000000001</v>
      </c>
      <c r="P1267" s="79">
        <f t="shared" si="519"/>
        <v>250.49199999999996</v>
      </c>
      <c r="Q1267" s="79">
        <f t="shared" si="519"/>
        <v>171.25100000000003</v>
      </c>
      <c r="R1267" s="79">
        <f t="shared" si="519"/>
        <v>168.465</v>
      </c>
      <c r="S1267" s="79">
        <f t="shared" si="519"/>
        <v>140.20400000000001</v>
      </c>
      <c r="T1267" s="79">
        <f t="shared" si="519"/>
        <v>100.8</v>
      </c>
      <c r="U1267" s="79">
        <f t="shared" si="519"/>
        <v>52.053999999999988</v>
      </c>
      <c r="V1267" s="79">
        <f t="shared" si="519"/>
        <v>36.960999999999999</v>
      </c>
      <c r="W1267" s="79">
        <f t="shared" si="519"/>
        <v>16.703999999999997</v>
      </c>
      <c r="X1267" s="79">
        <f t="shared" si="519"/>
        <v>6.2839999999999998</v>
      </c>
      <c r="Y1267" s="79">
        <f t="shared" si="519"/>
        <v>3.4819999999999993</v>
      </c>
      <c r="Z1267" s="79">
        <f t="shared" si="519"/>
        <v>3.4630000000000005</v>
      </c>
      <c r="AA1267" s="111">
        <f t="shared" si="519"/>
        <v>2.8090000000000002</v>
      </c>
      <c r="AB1267" s="107"/>
    </row>
    <row r="1268" spans="1:28" ht="19.5" customHeight="1" x14ac:dyDescent="0.15">
      <c r="A1268" s="219"/>
      <c r="B1268" s="73"/>
      <c r="C1268" s="77"/>
      <c r="D1268" s="77" t="s">
        <v>153</v>
      </c>
      <c r="E1268" s="77" t="s">
        <v>183</v>
      </c>
      <c r="F1268" s="79">
        <f>SUM(G1268:AA1268)</f>
        <v>6295.9100000000008</v>
      </c>
      <c r="G1268" s="79">
        <f>SUM(G1270,G1272,G1274,G1276,G1278,G1280)</f>
        <v>16.910000000000004</v>
      </c>
      <c r="H1268" s="79">
        <f t="shared" ref="H1268" si="520">SUM(H1270,H1272,H1274,H1276,H1278,H1280)</f>
        <v>104.75000000000001</v>
      </c>
      <c r="I1268" s="79">
        <f>SUM(I1270,I1272,I1274,I1276,I1278,I1280)</f>
        <v>175.55999999999997</v>
      </c>
      <c r="J1268" s="79">
        <f t="shared" ref="J1268" si="521">SUM(J1270,J1272,J1274,J1276,J1278,J1280)</f>
        <v>222.32000000000002</v>
      </c>
      <c r="K1268" s="79">
        <f>SUM(K1270,K1272,K1274,K1276,K1278,K1280)</f>
        <v>362.06</v>
      </c>
      <c r="L1268" s="79">
        <f t="shared" ref="L1268:N1268" si="522">SUM(L1270,L1272,L1274,L1276,L1278,L1280)</f>
        <v>607.1</v>
      </c>
      <c r="M1268" s="79">
        <f t="shared" si="522"/>
        <v>364.54000000000008</v>
      </c>
      <c r="N1268" s="79">
        <f t="shared" si="522"/>
        <v>745.86</v>
      </c>
      <c r="O1268" s="79">
        <f>SUM(O1270,O1272,O1274,O1276,O1278,O1280)</f>
        <v>915</v>
      </c>
      <c r="P1268" s="79">
        <f t="shared" ref="P1268:V1268" si="523">SUM(P1270,P1272,P1274,P1276,P1278,P1280)</f>
        <v>809.91999999999985</v>
      </c>
      <c r="Q1268" s="79">
        <f t="shared" si="523"/>
        <v>498.74</v>
      </c>
      <c r="R1268" s="79">
        <f t="shared" si="523"/>
        <v>509.34</v>
      </c>
      <c r="S1268" s="79">
        <f t="shared" si="523"/>
        <v>391.59999999999997</v>
      </c>
      <c r="T1268" s="79">
        <f t="shared" si="523"/>
        <v>264.91999999999996</v>
      </c>
      <c r="U1268" s="79">
        <f t="shared" si="523"/>
        <v>120.78999999999999</v>
      </c>
      <c r="V1268" s="79">
        <f t="shared" si="523"/>
        <v>95.949999999999989</v>
      </c>
      <c r="W1268" s="79">
        <f>SUM(W1270,W1272,W1274,W1276,W1278,W1280)</f>
        <v>43.71</v>
      </c>
      <c r="X1268" s="79">
        <f t="shared" ref="X1268:AA1268" si="524">SUM(X1270,X1272,X1274,X1276,X1278,X1280)</f>
        <v>16.579999999999998</v>
      </c>
      <c r="Y1268" s="79">
        <f t="shared" si="524"/>
        <v>9.0000000000000018</v>
      </c>
      <c r="Z1268" s="79">
        <f t="shared" si="524"/>
        <v>10.120000000000001</v>
      </c>
      <c r="AA1268" s="111">
        <f t="shared" si="524"/>
        <v>11.14</v>
      </c>
      <c r="AB1268" s="107"/>
    </row>
    <row r="1269" spans="1:28" ht="19.5" customHeight="1" x14ac:dyDescent="0.15">
      <c r="A1269" s="219"/>
      <c r="B1269" s="73" t="s">
        <v>154</v>
      </c>
      <c r="C1269" s="73"/>
      <c r="D1269" s="73"/>
      <c r="E1269" s="77" t="s">
        <v>150</v>
      </c>
      <c r="F1269" s="79">
        <f t="shared" si="516"/>
        <v>1690.0589999999997</v>
      </c>
      <c r="G1269" s="79">
        <f>SUM(G1271,G1273,G1275,G1277,G1279,G1281)</f>
        <v>0</v>
      </c>
      <c r="H1269" s="79">
        <f t="shared" ref="H1269:AA1269" si="525">SUM(H1271,H1273,H1275,H1277,H1279,H1281)</f>
        <v>0</v>
      </c>
      <c r="I1269" s="79">
        <f t="shared" si="525"/>
        <v>0.58200000000000007</v>
      </c>
      <c r="J1269" s="79">
        <f t="shared" si="525"/>
        <v>8.8140000000000001</v>
      </c>
      <c r="K1269" s="79">
        <f t="shared" si="525"/>
        <v>41.85</v>
      </c>
      <c r="L1269" s="79">
        <f t="shared" si="525"/>
        <v>119.578</v>
      </c>
      <c r="M1269" s="79">
        <f t="shared" si="525"/>
        <v>89.167000000000016</v>
      </c>
      <c r="N1269" s="79">
        <f t="shared" si="525"/>
        <v>217.18799999999999</v>
      </c>
      <c r="O1269" s="79">
        <f t="shared" si="525"/>
        <v>278.09899999999999</v>
      </c>
      <c r="P1269" s="79">
        <f t="shared" si="525"/>
        <v>249.91699999999997</v>
      </c>
      <c r="Q1269" s="79">
        <f t="shared" si="525"/>
        <v>171.02200000000002</v>
      </c>
      <c r="R1269" s="79">
        <f t="shared" si="525"/>
        <v>166.05700000000002</v>
      </c>
      <c r="S1269" s="79">
        <f t="shared" si="525"/>
        <v>133.96299999999999</v>
      </c>
      <c r="T1269" s="79">
        <f t="shared" si="525"/>
        <v>98.278999999999996</v>
      </c>
      <c r="U1269" s="79">
        <f t="shared" si="525"/>
        <v>47.666999999999987</v>
      </c>
      <c r="V1269" s="79">
        <f t="shared" si="525"/>
        <v>36.445</v>
      </c>
      <c r="W1269" s="79">
        <f t="shared" si="525"/>
        <v>15.761999999999999</v>
      </c>
      <c r="X1269" s="79">
        <f t="shared" si="525"/>
        <v>6.2839999999999998</v>
      </c>
      <c r="Y1269" s="79">
        <f t="shared" si="525"/>
        <v>3.1129999999999995</v>
      </c>
      <c r="Z1269" s="79">
        <f t="shared" si="525"/>
        <v>3.4630000000000005</v>
      </c>
      <c r="AA1269" s="111">
        <f t="shared" si="525"/>
        <v>2.8090000000000002</v>
      </c>
      <c r="AB1269" s="107"/>
    </row>
    <row r="1270" spans="1:28" ht="19.5" customHeight="1" x14ac:dyDescent="0.15">
      <c r="A1270" s="219" t="s">
        <v>155</v>
      </c>
      <c r="B1270" s="73"/>
      <c r="C1270" s="73" t="s">
        <v>10</v>
      </c>
      <c r="D1270" s="77" t="s">
        <v>156</v>
      </c>
      <c r="E1270" s="77" t="s">
        <v>183</v>
      </c>
      <c r="F1270" s="79">
        <f t="shared" ref="F1270:F1273" si="526">SUM(G1270:AA1270)</f>
        <v>4563.5599999999986</v>
      </c>
      <c r="G1270" s="79">
        <v>1.73</v>
      </c>
      <c r="H1270" s="79">
        <v>0.59</v>
      </c>
      <c r="I1270" s="79">
        <v>4.4400000000000004</v>
      </c>
      <c r="J1270" s="79">
        <v>43.56</v>
      </c>
      <c r="K1270" s="79">
        <v>200.64000000000001</v>
      </c>
      <c r="L1270" s="79">
        <v>531.62</v>
      </c>
      <c r="M1270" s="79">
        <v>314.53000000000003</v>
      </c>
      <c r="N1270" s="79">
        <v>712.55</v>
      </c>
      <c r="O1270" s="79">
        <v>773.4</v>
      </c>
      <c r="P1270" s="79">
        <v>595.57999999999993</v>
      </c>
      <c r="Q1270" s="79">
        <v>396.81</v>
      </c>
      <c r="R1270" s="79">
        <v>302.39</v>
      </c>
      <c r="S1270" s="79">
        <v>244.21</v>
      </c>
      <c r="T1270" s="79">
        <v>202.33</v>
      </c>
      <c r="U1270" s="79">
        <v>107.3</v>
      </c>
      <c r="V1270" s="79">
        <v>74.709999999999994</v>
      </c>
      <c r="W1270" s="79">
        <v>28.7</v>
      </c>
      <c r="X1270" s="79">
        <v>12.51</v>
      </c>
      <c r="Y1270" s="79">
        <v>4.1900000000000004</v>
      </c>
      <c r="Z1270" s="79">
        <v>4.7300000000000004</v>
      </c>
      <c r="AA1270" s="111">
        <v>7.04</v>
      </c>
      <c r="AB1270" s="107"/>
    </row>
    <row r="1271" spans="1:28" ht="19.5" customHeight="1" x14ac:dyDescent="0.15">
      <c r="A1271" s="219"/>
      <c r="B1271" s="73"/>
      <c r="C1271" s="73"/>
      <c r="D1271" s="73"/>
      <c r="E1271" s="77" t="s">
        <v>150</v>
      </c>
      <c r="F1271" s="79">
        <f t="shared" si="526"/>
        <v>1449.0850000000003</v>
      </c>
      <c r="G1271" s="79">
        <v>0</v>
      </c>
      <c r="H1271" s="79">
        <v>0</v>
      </c>
      <c r="I1271" s="79">
        <v>0.311</v>
      </c>
      <c r="J1271" s="79">
        <v>6.2720000000000002</v>
      </c>
      <c r="K1271" s="79">
        <v>35.631999999999998</v>
      </c>
      <c r="L1271" s="79">
        <v>115.274</v>
      </c>
      <c r="M1271" s="79">
        <v>82.034000000000006</v>
      </c>
      <c r="N1271" s="79">
        <v>211.89</v>
      </c>
      <c r="O1271" s="79">
        <v>249.84599999999998</v>
      </c>
      <c r="P1271" s="79">
        <v>206.261</v>
      </c>
      <c r="Q1271" s="79">
        <v>147.876</v>
      </c>
      <c r="R1271" s="79">
        <v>116.682</v>
      </c>
      <c r="S1271" s="79">
        <v>97</v>
      </c>
      <c r="T1271" s="79">
        <v>82.186999999999998</v>
      </c>
      <c r="U1271" s="79">
        <v>43.998999999999995</v>
      </c>
      <c r="V1271" s="79">
        <v>30.635000000000002</v>
      </c>
      <c r="W1271" s="79">
        <v>11.766999999999999</v>
      </c>
      <c r="X1271" s="79">
        <v>5.13</v>
      </c>
      <c r="Y1271" s="79">
        <v>1.718</v>
      </c>
      <c r="Z1271" s="79">
        <v>1.9390000000000001</v>
      </c>
      <c r="AA1271" s="111">
        <v>2.6320000000000001</v>
      </c>
      <c r="AB1271" s="107"/>
    </row>
    <row r="1272" spans="1:28" ht="19.5" customHeight="1" x14ac:dyDescent="0.15">
      <c r="A1272" s="219"/>
      <c r="B1272" s="73"/>
      <c r="C1272" s="73"/>
      <c r="D1272" s="77" t="s">
        <v>157</v>
      </c>
      <c r="E1272" s="77" t="s">
        <v>183</v>
      </c>
      <c r="F1272" s="79">
        <f t="shared" si="526"/>
        <v>877.68000000000006</v>
      </c>
      <c r="G1272" s="79">
        <v>0</v>
      </c>
      <c r="H1272" s="79">
        <v>0</v>
      </c>
      <c r="I1272" s="79">
        <v>1.1000000000000001</v>
      </c>
      <c r="J1272" s="79">
        <v>0</v>
      </c>
      <c r="K1272" s="79">
        <v>23.12</v>
      </c>
      <c r="L1272" s="79">
        <v>10.84</v>
      </c>
      <c r="M1272" s="79">
        <v>49.78</v>
      </c>
      <c r="N1272" s="79">
        <v>31.6</v>
      </c>
      <c r="O1272" s="79">
        <v>99.06</v>
      </c>
      <c r="P1272" s="79">
        <v>188.5</v>
      </c>
      <c r="Q1272" s="79">
        <v>90.539999999999992</v>
      </c>
      <c r="R1272" s="79">
        <v>183.94</v>
      </c>
      <c r="S1272" s="79">
        <v>108.69</v>
      </c>
      <c r="T1272" s="79">
        <v>57.56</v>
      </c>
      <c r="U1272" s="79">
        <v>8.34</v>
      </c>
      <c r="V1272" s="79">
        <v>11.6</v>
      </c>
      <c r="W1272" s="79">
        <v>10.76</v>
      </c>
      <c r="X1272" s="79">
        <v>0.92</v>
      </c>
      <c r="Y1272" s="79">
        <v>0</v>
      </c>
      <c r="Z1272" s="79">
        <v>1.33</v>
      </c>
      <c r="AA1272" s="111">
        <v>0</v>
      </c>
      <c r="AB1272" s="107"/>
    </row>
    <row r="1273" spans="1:28" ht="19.5" customHeight="1" x14ac:dyDescent="0.15">
      <c r="A1273" s="219"/>
      <c r="B1273" s="73"/>
      <c r="C1273" s="73"/>
      <c r="D1273" s="73"/>
      <c r="E1273" s="77" t="s">
        <v>150</v>
      </c>
      <c r="F1273" s="79">
        <f t="shared" si="526"/>
        <v>186.03100000000003</v>
      </c>
      <c r="G1273" s="79">
        <v>0</v>
      </c>
      <c r="H1273" s="79">
        <v>0</v>
      </c>
      <c r="I1273" s="79">
        <v>5.6000000000000001E-2</v>
      </c>
      <c r="J1273" s="79">
        <v>0</v>
      </c>
      <c r="K1273" s="79">
        <v>2.484</v>
      </c>
      <c r="L1273" s="79">
        <v>1.3280000000000001</v>
      </c>
      <c r="M1273" s="79">
        <v>7.1070000000000002</v>
      </c>
      <c r="N1273" s="79">
        <v>5.14</v>
      </c>
      <c r="O1273" s="79">
        <v>18.283999999999999</v>
      </c>
      <c r="P1273" s="79">
        <v>38.549999999999997</v>
      </c>
      <c r="Q1273" s="79">
        <v>20.34</v>
      </c>
      <c r="R1273" s="79">
        <v>43.198999999999998</v>
      </c>
      <c r="S1273" s="79">
        <v>26.376999999999999</v>
      </c>
      <c r="T1273" s="79">
        <v>14.599</v>
      </c>
      <c r="U1273" s="79">
        <v>2.1680000000000001</v>
      </c>
      <c r="V1273" s="79">
        <v>3.0139999999999998</v>
      </c>
      <c r="W1273" s="79">
        <v>2.7989999999999999</v>
      </c>
      <c r="X1273" s="79">
        <v>0.24</v>
      </c>
      <c r="Y1273" s="79">
        <v>0</v>
      </c>
      <c r="Z1273" s="79">
        <v>0.34599999999999997</v>
      </c>
      <c r="AA1273" s="111">
        <v>0</v>
      </c>
      <c r="AB1273" s="107"/>
    </row>
    <row r="1274" spans="1:28" ht="19.5" customHeight="1" x14ac:dyDescent="0.15">
      <c r="A1274" s="219"/>
      <c r="B1274" s="73" t="s">
        <v>158</v>
      </c>
      <c r="C1274" s="73" t="s">
        <v>159</v>
      </c>
      <c r="D1274" s="77" t="s">
        <v>160</v>
      </c>
      <c r="E1274" s="77" t="s">
        <v>183</v>
      </c>
      <c r="F1274" s="79">
        <f>SUM(G1274:AA1274)</f>
        <v>8.6199999999999992</v>
      </c>
      <c r="G1274" s="79">
        <v>0</v>
      </c>
      <c r="H1274" s="79">
        <v>0</v>
      </c>
      <c r="I1274" s="79">
        <v>0</v>
      </c>
      <c r="J1274" s="79">
        <v>0.49</v>
      </c>
      <c r="K1274" s="79">
        <v>0</v>
      </c>
      <c r="L1274" s="79">
        <v>0</v>
      </c>
      <c r="M1274" s="79">
        <v>0</v>
      </c>
      <c r="N1274" s="79">
        <v>0</v>
      </c>
      <c r="O1274" s="79">
        <v>0</v>
      </c>
      <c r="P1274" s="79">
        <v>1.62</v>
      </c>
      <c r="Q1274" s="79">
        <v>3.67</v>
      </c>
      <c r="R1274" s="79">
        <v>0.06</v>
      </c>
      <c r="S1274" s="79">
        <v>1.5</v>
      </c>
      <c r="T1274" s="79">
        <v>0</v>
      </c>
      <c r="U1274" s="79">
        <v>0</v>
      </c>
      <c r="V1274" s="79">
        <v>0</v>
      </c>
      <c r="W1274" s="79">
        <v>1.28</v>
      </c>
      <c r="X1274" s="79">
        <v>0</v>
      </c>
      <c r="Y1274" s="79">
        <v>0</v>
      </c>
      <c r="Z1274" s="79">
        <v>0</v>
      </c>
      <c r="AA1274" s="111">
        <v>0</v>
      </c>
      <c r="AB1274" s="107"/>
    </row>
    <row r="1275" spans="1:28" ht="19.5" customHeight="1" x14ac:dyDescent="0.15">
      <c r="A1275" s="219"/>
      <c r="B1275" s="73"/>
      <c r="C1275" s="73"/>
      <c r="D1275" s="73"/>
      <c r="E1275" s="77" t="s">
        <v>150</v>
      </c>
      <c r="F1275" s="79">
        <f t="shared" ref="F1275:F1297" si="527">SUM(G1275:AA1275)</f>
        <v>1.901</v>
      </c>
      <c r="G1275" s="79">
        <v>0</v>
      </c>
      <c r="H1275" s="79">
        <v>0</v>
      </c>
      <c r="I1275" s="79">
        <v>0</v>
      </c>
      <c r="J1275" s="79">
        <v>3.4000000000000002E-2</v>
      </c>
      <c r="K1275" s="79">
        <v>0</v>
      </c>
      <c r="L1275" s="79">
        <v>0</v>
      </c>
      <c r="M1275" s="79">
        <v>0</v>
      </c>
      <c r="N1275" s="79">
        <v>0</v>
      </c>
      <c r="O1275" s="79">
        <v>0</v>
      </c>
      <c r="P1275" s="79">
        <v>0.32400000000000001</v>
      </c>
      <c r="Q1275" s="79">
        <v>0.82799999999999996</v>
      </c>
      <c r="R1275" s="79">
        <v>1.4E-2</v>
      </c>
      <c r="S1275" s="79">
        <v>0.36799999999999999</v>
      </c>
      <c r="T1275" s="79">
        <v>0</v>
      </c>
      <c r="U1275" s="79">
        <v>0</v>
      </c>
      <c r="V1275" s="79">
        <v>0</v>
      </c>
      <c r="W1275" s="79">
        <v>0.33300000000000002</v>
      </c>
      <c r="X1275" s="79">
        <v>0</v>
      </c>
      <c r="Y1275" s="79">
        <v>0</v>
      </c>
      <c r="Z1275" s="79">
        <v>0</v>
      </c>
      <c r="AA1275" s="111">
        <v>0</v>
      </c>
      <c r="AB1275" s="107"/>
    </row>
    <row r="1276" spans="1:28" ht="19.5" customHeight="1" x14ac:dyDescent="0.15">
      <c r="A1276" s="219"/>
      <c r="B1276" s="73"/>
      <c r="C1276" s="73"/>
      <c r="D1276" s="77" t="s">
        <v>161</v>
      </c>
      <c r="E1276" s="77" t="s">
        <v>183</v>
      </c>
      <c r="F1276" s="79">
        <f t="shared" si="527"/>
        <v>717.35</v>
      </c>
      <c r="G1276" s="79">
        <v>13.580000000000002</v>
      </c>
      <c r="H1276" s="79">
        <v>104.16000000000001</v>
      </c>
      <c r="I1276" s="79">
        <v>169.85999999999999</v>
      </c>
      <c r="J1276" s="79">
        <v>178.27</v>
      </c>
      <c r="K1276" s="79">
        <v>138.29999999999998</v>
      </c>
      <c r="L1276" s="79">
        <v>60.98</v>
      </c>
      <c r="M1276" s="79">
        <v>0.13</v>
      </c>
      <c r="N1276" s="79">
        <v>1.51</v>
      </c>
      <c r="O1276" s="79">
        <v>1.29</v>
      </c>
      <c r="P1276" s="79">
        <v>3.12</v>
      </c>
      <c r="Q1276" s="79">
        <v>0.96</v>
      </c>
      <c r="R1276" s="79">
        <v>1.54</v>
      </c>
      <c r="S1276" s="79">
        <v>13.99</v>
      </c>
      <c r="T1276" s="79">
        <v>0</v>
      </c>
      <c r="U1276" s="79">
        <v>4.2</v>
      </c>
      <c r="V1276" s="79">
        <v>8.65</v>
      </c>
      <c r="W1276" s="79">
        <v>2.97</v>
      </c>
      <c r="X1276" s="79">
        <v>3.08</v>
      </c>
      <c r="Y1276" s="79">
        <v>3.93</v>
      </c>
      <c r="Z1276" s="79">
        <v>3.32</v>
      </c>
      <c r="AA1276" s="111">
        <v>3.51</v>
      </c>
      <c r="AB1276" s="107"/>
    </row>
    <row r="1277" spans="1:28" ht="19.5" customHeight="1" x14ac:dyDescent="0.15">
      <c r="A1277" s="219"/>
      <c r="B1277" s="73"/>
      <c r="C1277" s="73"/>
      <c r="D1277" s="73"/>
      <c r="E1277" s="77" t="s">
        <v>150</v>
      </c>
      <c r="F1277" s="79">
        <f t="shared" si="527"/>
        <v>21.274999999999999</v>
      </c>
      <c r="G1277" s="79">
        <v>0</v>
      </c>
      <c r="H1277" s="79">
        <v>0</v>
      </c>
      <c r="I1277" s="79">
        <v>0.20500000000000002</v>
      </c>
      <c r="J1277" s="79">
        <v>2.508</v>
      </c>
      <c r="K1277" s="79">
        <v>3.734</v>
      </c>
      <c r="L1277" s="79">
        <v>2.39</v>
      </c>
      <c r="M1277" s="79">
        <v>7.0000000000000001E-3</v>
      </c>
      <c r="N1277" s="79">
        <v>0.11599999999999999</v>
      </c>
      <c r="O1277" s="79">
        <v>0.13500000000000001</v>
      </c>
      <c r="P1277" s="79">
        <v>0.44600000000000001</v>
      </c>
      <c r="Q1277" s="79">
        <v>0.16700000000000001</v>
      </c>
      <c r="R1277" s="79">
        <v>0.34399999999999997</v>
      </c>
      <c r="S1277" s="79">
        <v>3.6360000000000001</v>
      </c>
      <c r="T1277" s="79">
        <v>0</v>
      </c>
      <c r="U1277" s="79">
        <v>1.218</v>
      </c>
      <c r="V1277" s="79">
        <v>2.5089999999999999</v>
      </c>
      <c r="W1277" s="79">
        <v>0.86299999999999999</v>
      </c>
      <c r="X1277" s="79">
        <v>0.89400000000000002</v>
      </c>
      <c r="Y1277" s="79">
        <v>1.1399999999999999</v>
      </c>
      <c r="Z1277" s="79">
        <v>0.96299999999999997</v>
      </c>
      <c r="AA1277" s="111">
        <v>0</v>
      </c>
      <c r="AB1277" s="107"/>
    </row>
    <row r="1278" spans="1:28" ht="19.5" customHeight="1" x14ac:dyDescent="0.15">
      <c r="A1278" s="219"/>
      <c r="B1278" s="73"/>
      <c r="C1278" s="73" t="s">
        <v>162</v>
      </c>
      <c r="D1278" s="77" t="s">
        <v>163</v>
      </c>
      <c r="E1278" s="77" t="s">
        <v>183</v>
      </c>
      <c r="F1278" s="79">
        <f t="shared" si="527"/>
        <v>115.99</v>
      </c>
      <c r="G1278" s="79">
        <v>1.6</v>
      </c>
      <c r="H1278" s="79">
        <v>0</v>
      </c>
      <c r="I1278" s="79">
        <v>0.16</v>
      </c>
      <c r="J1278" s="79">
        <v>0</v>
      </c>
      <c r="K1278" s="79">
        <v>0</v>
      </c>
      <c r="L1278" s="79">
        <v>3.66</v>
      </c>
      <c r="M1278" s="79">
        <v>0.1</v>
      </c>
      <c r="N1278" s="79">
        <v>0.2</v>
      </c>
      <c r="O1278" s="79">
        <v>41.01</v>
      </c>
      <c r="P1278" s="79">
        <v>13.04</v>
      </c>
      <c r="Q1278" s="79">
        <v>6.76</v>
      </c>
      <c r="R1278" s="79">
        <v>20.02</v>
      </c>
      <c r="S1278" s="79">
        <v>23.21</v>
      </c>
      <c r="T1278" s="79">
        <v>5.03</v>
      </c>
      <c r="U1278" s="79">
        <v>0.6</v>
      </c>
      <c r="V1278" s="79">
        <v>0</v>
      </c>
      <c r="W1278" s="79">
        <v>0</v>
      </c>
      <c r="X1278" s="79">
        <v>0</v>
      </c>
      <c r="Y1278" s="79">
        <v>0</v>
      </c>
      <c r="Z1278" s="79">
        <v>0.01</v>
      </c>
      <c r="AA1278" s="111">
        <v>0.59</v>
      </c>
      <c r="AB1278" s="107"/>
    </row>
    <row r="1279" spans="1:28" ht="19.5" customHeight="1" x14ac:dyDescent="0.15">
      <c r="A1279" s="219"/>
      <c r="B1279" s="73" t="s">
        <v>20</v>
      </c>
      <c r="C1279" s="73"/>
      <c r="D1279" s="73"/>
      <c r="E1279" s="77" t="s">
        <v>150</v>
      </c>
      <c r="F1279" s="79">
        <f t="shared" si="527"/>
        <v>29.531999999999996</v>
      </c>
      <c r="G1279" s="79">
        <v>0</v>
      </c>
      <c r="H1279" s="79">
        <v>0</v>
      </c>
      <c r="I1279" s="79">
        <v>0.01</v>
      </c>
      <c r="J1279" s="79">
        <v>0</v>
      </c>
      <c r="K1279" s="79">
        <v>0</v>
      </c>
      <c r="L1279" s="79">
        <v>0.58599999999999997</v>
      </c>
      <c r="M1279" s="79">
        <v>1.9E-2</v>
      </c>
      <c r="N1279" s="79">
        <v>4.2000000000000003E-2</v>
      </c>
      <c r="O1279" s="79">
        <v>9.8089999999999993</v>
      </c>
      <c r="P1279" s="79">
        <v>3.2709999999999999</v>
      </c>
      <c r="Q1279" s="79">
        <v>1.8109999999999999</v>
      </c>
      <c r="R1279" s="79">
        <v>5.5489999999999995</v>
      </c>
      <c r="S1279" s="79">
        <v>6.5819999999999999</v>
      </c>
      <c r="T1279" s="79">
        <v>1.4929999999999999</v>
      </c>
      <c r="U1279" s="79">
        <v>0.18</v>
      </c>
      <c r="V1279" s="79">
        <v>0</v>
      </c>
      <c r="W1279" s="79">
        <v>0</v>
      </c>
      <c r="X1279" s="79">
        <v>0</v>
      </c>
      <c r="Y1279" s="79">
        <v>0</v>
      </c>
      <c r="Z1279" s="79">
        <v>3.0000000000000001E-3</v>
      </c>
      <c r="AA1279" s="111">
        <v>0.17699999999999999</v>
      </c>
      <c r="AB1279" s="107"/>
    </row>
    <row r="1280" spans="1:28" ht="19.5" customHeight="1" x14ac:dyDescent="0.15">
      <c r="A1280" s="219"/>
      <c r="B1280" s="73"/>
      <c r="C1280" s="73"/>
      <c r="D1280" s="77" t="s">
        <v>164</v>
      </c>
      <c r="E1280" s="77" t="s">
        <v>183</v>
      </c>
      <c r="F1280" s="79">
        <f t="shared" si="527"/>
        <v>12.71</v>
      </c>
      <c r="G1280" s="79">
        <v>0</v>
      </c>
      <c r="H1280" s="79">
        <v>0</v>
      </c>
      <c r="I1280" s="79">
        <v>0</v>
      </c>
      <c r="J1280" s="79">
        <v>0</v>
      </c>
      <c r="K1280" s="79">
        <v>0</v>
      </c>
      <c r="L1280" s="79">
        <v>0</v>
      </c>
      <c r="M1280" s="79">
        <v>0</v>
      </c>
      <c r="N1280" s="79">
        <v>0</v>
      </c>
      <c r="O1280" s="79">
        <v>0.24</v>
      </c>
      <c r="P1280" s="79">
        <v>8.0599999999999987</v>
      </c>
      <c r="Q1280" s="79">
        <v>0</v>
      </c>
      <c r="R1280" s="79">
        <v>1.39</v>
      </c>
      <c r="S1280" s="79">
        <v>0</v>
      </c>
      <c r="T1280" s="79">
        <v>0</v>
      </c>
      <c r="U1280" s="79">
        <v>0.35</v>
      </c>
      <c r="V1280" s="79">
        <v>0.99</v>
      </c>
      <c r="W1280" s="79">
        <v>0</v>
      </c>
      <c r="X1280" s="79">
        <v>7.0000000000000007E-2</v>
      </c>
      <c r="Y1280" s="79">
        <v>0.88</v>
      </c>
      <c r="Z1280" s="79">
        <v>0.73</v>
      </c>
      <c r="AA1280" s="111">
        <v>0</v>
      </c>
      <c r="AB1280" s="107"/>
    </row>
    <row r="1281" spans="1:28" ht="19.5" customHeight="1" x14ac:dyDescent="0.15">
      <c r="A1281" s="219" t="s">
        <v>226</v>
      </c>
      <c r="B1281" s="73"/>
      <c r="C1281" s="73"/>
      <c r="D1281" s="73"/>
      <c r="E1281" s="77" t="s">
        <v>150</v>
      </c>
      <c r="F1281" s="79">
        <f t="shared" si="527"/>
        <v>2.2350000000000003</v>
      </c>
      <c r="G1281" s="79">
        <v>0</v>
      </c>
      <c r="H1281" s="79">
        <v>0</v>
      </c>
      <c r="I1281" s="79">
        <v>0</v>
      </c>
      <c r="J1281" s="79">
        <v>0</v>
      </c>
      <c r="K1281" s="79">
        <v>0</v>
      </c>
      <c r="L1281" s="79">
        <v>0</v>
      </c>
      <c r="M1281" s="79">
        <v>0</v>
      </c>
      <c r="N1281" s="79">
        <v>0</v>
      </c>
      <c r="O1281" s="79">
        <v>2.5000000000000001E-2</v>
      </c>
      <c r="P1281" s="79">
        <v>1.0649999999999999</v>
      </c>
      <c r="Q1281" s="79">
        <v>0</v>
      </c>
      <c r="R1281" s="79">
        <v>0.26900000000000002</v>
      </c>
      <c r="S1281" s="79">
        <v>0</v>
      </c>
      <c r="T1281" s="79">
        <v>0</v>
      </c>
      <c r="U1281" s="79">
        <v>0.10199999999999999</v>
      </c>
      <c r="V1281" s="79">
        <v>0.28699999999999998</v>
      </c>
      <c r="W1281" s="79">
        <v>0</v>
      </c>
      <c r="X1281" s="79">
        <v>0.02</v>
      </c>
      <c r="Y1281" s="79">
        <v>0.255</v>
      </c>
      <c r="Z1281" s="79">
        <v>0.21199999999999999</v>
      </c>
      <c r="AA1281" s="111">
        <v>0</v>
      </c>
      <c r="AB1281" s="107"/>
    </row>
    <row r="1282" spans="1:28" ht="19.5" customHeight="1" x14ac:dyDescent="0.15">
      <c r="A1282" s="219"/>
      <c r="B1282" s="76"/>
      <c r="C1282" s="74" t="s">
        <v>165</v>
      </c>
      <c r="D1282" s="75"/>
      <c r="E1282" s="77" t="s">
        <v>183</v>
      </c>
      <c r="F1282" s="79">
        <f t="shared" si="527"/>
        <v>139.37999999999997</v>
      </c>
      <c r="G1282" s="79">
        <v>0.28999999999999998</v>
      </c>
      <c r="H1282" s="79">
        <v>7.38</v>
      </c>
      <c r="I1282" s="79">
        <v>0.66</v>
      </c>
      <c r="J1282" s="79">
        <v>1.23</v>
      </c>
      <c r="K1282" s="79">
        <v>0.34</v>
      </c>
      <c r="L1282" s="79">
        <v>0.6</v>
      </c>
      <c r="M1282" s="79">
        <v>0.87</v>
      </c>
      <c r="N1282" s="79">
        <v>1.58</v>
      </c>
      <c r="O1282" s="79">
        <v>1.72</v>
      </c>
      <c r="P1282" s="79">
        <v>4.3</v>
      </c>
      <c r="Q1282" s="79">
        <v>1.6</v>
      </c>
      <c r="R1282" s="79">
        <v>16.600000000000001</v>
      </c>
      <c r="S1282" s="79">
        <v>42.78</v>
      </c>
      <c r="T1282" s="79">
        <v>17.149999999999999</v>
      </c>
      <c r="U1282" s="79">
        <v>29.85</v>
      </c>
      <c r="V1282" s="79">
        <v>3.51</v>
      </c>
      <c r="W1282" s="79">
        <v>6.41</v>
      </c>
      <c r="X1282" s="79">
        <v>0</v>
      </c>
      <c r="Y1282" s="79">
        <v>2.5099999999999998</v>
      </c>
      <c r="Z1282" s="79">
        <v>0</v>
      </c>
      <c r="AA1282" s="111">
        <v>0</v>
      </c>
      <c r="AB1282" s="107"/>
    </row>
    <row r="1283" spans="1:28" ht="19.5" customHeight="1" x14ac:dyDescent="0.15">
      <c r="A1283" s="219"/>
      <c r="B1283" s="76"/>
      <c r="C1283" s="76"/>
      <c r="E1283" s="77" t="s">
        <v>150</v>
      </c>
      <c r="F1283" s="79">
        <f t="shared" si="527"/>
        <v>19.021999999999998</v>
      </c>
      <c r="G1283" s="79">
        <v>0</v>
      </c>
      <c r="H1283" s="79">
        <v>0.186</v>
      </c>
      <c r="I1283" s="79">
        <v>3.3000000000000002E-2</v>
      </c>
      <c r="J1283" s="79">
        <v>6.6000000000000003E-2</v>
      </c>
      <c r="K1283" s="79">
        <v>2.7E-2</v>
      </c>
      <c r="L1283" s="79">
        <v>5.6000000000000001E-2</v>
      </c>
      <c r="M1283" s="79">
        <v>8.6999999999999994E-2</v>
      </c>
      <c r="N1283" s="79">
        <v>0.17299999999999999</v>
      </c>
      <c r="O1283" s="79">
        <v>0.20599999999999999</v>
      </c>
      <c r="P1283" s="79">
        <v>0.57499999999999996</v>
      </c>
      <c r="Q1283" s="79">
        <v>0.22900000000000001</v>
      </c>
      <c r="R1283" s="79">
        <v>2.4079999999999999</v>
      </c>
      <c r="S1283" s="79">
        <v>6.2410000000000005</v>
      </c>
      <c r="T1283" s="79">
        <v>2.5209999999999999</v>
      </c>
      <c r="U1283" s="79">
        <v>4.3869999999999996</v>
      </c>
      <c r="V1283" s="79">
        <v>0.51600000000000001</v>
      </c>
      <c r="W1283" s="79">
        <v>0.94199999999999995</v>
      </c>
      <c r="X1283" s="79">
        <v>0</v>
      </c>
      <c r="Y1283" s="79">
        <v>0.36899999999999999</v>
      </c>
      <c r="Z1283" s="79">
        <v>0</v>
      </c>
      <c r="AA1283" s="111">
        <v>0</v>
      </c>
      <c r="AB1283" s="107"/>
    </row>
    <row r="1284" spans="1:28" ht="19.5" customHeight="1" x14ac:dyDescent="0.15">
      <c r="A1284" s="219"/>
      <c r="B1284" s="221"/>
      <c r="C1284" s="74" t="s">
        <v>152</v>
      </c>
      <c r="D1284" s="75"/>
      <c r="E1284" s="77" t="s">
        <v>183</v>
      </c>
      <c r="F1284" s="79">
        <f t="shared" si="527"/>
        <v>5704.11</v>
      </c>
      <c r="G1284" s="79">
        <f>G1286+G1296</f>
        <v>0.26</v>
      </c>
      <c r="H1284" s="79">
        <f t="shared" ref="H1284:AA1285" si="528">H1286+H1296</f>
        <v>151.91</v>
      </c>
      <c r="I1284" s="79">
        <f t="shared" si="528"/>
        <v>59.82</v>
      </c>
      <c r="J1284" s="79">
        <f t="shared" si="528"/>
        <v>18.849999999999998</v>
      </c>
      <c r="K1284" s="79">
        <f t="shared" si="528"/>
        <v>74.11</v>
      </c>
      <c r="L1284" s="79">
        <f t="shared" si="528"/>
        <v>15.25</v>
      </c>
      <c r="M1284" s="79">
        <f t="shared" si="528"/>
        <v>129.51</v>
      </c>
      <c r="N1284" s="79">
        <f t="shared" si="528"/>
        <v>176.69</v>
      </c>
      <c r="O1284" s="79">
        <f t="shared" si="528"/>
        <v>133.80000000000001</v>
      </c>
      <c r="P1284" s="79">
        <f t="shared" si="528"/>
        <v>353.63</v>
      </c>
      <c r="Q1284" s="79">
        <f t="shared" si="528"/>
        <v>197.82</v>
      </c>
      <c r="R1284" s="79">
        <f t="shared" si="528"/>
        <v>509.24</v>
      </c>
      <c r="S1284" s="79">
        <f t="shared" si="528"/>
        <v>1210.74</v>
      </c>
      <c r="T1284" s="79">
        <f t="shared" si="528"/>
        <v>1270.5</v>
      </c>
      <c r="U1284" s="79">
        <f t="shared" si="528"/>
        <v>584.08000000000004</v>
      </c>
      <c r="V1284" s="79">
        <f t="shared" si="528"/>
        <v>439.2</v>
      </c>
      <c r="W1284" s="79">
        <f t="shared" si="528"/>
        <v>87.28</v>
      </c>
      <c r="X1284" s="79">
        <f t="shared" si="528"/>
        <v>70.17</v>
      </c>
      <c r="Y1284" s="79">
        <f t="shared" si="528"/>
        <v>89.76</v>
      </c>
      <c r="Z1284" s="79">
        <f t="shared" si="528"/>
        <v>54.59</v>
      </c>
      <c r="AA1284" s="111">
        <f t="shared" si="528"/>
        <v>76.899999999999991</v>
      </c>
      <c r="AB1284" s="107"/>
    </row>
    <row r="1285" spans="1:28" ht="19.5" customHeight="1" x14ac:dyDescent="0.15">
      <c r="A1285" s="219"/>
      <c r="B1285" s="76"/>
      <c r="C1285" s="76"/>
      <c r="E1285" s="77" t="s">
        <v>150</v>
      </c>
      <c r="F1285" s="79">
        <f t="shared" si="527"/>
        <v>923.12499999999989</v>
      </c>
      <c r="G1285" s="79">
        <f>G1287+G1297</f>
        <v>3.0000000000000001E-3</v>
      </c>
      <c r="H1285" s="79">
        <f t="shared" si="528"/>
        <v>2.48</v>
      </c>
      <c r="I1285" s="79">
        <f>I1287+I1297</f>
        <v>2.355</v>
      </c>
      <c r="J1285" s="79">
        <f t="shared" ref="J1285:AA1285" si="529">J1287+J1297</f>
        <v>1.204</v>
      </c>
      <c r="K1285" s="79">
        <f t="shared" si="529"/>
        <v>6.2089999999999996</v>
      </c>
      <c r="L1285" s="79">
        <f t="shared" si="529"/>
        <v>1.419</v>
      </c>
      <c r="M1285" s="79">
        <f t="shared" si="529"/>
        <v>13.416</v>
      </c>
      <c r="N1285" s="79">
        <f t="shared" si="529"/>
        <v>21.771000000000001</v>
      </c>
      <c r="O1285" s="79">
        <f t="shared" si="529"/>
        <v>17.154</v>
      </c>
      <c r="P1285" s="79">
        <f t="shared" si="529"/>
        <v>48.103000000000002</v>
      </c>
      <c r="Q1285" s="79">
        <f t="shared" si="529"/>
        <v>31.601999999999997</v>
      </c>
      <c r="R1285" s="79">
        <f t="shared" si="529"/>
        <v>88.28</v>
      </c>
      <c r="S1285" s="79">
        <f t="shared" si="529"/>
        <v>204.62399999999997</v>
      </c>
      <c r="T1285" s="79">
        <f t="shared" si="529"/>
        <v>218.31400000000002</v>
      </c>
      <c r="U1285" s="79">
        <f t="shared" si="529"/>
        <v>98.006</v>
      </c>
      <c r="V1285" s="79">
        <f t="shared" si="529"/>
        <v>83.347000000000008</v>
      </c>
      <c r="W1285" s="79">
        <f t="shared" si="529"/>
        <v>19.794</v>
      </c>
      <c r="X1285" s="79">
        <f t="shared" si="529"/>
        <v>19.152000000000005</v>
      </c>
      <c r="Y1285" s="79">
        <f t="shared" si="529"/>
        <v>25.795000000000002</v>
      </c>
      <c r="Z1285" s="79">
        <f t="shared" si="529"/>
        <v>15.799000000000001</v>
      </c>
      <c r="AA1285" s="111">
        <f t="shared" si="529"/>
        <v>4.298</v>
      </c>
      <c r="AB1285" s="107"/>
    </row>
    <row r="1286" spans="1:28" ht="19.5" customHeight="1" x14ac:dyDescent="0.15">
      <c r="A1286" s="219"/>
      <c r="B1286" s="73" t="s">
        <v>94</v>
      </c>
      <c r="C1286" s="77"/>
      <c r="D1286" s="77" t="s">
        <v>153</v>
      </c>
      <c r="E1286" s="77" t="s">
        <v>183</v>
      </c>
      <c r="F1286" s="79">
        <f t="shared" si="527"/>
        <v>1379.9499999999998</v>
      </c>
      <c r="G1286" s="79">
        <f>SUM(G1288,G1290,G1292,G1294)</f>
        <v>0</v>
      </c>
      <c r="H1286" s="79">
        <f t="shared" ref="H1286" si="530">SUM(H1288,H1290,H1292,H1294)</f>
        <v>0</v>
      </c>
      <c r="I1286" s="79">
        <f>SUM(I1288,I1290,I1292,I1294)</f>
        <v>0</v>
      </c>
      <c r="J1286" s="79">
        <f t="shared" ref="J1286:AA1286" si="531">SUM(J1288,J1290,J1292,J1294)</f>
        <v>0</v>
      </c>
      <c r="K1286" s="79">
        <f t="shared" si="531"/>
        <v>0</v>
      </c>
      <c r="L1286" s="79">
        <f t="shared" si="531"/>
        <v>0.87</v>
      </c>
      <c r="M1286" s="79">
        <f t="shared" si="531"/>
        <v>0.92</v>
      </c>
      <c r="N1286" s="79">
        <f t="shared" si="531"/>
        <v>38.99</v>
      </c>
      <c r="O1286" s="79">
        <f t="shared" si="531"/>
        <v>9.52</v>
      </c>
      <c r="P1286" s="79">
        <f t="shared" si="531"/>
        <v>18.53</v>
      </c>
      <c r="Q1286" s="79">
        <f t="shared" si="531"/>
        <v>37.81</v>
      </c>
      <c r="R1286" s="79">
        <f t="shared" si="531"/>
        <v>156.17999999999998</v>
      </c>
      <c r="S1286" s="79">
        <f t="shared" si="531"/>
        <v>269.58</v>
      </c>
      <c r="T1286" s="79">
        <f t="shared" si="531"/>
        <v>276.97999999999996</v>
      </c>
      <c r="U1286" s="79">
        <f t="shared" si="531"/>
        <v>97.920000000000016</v>
      </c>
      <c r="V1286" s="79">
        <f t="shared" si="531"/>
        <v>138.64999999999998</v>
      </c>
      <c r="W1286" s="79">
        <f t="shared" si="531"/>
        <v>50.33</v>
      </c>
      <c r="X1286" s="79">
        <f t="shared" si="531"/>
        <v>63.480000000000004</v>
      </c>
      <c r="Y1286" s="79">
        <f t="shared" si="531"/>
        <v>88.7</v>
      </c>
      <c r="Z1286" s="79">
        <f t="shared" si="531"/>
        <v>54.59</v>
      </c>
      <c r="AA1286" s="111">
        <f t="shared" si="531"/>
        <v>76.899999999999991</v>
      </c>
      <c r="AB1286" s="107"/>
    </row>
    <row r="1287" spans="1:28" ht="19.5" customHeight="1" x14ac:dyDescent="0.15">
      <c r="A1287" s="219"/>
      <c r="B1287" s="73"/>
      <c r="C1287" s="73" t="s">
        <v>10</v>
      </c>
      <c r="D1287" s="73"/>
      <c r="E1287" s="77" t="s">
        <v>150</v>
      </c>
      <c r="F1287" s="79">
        <f t="shared" si="527"/>
        <v>341.44099999999997</v>
      </c>
      <c r="G1287" s="79">
        <f>SUM(G1289,G1291,G1293,G1295)</f>
        <v>0</v>
      </c>
      <c r="H1287" s="79">
        <f t="shared" ref="H1287:AA1287" si="532">SUM(H1289,H1291,H1293,H1295)</f>
        <v>0</v>
      </c>
      <c r="I1287" s="79">
        <f t="shared" si="532"/>
        <v>0</v>
      </c>
      <c r="J1287" s="79">
        <f t="shared" si="532"/>
        <v>0</v>
      </c>
      <c r="K1287" s="79">
        <f t="shared" si="532"/>
        <v>0</v>
      </c>
      <c r="L1287" s="79">
        <f t="shared" si="532"/>
        <v>3.4000000000000002E-2</v>
      </c>
      <c r="M1287" s="79">
        <f t="shared" si="532"/>
        <v>0.11699999999999999</v>
      </c>
      <c r="N1287" s="79">
        <f t="shared" si="532"/>
        <v>6.3220000000000001</v>
      </c>
      <c r="O1287" s="79">
        <f t="shared" si="532"/>
        <v>1.8129999999999999</v>
      </c>
      <c r="P1287" s="79">
        <f t="shared" si="532"/>
        <v>3.8169999999999997</v>
      </c>
      <c r="Q1287" s="79">
        <f t="shared" si="532"/>
        <v>8.51</v>
      </c>
      <c r="R1287" s="79">
        <f t="shared" si="532"/>
        <v>37.082999999999998</v>
      </c>
      <c r="S1287" s="79">
        <f t="shared" si="532"/>
        <v>67.327999999999989</v>
      </c>
      <c r="T1287" s="79">
        <f t="shared" si="532"/>
        <v>72.424999999999997</v>
      </c>
      <c r="U1287" s="79">
        <f t="shared" si="532"/>
        <v>26.542000000000002</v>
      </c>
      <c r="V1287" s="79">
        <f t="shared" si="532"/>
        <v>39.182000000000002</v>
      </c>
      <c r="W1287" s="79">
        <f t="shared" si="532"/>
        <v>14.363</v>
      </c>
      <c r="X1287" s="79">
        <f t="shared" si="532"/>
        <v>18.169000000000004</v>
      </c>
      <c r="Y1287" s="79">
        <f t="shared" si="532"/>
        <v>25.639000000000003</v>
      </c>
      <c r="Z1287" s="79">
        <f t="shared" si="532"/>
        <v>15.799000000000001</v>
      </c>
      <c r="AA1287" s="111">
        <f t="shared" si="532"/>
        <v>4.298</v>
      </c>
      <c r="AB1287" s="107"/>
    </row>
    <row r="1288" spans="1:28" ht="19.5" customHeight="1" x14ac:dyDescent="0.15">
      <c r="A1288" s="219"/>
      <c r="B1288" s="73"/>
      <c r="C1288" s="73"/>
      <c r="D1288" s="77" t="s">
        <v>157</v>
      </c>
      <c r="E1288" s="77" t="s">
        <v>183</v>
      </c>
      <c r="F1288" s="79">
        <f t="shared" si="527"/>
        <v>831.04999999999984</v>
      </c>
      <c r="G1288" s="79">
        <v>0</v>
      </c>
      <c r="H1288" s="79">
        <v>0</v>
      </c>
      <c r="I1288" s="79">
        <v>0</v>
      </c>
      <c r="J1288" s="79">
        <v>0</v>
      </c>
      <c r="K1288" s="79">
        <v>0</v>
      </c>
      <c r="L1288" s="79">
        <v>0</v>
      </c>
      <c r="M1288" s="79">
        <v>0.66</v>
      </c>
      <c r="N1288" s="79">
        <v>38.99</v>
      </c>
      <c r="O1288" s="79">
        <v>9.52</v>
      </c>
      <c r="P1288" s="79">
        <v>17.080000000000002</v>
      </c>
      <c r="Q1288" s="79">
        <v>34.56</v>
      </c>
      <c r="R1288" s="79">
        <v>152.13</v>
      </c>
      <c r="S1288" s="79">
        <v>257.58</v>
      </c>
      <c r="T1288" s="79">
        <v>226.29999999999998</v>
      </c>
      <c r="U1288" s="79">
        <v>44.89</v>
      </c>
      <c r="V1288" s="79">
        <v>32.51</v>
      </c>
      <c r="W1288" s="79">
        <v>7.65</v>
      </c>
      <c r="X1288" s="79">
        <v>5.54</v>
      </c>
      <c r="Y1288" s="79">
        <v>2.87</v>
      </c>
      <c r="Z1288" s="79">
        <v>0.77</v>
      </c>
      <c r="AA1288" s="111">
        <v>0</v>
      </c>
      <c r="AB1288" s="107"/>
    </row>
    <row r="1289" spans="1:28" ht="19.5" customHeight="1" x14ac:dyDescent="0.15">
      <c r="A1289" s="219"/>
      <c r="B1289" s="73"/>
      <c r="C1289" s="73"/>
      <c r="D1289" s="73"/>
      <c r="E1289" s="77" t="s">
        <v>150</v>
      </c>
      <c r="F1289" s="79">
        <f t="shared" si="527"/>
        <v>203.14600000000002</v>
      </c>
      <c r="G1289" s="79">
        <v>0</v>
      </c>
      <c r="H1289" s="79">
        <v>0</v>
      </c>
      <c r="I1289" s="79">
        <v>0</v>
      </c>
      <c r="J1289" s="79">
        <v>0</v>
      </c>
      <c r="K1289" s="79">
        <v>0</v>
      </c>
      <c r="L1289" s="79">
        <v>0</v>
      </c>
      <c r="M1289" s="79">
        <v>0.10199999999999999</v>
      </c>
      <c r="N1289" s="79">
        <v>6.3220000000000001</v>
      </c>
      <c r="O1289" s="79">
        <v>1.8129999999999999</v>
      </c>
      <c r="P1289" s="79">
        <v>3.5989999999999998</v>
      </c>
      <c r="Q1289" s="79">
        <v>7.8739999999999997</v>
      </c>
      <c r="R1289" s="79">
        <v>36.296999999999997</v>
      </c>
      <c r="S1289" s="79">
        <v>64.287999999999997</v>
      </c>
      <c r="T1289" s="79">
        <v>58.363</v>
      </c>
      <c r="U1289" s="79">
        <v>11.664000000000001</v>
      </c>
      <c r="V1289" s="79">
        <v>8.452</v>
      </c>
      <c r="W1289" s="79">
        <v>1.988</v>
      </c>
      <c r="X1289" s="79">
        <v>1.44</v>
      </c>
      <c r="Y1289" s="79">
        <v>0.745</v>
      </c>
      <c r="Z1289" s="79">
        <v>0.19900000000000001</v>
      </c>
      <c r="AA1289" s="111">
        <v>0</v>
      </c>
      <c r="AB1289" s="107"/>
    </row>
    <row r="1290" spans="1:28" ht="19.5" customHeight="1" x14ac:dyDescent="0.15">
      <c r="A1290" s="219"/>
      <c r="B1290" s="73" t="s">
        <v>65</v>
      </c>
      <c r="C1290" s="73" t="s">
        <v>159</v>
      </c>
      <c r="D1290" s="77" t="s">
        <v>160</v>
      </c>
      <c r="E1290" s="77" t="s">
        <v>183</v>
      </c>
      <c r="F1290" s="79">
        <f t="shared" si="527"/>
        <v>44.7</v>
      </c>
      <c r="G1290" s="79">
        <v>0</v>
      </c>
      <c r="H1290" s="79">
        <v>0</v>
      </c>
      <c r="I1290" s="79">
        <v>0</v>
      </c>
      <c r="J1290" s="79">
        <v>0</v>
      </c>
      <c r="K1290" s="79">
        <v>0</v>
      </c>
      <c r="L1290" s="79">
        <v>0</v>
      </c>
      <c r="M1290" s="79">
        <v>0</v>
      </c>
      <c r="N1290" s="79">
        <v>0</v>
      </c>
      <c r="O1290" s="79">
        <v>0</v>
      </c>
      <c r="P1290" s="79">
        <v>0.31</v>
      </c>
      <c r="Q1290" s="79">
        <v>0.22</v>
      </c>
      <c r="R1290" s="79">
        <v>0.1</v>
      </c>
      <c r="S1290" s="79">
        <v>1.4200000000000002</v>
      </c>
      <c r="T1290" s="79">
        <v>20.87</v>
      </c>
      <c r="U1290" s="79">
        <v>16.809999999999999</v>
      </c>
      <c r="V1290" s="79">
        <v>1.76</v>
      </c>
      <c r="W1290" s="79">
        <v>0</v>
      </c>
      <c r="X1290" s="79">
        <v>2.57</v>
      </c>
      <c r="Y1290" s="79">
        <v>0</v>
      </c>
      <c r="Z1290" s="79">
        <v>0.51</v>
      </c>
      <c r="AA1290" s="111">
        <v>0.13</v>
      </c>
      <c r="AB1290" s="107"/>
    </row>
    <row r="1291" spans="1:28" ht="19.5" customHeight="1" x14ac:dyDescent="0.15">
      <c r="A1291" s="219"/>
      <c r="B1291" s="73"/>
      <c r="C1291" s="73"/>
      <c r="D1291" s="73"/>
      <c r="E1291" s="77" t="s">
        <v>150</v>
      </c>
      <c r="F1291" s="79">
        <f t="shared" si="527"/>
        <v>11.545000000000002</v>
      </c>
      <c r="G1291" s="79">
        <v>0</v>
      </c>
      <c r="H1291" s="79">
        <v>0</v>
      </c>
      <c r="I1291" s="79">
        <v>0</v>
      </c>
      <c r="J1291" s="79">
        <v>0</v>
      </c>
      <c r="K1291" s="79">
        <v>0</v>
      </c>
      <c r="L1291" s="79">
        <v>0</v>
      </c>
      <c r="M1291" s="79">
        <v>0</v>
      </c>
      <c r="N1291" s="79">
        <v>0</v>
      </c>
      <c r="O1291" s="79">
        <v>0</v>
      </c>
      <c r="P1291" s="79">
        <v>6.8000000000000005E-2</v>
      </c>
      <c r="Q1291" s="79">
        <v>5.0999999999999997E-2</v>
      </c>
      <c r="R1291" s="79">
        <v>2.4E-2</v>
      </c>
      <c r="S1291" s="79">
        <v>0.35600000000000004</v>
      </c>
      <c r="T1291" s="79">
        <v>5.4160000000000004</v>
      </c>
      <c r="U1291" s="79">
        <v>4.3710000000000004</v>
      </c>
      <c r="V1291" s="79">
        <v>0.45699999999999996</v>
      </c>
      <c r="W1291" s="79">
        <v>0</v>
      </c>
      <c r="X1291" s="79">
        <v>0.66900000000000004</v>
      </c>
      <c r="Y1291" s="79">
        <v>0</v>
      </c>
      <c r="Z1291" s="79">
        <v>0.13300000000000001</v>
      </c>
      <c r="AA1291" s="111">
        <v>0</v>
      </c>
      <c r="AB1291" s="107"/>
    </row>
    <row r="1292" spans="1:28" ht="19.5" customHeight="1" x14ac:dyDescent="0.15">
      <c r="A1292" s="219" t="s">
        <v>85</v>
      </c>
      <c r="B1292" s="73"/>
      <c r="C1292" s="73"/>
      <c r="D1292" s="77" t="s">
        <v>166</v>
      </c>
      <c r="E1292" s="77" t="s">
        <v>183</v>
      </c>
      <c r="F1292" s="79">
        <f t="shared" si="527"/>
        <v>504.2</v>
      </c>
      <c r="G1292" s="79">
        <v>0</v>
      </c>
      <c r="H1292" s="79">
        <v>0</v>
      </c>
      <c r="I1292" s="79">
        <v>0</v>
      </c>
      <c r="J1292" s="79">
        <v>0</v>
      </c>
      <c r="K1292" s="79">
        <v>0</v>
      </c>
      <c r="L1292" s="79">
        <v>0.87</v>
      </c>
      <c r="M1292" s="79">
        <v>0.26</v>
      </c>
      <c r="N1292" s="79">
        <v>0</v>
      </c>
      <c r="O1292" s="79">
        <v>0</v>
      </c>
      <c r="P1292" s="79">
        <v>1.1399999999999999</v>
      </c>
      <c r="Q1292" s="79">
        <v>3.03</v>
      </c>
      <c r="R1292" s="79">
        <v>3.95</v>
      </c>
      <c r="S1292" s="79">
        <v>10.58</v>
      </c>
      <c r="T1292" s="79">
        <v>29.81</v>
      </c>
      <c r="U1292" s="79">
        <v>36.220000000000006</v>
      </c>
      <c r="V1292" s="79">
        <v>104.38</v>
      </c>
      <c r="W1292" s="79">
        <v>42.68</v>
      </c>
      <c r="X1292" s="79">
        <v>55.370000000000005</v>
      </c>
      <c r="Y1292" s="79">
        <v>85.83</v>
      </c>
      <c r="Z1292" s="79">
        <v>53.31</v>
      </c>
      <c r="AA1292" s="111">
        <v>76.77</v>
      </c>
      <c r="AB1292" s="107"/>
    </row>
    <row r="1293" spans="1:28" ht="19.5" customHeight="1" x14ac:dyDescent="0.15">
      <c r="A1293" s="219"/>
      <c r="B1293" s="73"/>
      <c r="C1293" s="73" t="s">
        <v>162</v>
      </c>
      <c r="D1293" s="73"/>
      <c r="E1293" s="77" t="s">
        <v>150</v>
      </c>
      <c r="F1293" s="79">
        <f t="shared" si="527"/>
        <v>126.75000000000001</v>
      </c>
      <c r="G1293" s="79">
        <v>0</v>
      </c>
      <c r="H1293" s="79">
        <v>0</v>
      </c>
      <c r="I1293" s="79">
        <v>0</v>
      </c>
      <c r="J1293" s="79">
        <v>0</v>
      </c>
      <c r="K1293" s="79">
        <v>0</v>
      </c>
      <c r="L1293" s="79">
        <v>3.4000000000000002E-2</v>
      </c>
      <c r="M1293" s="79">
        <v>1.4999999999999999E-2</v>
      </c>
      <c r="N1293" s="79">
        <v>0</v>
      </c>
      <c r="O1293" s="79">
        <v>0</v>
      </c>
      <c r="P1293" s="79">
        <v>0.15</v>
      </c>
      <c r="Q1293" s="79">
        <v>0.58499999999999996</v>
      </c>
      <c r="R1293" s="79">
        <v>0.76200000000000001</v>
      </c>
      <c r="S1293" s="79">
        <v>2.6840000000000002</v>
      </c>
      <c r="T1293" s="79">
        <v>8.645999999999999</v>
      </c>
      <c r="U1293" s="79">
        <v>10.507</v>
      </c>
      <c r="V1293" s="79">
        <v>30.273</v>
      </c>
      <c r="W1293" s="79">
        <v>12.375</v>
      </c>
      <c r="X1293" s="79">
        <v>16.060000000000002</v>
      </c>
      <c r="Y1293" s="79">
        <v>24.894000000000002</v>
      </c>
      <c r="Z1293" s="79">
        <v>15.467000000000001</v>
      </c>
      <c r="AA1293" s="111">
        <v>4.298</v>
      </c>
      <c r="AB1293" s="107"/>
    </row>
    <row r="1294" spans="1:28" ht="19.5" customHeight="1" x14ac:dyDescent="0.15">
      <c r="A1294" s="219"/>
      <c r="B1294" s="73" t="s">
        <v>20</v>
      </c>
      <c r="C1294" s="73"/>
      <c r="D1294" s="77" t="s">
        <v>164</v>
      </c>
      <c r="E1294" s="77" t="s">
        <v>183</v>
      </c>
      <c r="F1294" s="79">
        <f t="shared" si="527"/>
        <v>0</v>
      </c>
      <c r="G1294" s="79">
        <v>0</v>
      </c>
      <c r="H1294" s="79">
        <v>0</v>
      </c>
      <c r="I1294" s="79">
        <v>0</v>
      </c>
      <c r="J1294" s="79">
        <v>0</v>
      </c>
      <c r="K1294" s="79">
        <v>0</v>
      </c>
      <c r="L1294" s="79">
        <v>0</v>
      </c>
      <c r="M1294" s="79">
        <v>0</v>
      </c>
      <c r="N1294" s="79">
        <v>0</v>
      </c>
      <c r="O1294" s="79">
        <v>0</v>
      </c>
      <c r="P1294" s="79">
        <v>0</v>
      </c>
      <c r="Q1294" s="79">
        <v>0</v>
      </c>
      <c r="R1294" s="79">
        <v>0</v>
      </c>
      <c r="S1294" s="79">
        <v>0</v>
      </c>
      <c r="T1294" s="79">
        <v>0</v>
      </c>
      <c r="U1294" s="79">
        <v>0</v>
      </c>
      <c r="V1294" s="79">
        <v>0</v>
      </c>
      <c r="W1294" s="79">
        <v>0</v>
      </c>
      <c r="X1294" s="79">
        <v>0</v>
      </c>
      <c r="Y1294" s="79">
        <v>0</v>
      </c>
      <c r="Z1294" s="79">
        <v>0</v>
      </c>
      <c r="AA1294" s="111">
        <v>0</v>
      </c>
      <c r="AB1294" s="107"/>
    </row>
    <row r="1295" spans="1:28" ht="19.5" customHeight="1" x14ac:dyDescent="0.15">
      <c r="A1295" s="219"/>
      <c r="B1295" s="73"/>
      <c r="C1295" s="73"/>
      <c r="D1295" s="73"/>
      <c r="E1295" s="77" t="s">
        <v>150</v>
      </c>
      <c r="F1295" s="79">
        <f t="shared" si="527"/>
        <v>0</v>
      </c>
      <c r="G1295" s="79">
        <v>0</v>
      </c>
      <c r="H1295" s="79">
        <v>0</v>
      </c>
      <c r="I1295" s="79">
        <v>0</v>
      </c>
      <c r="J1295" s="79">
        <v>0</v>
      </c>
      <c r="K1295" s="79">
        <v>0</v>
      </c>
      <c r="L1295" s="79">
        <v>0</v>
      </c>
      <c r="M1295" s="79">
        <v>0</v>
      </c>
      <c r="N1295" s="79">
        <v>0</v>
      </c>
      <c r="O1295" s="79">
        <v>0</v>
      </c>
      <c r="P1295" s="79">
        <v>0</v>
      </c>
      <c r="Q1295" s="79">
        <v>0</v>
      </c>
      <c r="R1295" s="79">
        <v>0</v>
      </c>
      <c r="S1295" s="79">
        <v>0</v>
      </c>
      <c r="T1295" s="79">
        <v>0</v>
      </c>
      <c r="U1295" s="79">
        <v>0</v>
      </c>
      <c r="V1295" s="79">
        <v>0</v>
      </c>
      <c r="W1295" s="79">
        <v>0</v>
      </c>
      <c r="X1295" s="79">
        <v>0</v>
      </c>
      <c r="Y1295" s="79">
        <v>0</v>
      </c>
      <c r="Z1295" s="79">
        <v>0</v>
      </c>
      <c r="AA1295" s="111">
        <v>0</v>
      </c>
      <c r="AB1295" s="107"/>
    </row>
    <row r="1296" spans="1:28" ht="19.5" customHeight="1" x14ac:dyDescent="0.15">
      <c r="A1296" s="219"/>
      <c r="B1296" s="76"/>
      <c r="C1296" s="74" t="s">
        <v>165</v>
      </c>
      <c r="D1296" s="75"/>
      <c r="E1296" s="77" t="s">
        <v>183</v>
      </c>
      <c r="F1296" s="79">
        <f t="shared" si="527"/>
        <v>4324.16</v>
      </c>
      <c r="G1296" s="79">
        <v>0.26</v>
      </c>
      <c r="H1296" s="79">
        <v>151.91</v>
      </c>
      <c r="I1296" s="79">
        <v>59.82</v>
      </c>
      <c r="J1296" s="79">
        <v>18.849999999999998</v>
      </c>
      <c r="K1296" s="79">
        <v>74.11</v>
      </c>
      <c r="L1296" s="79">
        <v>14.38</v>
      </c>
      <c r="M1296" s="79">
        <v>128.59</v>
      </c>
      <c r="N1296" s="79">
        <v>137.69999999999999</v>
      </c>
      <c r="O1296" s="79">
        <v>124.28</v>
      </c>
      <c r="P1296" s="79">
        <v>335.1</v>
      </c>
      <c r="Q1296" s="79">
        <v>160.01</v>
      </c>
      <c r="R1296" s="79">
        <v>353.06</v>
      </c>
      <c r="S1296" s="79">
        <v>941.16000000000008</v>
      </c>
      <c r="T1296" s="79">
        <v>993.52</v>
      </c>
      <c r="U1296" s="79">
        <v>486.16</v>
      </c>
      <c r="V1296" s="79">
        <v>300.55</v>
      </c>
      <c r="W1296" s="79">
        <v>36.950000000000003</v>
      </c>
      <c r="X1296" s="79">
        <v>6.6899999999999995</v>
      </c>
      <c r="Y1296" s="79">
        <v>1.06</v>
      </c>
      <c r="Z1296" s="79">
        <v>0</v>
      </c>
      <c r="AA1296" s="111">
        <v>0</v>
      </c>
      <c r="AB1296" s="107"/>
    </row>
    <row r="1297" spans="1:28" ht="19.5" customHeight="1" thickBot="1" x14ac:dyDescent="0.2">
      <c r="A1297" s="94"/>
      <c r="B1297" s="222"/>
      <c r="C1297" s="222"/>
      <c r="D1297" s="223"/>
      <c r="E1297" s="224" t="s">
        <v>150</v>
      </c>
      <c r="F1297" s="79">
        <f t="shared" si="527"/>
        <v>581.68399999999997</v>
      </c>
      <c r="G1297" s="102">
        <v>3.0000000000000001E-3</v>
      </c>
      <c r="H1297" s="225">
        <v>2.48</v>
      </c>
      <c r="I1297" s="225">
        <v>2.355</v>
      </c>
      <c r="J1297" s="225">
        <v>1.204</v>
      </c>
      <c r="K1297" s="225">
        <v>6.2089999999999996</v>
      </c>
      <c r="L1297" s="225">
        <v>1.385</v>
      </c>
      <c r="M1297" s="225">
        <v>13.298999999999999</v>
      </c>
      <c r="N1297" s="225">
        <v>15.449000000000002</v>
      </c>
      <c r="O1297" s="225">
        <v>15.340999999999999</v>
      </c>
      <c r="P1297" s="225">
        <v>44.286000000000001</v>
      </c>
      <c r="Q1297" s="225">
        <v>23.091999999999999</v>
      </c>
      <c r="R1297" s="225">
        <v>51.197000000000003</v>
      </c>
      <c r="S1297" s="225">
        <v>137.29599999999999</v>
      </c>
      <c r="T1297" s="225">
        <v>145.88900000000001</v>
      </c>
      <c r="U1297" s="225">
        <v>71.463999999999999</v>
      </c>
      <c r="V1297" s="225">
        <v>44.164999999999999</v>
      </c>
      <c r="W1297" s="225">
        <v>5.431</v>
      </c>
      <c r="X1297" s="225">
        <v>0.98299999999999998</v>
      </c>
      <c r="Y1297" s="225">
        <v>0.156</v>
      </c>
      <c r="Z1297" s="225">
        <v>0</v>
      </c>
      <c r="AA1297" s="226">
        <v>0</v>
      </c>
      <c r="AB1297" s="107"/>
    </row>
    <row r="1298" spans="1:28" ht="19.5" customHeight="1" x14ac:dyDescent="0.15">
      <c r="A1298" s="349" t="s">
        <v>119</v>
      </c>
      <c r="B1298" s="352" t="s">
        <v>120</v>
      </c>
      <c r="C1298" s="353"/>
      <c r="D1298" s="354"/>
      <c r="E1298" s="73" t="s">
        <v>183</v>
      </c>
      <c r="F1298" s="227">
        <f>F1299+F1300</f>
        <v>451.94</v>
      </c>
    </row>
    <row r="1299" spans="1:28" ht="19.5" customHeight="1" x14ac:dyDescent="0.15">
      <c r="A1299" s="350"/>
      <c r="B1299" s="355" t="s">
        <v>205</v>
      </c>
      <c r="C1299" s="356"/>
      <c r="D1299" s="357"/>
      <c r="E1299" s="77" t="s">
        <v>183</v>
      </c>
      <c r="F1299" s="227">
        <v>356.7</v>
      </c>
    </row>
    <row r="1300" spans="1:28" ht="19.5" customHeight="1" x14ac:dyDescent="0.15">
      <c r="A1300" s="351"/>
      <c r="B1300" s="355" t="s">
        <v>206</v>
      </c>
      <c r="C1300" s="356"/>
      <c r="D1300" s="357"/>
      <c r="E1300" s="77" t="s">
        <v>183</v>
      </c>
      <c r="F1300" s="227">
        <v>95.24</v>
      </c>
    </row>
    <row r="1301" spans="1:28" ht="19.5" customHeight="1" thickBot="1" x14ac:dyDescent="0.2">
      <c r="A1301" s="358" t="s">
        <v>204</v>
      </c>
      <c r="B1301" s="359"/>
      <c r="C1301" s="359"/>
      <c r="D1301" s="360"/>
      <c r="E1301" s="167" t="s">
        <v>183</v>
      </c>
      <c r="F1301" s="233">
        <v>1.2</v>
      </c>
    </row>
    <row r="1303" spans="1:28" ht="19.5" customHeight="1" x14ac:dyDescent="0.15">
      <c r="A1303" s="3" t="s">
        <v>381</v>
      </c>
      <c r="F1303" s="207" t="s">
        <v>499</v>
      </c>
    </row>
    <row r="1304" spans="1:28" ht="19.5" customHeight="1" thickBot="1" x14ac:dyDescent="0.2">
      <c r="A1304" s="346" t="s">
        <v>28</v>
      </c>
      <c r="B1304" s="348"/>
      <c r="C1304" s="348"/>
      <c r="D1304" s="348"/>
      <c r="E1304" s="348"/>
      <c r="F1304" s="348"/>
      <c r="G1304" s="348"/>
      <c r="H1304" s="348"/>
      <c r="I1304" s="348"/>
      <c r="J1304" s="348"/>
      <c r="K1304" s="348"/>
      <c r="L1304" s="348"/>
      <c r="M1304" s="348"/>
      <c r="N1304" s="348"/>
      <c r="O1304" s="348"/>
      <c r="P1304" s="348"/>
      <c r="Q1304" s="348"/>
      <c r="R1304" s="348"/>
      <c r="S1304" s="348"/>
      <c r="T1304" s="348"/>
      <c r="U1304" s="348"/>
      <c r="V1304" s="348"/>
      <c r="W1304" s="348"/>
      <c r="X1304" s="348"/>
      <c r="Y1304" s="348"/>
      <c r="Z1304" s="348"/>
      <c r="AA1304" s="348"/>
    </row>
    <row r="1305" spans="1:28" ht="19.5" customHeight="1" x14ac:dyDescent="0.15">
      <c r="A1305" s="208" t="s">
        <v>179</v>
      </c>
      <c r="B1305" s="91"/>
      <c r="C1305" s="91"/>
      <c r="D1305" s="91"/>
      <c r="E1305" s="91"/>
      <c r="F1305" s="89" t="s">
        <v>180</v>
      </c>
      <c r="G1305" s="184"/>
      <c r="H1305" s="184"/>
      <c r="I1305" s="184"/>
      <c r="J1305" s="184"/>
      <c r="K1305" s="184"/>
      <c r="L1305" s="184"/>
      <c r="M1305" s="184"/>
      <c r="N1305" s="184"/>
      <c r="O1305" s="184"/>
      <c r="P1305" s="184"/>
      <c r="Q1305" s="209"/>
      <c r="R1305" s="135"/>
      <c r="S1305" s="184"/>
      <c r="T1305" s="184"/>
      <c r="U1305" s="184"/>
      <c r="V1305" s="184"/>
      <c r="W1305" s="184"/>
      <c r="X1305" s="184"/>
      <c r="Y1305" s="184"/>
      <c r="Z1305" s="184"/>
      <c r="AA1305" s="234" t="s">
        <v>181</v>
      </c>
      <c r="AB1305" s="107"/>
    </row>
    <row r="1306" spans="1:28" ht="19.5" customHeight="1" x14ac:dyDescent="0.15">
      <c r="A1306" s="211" t="s">
        <v>182</v>
      </c>
      <c r="B1306" s="75"/>
      <c r="C1306" s="75"/>
      <c r="D1306" s="75"/>
      <c r="E1306" s="77" t="s">
        <v>183</v>
      </c>
      <c r="F1306" s="79">
        <f>F1308+F1342+F1345</f>
        <v>1570.89</v>
      </c>
      <c r="G1306" s="212" t="s">
        <v>184</v>
      </c>
      <c r="H1306" s="212" t="s">
        <v>185</v>
      </c>
      <c r="I1306" s="212" t="s">
        <v>186</v>
      </c>
      <c r="J1306" s="212" t="s">
        <v>187</v>
      </c>
      <c r="K1306" s="212" t="s">
        <v>227</v>
      </c>
      <c r="L1306" s="212" t="s">
        <v>228</v>
      </c>
      <c r="M1306" s="212" t="s">
        <v>229</v>
      </c>
      <c r="N1306" s="212" t="s">
        <v>230</v>
      </c>
      <c r="O1306" s="212" t="s">
        <v>231</v>
      </c>
      <c r="P1306" s="212" t="s">
        <v>232</v>
      </c>
      <c r="Q1306" s="213" t="s">
        <v>233</v>
      </c>
      <c r="R1306" s="214" t="s">
        <v>234</v>
      </c>
      <c r="S1306" s="212" t="s">
        <v>235</v>
      </c>
      <c r="T1306" s="212" t="s">
        <v>236</v>
      </c>
      <c r="U1306" s="212" t="s">
        <v>237</v>
      </c>
      <c r="V1306" s="212" t="s">
        <v>238</v>
      </c>
      <c r="W1306" s="212" t="s">
        <v>42</v>
      </c>
      <c r="X1306" s="212" t="s">
        <v>147</v>
      </c>
      <c r="Y1306" s="212" t="s">
        <v>148</v>
      </c>
      <c r="Z1306" s="212" t="s">
        <v>149</v>
      </c>
      <c r="AA1306" s="235"/>
      <c r="AB1306" s="107"/>
    </row>
    <row r="1307" spans="1:28" ht="19.5" customHeight="1" x14ac:dyDescent="0.15">
      <c r="A1307" s="144"/>
      <c r="E1307" s="77" t="s">
        <v>150</v>
      </c>
      <c r="F1307" s="79">
        <f>F1309</f>
        <v>351.43</v>
      </c>
      <c r="G1307" s="216"/>
      <c r="H1307" s="216"/>
      <c r="I1307" s="216"/>
      <c r="J1307" s="216"/>
      <c r="K1307" s="216"/>
      <c r="L1307" s="216"/>
      <c r="M1307" s="216"/>
      <c r="N1307" s="216"/>
      <c r="O1307" s="216"/>
      <c r="P1307" s="216"/>
      <c r="Q1307" s="217"/>
      <c r="R1307" s="197"/>
      <c r="S1307" s="216"/>
      <c r="T1307" s="216"/>
      <c r="U1307" s="216"/>
      <c r="V1307" s="216"/>
      <c r="W1307" s="216"/>
      <c r="X1307" s="216"/>
      <c r="Y1307" s="216"/>
      <c r="Z1307" s="216"/>
      <c r="AA1307" s="235" t="s">
        <v>151</v>
      </c>
      <c r="AB1307" s="107"/>
    </row>
    <row r="1308" spans="1:28" ht="19.5" customHeight="1" x14ac:dyDescent="0.15">
      <c r="A1308" s="218"/>
      <c r="B1308" s="74" t="s">
        <v>152</v>
      </c>
      <c r="C1308" s="75"/>
      <c r="D1308" s="75"/>
      <c r="E1308" s="77" t="s">
        <v>183</v>
      </c>
      <c r="F1308" s="79">
        <f>SUM(G1308:AA1308)</f>
        <v>1507.49</v>
      </c>
      <c r="G1308" s="79">
        <f>G1310+G1328</f>
        <v>28.36</v>
      </c>
      <c r="H1308" s="79">
        <f t="shared" ref="H1308:AA1308" si="533">H1310+H1328</f>
        <v>7.33</v>
      </c>
      <c r="I1308" s="79">
        <f t="shared" si="533"/>
        <v>8.2999999999999989</v>
      </c>
      <c r="J1308" s="79">
        <f t="shared" si="533"/>
        <v>12.170000000000002</v>
      </c>
      <c r="K1308" s="79">
        <f t="shared" si="533"/>
        <v>10.66</v>
      </c>
      <c r="L1308" s="79">
        <f t="shared" si="533"/>
        <v>50.140000000000008</v>
      </c>
      <c r="M1308" s="79">
        <f t="shared" si="533"/>
        <v>59.53</v>
      </c>
      <c r="N1308" s="79">
        <f t="shared" si="533"/>
        <v>25.39</v>
      </c>
      <c r="O1308" s="79">
        <f t="shared" si="533"/>
        <v>109.96000000000001</v>
      </c>
      <c r="P1308" s="79">
        <f t="shared" si="533"/>
        <v>124.42999999999999</v>
      </c>
      <c r="Q1308" s="79">
        <f t="shared" si="533"/>
        <v>250.62999999999997</v>
      </c>
      <c r="R1308" s="79">
        <f t="shared" si="533"/>
        <v>518.12</v>
      </c>
      <c r="S1308" s="79">
        <f t="shared" si="533"/>
        <v>162.86000000000001</v>
      </c>
      <c r="T1308" s="79">
        <f t="shared" si="533"/>
        <v>70.789999999999992</v>
      </c>
      <c r="U1308" s="79">
        <f t="shared" si="533"/>
        <v>27.509999999999998</v>
      </c>
      <c r="V1308" s="79">
        <f t="shared" si="533"/>
        <v>27.92</v>
      </c>
      <c r="W1308" s="79">
        <f t="shared" si="533"/>
        <v>5.71</v>
      </c>
      <c r="X1308" s="79">
        <f t="shared" si="533"/>
        <v>5.1100000000000003</v>
      </c>
      <c r="Y1308" s="79">
        <f t="shared" si="533"/>
        <v>0.27</v>
      </c>
      <c r="Z1308" s="79">
        <f t="shared" si="533"/>
        <v>0.59</v>
      </c>
      <c r="AA1308" s="111">
        <f t="shared" si="533"/>
        <v>1.71</v>
      </c>
      <c r="AB1308" s="107"/>
    </row>
    <row r="1309" spans="1:28" ht="19.5" customHeight="1" x14ac:dyDescent="0.15">
      <c r="A1309" s="219"/>
      <c r="B1309" s="220"/>
      <c r="E1309" s="77" t="s">
        <v>150</v>
      </c>
      <c r="F1309" s="79">
        <f>SUM(G1309:AA1309)</f>
        <v>351.43</v>
      </c>
      <c r="G1309" s="79">
        <f>G1311+G1329</f>
        <v>7.0000000000000007E-2</v>
      </c>
      <c r="H1309" s="79">
        <f t="shared" ref="H1309:AA1309" si="534">H1311+H1329</f>
        <v>7.3999999999999996E-2</v>
      </c>
      <c r="I1309" s="79">
        <f t="shared" si="534"/>
        <v>0.38600000000000001</v>
      </c>
      <c r="J1309" s="79">
        <f t="shared" si="534"/>
        <v>0.73699999999999999</v>
      </c>
      <c r="K1309" s="79">
        <f t="shared" si="534"/>
        <v>1.5410000000000001</v>
      </c>
      <c r="L1309" s="79">
        <f t="shared" si="534"/>
        <v>10.827999999999999</v>
      </c>
      <c r="M1309" s="79">
        <f t="shared" si="534"/>
        <v>10.984999999999999</v>
      </c>
      <c r="N1309" s="79">
        <f t="shared" si="534"/>
        <v>7.3010000000000002</v>
      </c>
      <c r="O1309" s="79">
        <f t="shared" si="534"/>
        <v>35.639000000000003</v>
      </c>
      <c r="P1309" s="79">
        <f t="shared" si="534"/>
        <v>32.230999999999995</v>
      </c>
      <c r="Q1309" s="79">
        <f t="shared" si="534"/>
        <v>58.028999999999996</v>
      </c>
      <c r="R1309" s="79">
        <f t="shared" si="534"/>
        <v>115.312</v>
      </c>
      <c r="S1309" s="79">
        <f t="shared" si="534"/>
        <v>41.302</v>
      </c>
      <c r="T1309" s="79">
        <f t="shared" si="534"/>
        <v>18.032</v>
      </c>
      <c r="U1309" s="79">
        <f t="shared" si="534"/>
        <v>7.0270000000000001</v>
      </c>
      <c r="V1309" s="79">
        <f t="shared" si="534"/>
        <v>7.3959999999999999</v>
      </c>
      <c r="W1309" s="79">
        <f t="shared" si="534"/>
        <v>2.0920000000000001</v>
      </c>
      <c r="X1309" s="79">
        <f t="shared" si="534"/>
        <v>2.0950000000000002</v>
      </c>
      <c r="Y1309" s="79">
        <f t="shared" si="534"/>
        <v>0.111</v>
      </c>
      <c r="Z1309" s="79">
        <f t="shared" si="534"/>
        <v>0.24199999999999999</v>
      </c>
      <c r="AA1309" s="111">
        <f t="shared" si="534"/>
        <v>0</v>
      </c>
      <c r="AB1309" s="107"/>
    </row>
    <row r="1310" spans="1:28" ht="19.5" customHeight="1" x14ac:dyDescent="0.15">
      <c r="A1310" s="219"/>
      <c r="B1310" s="221"/>
      <c r="C1310" s="74" t="s">
        <v>152</v>
      </c>
      <c r="D1310" s="75"/>
      <c r="E1310" s="77" t="s">
        <v>183</v>
      </c>
      <c r="F1310" s="79">
        <f t="shared" ref="F1310:F1313" si="535">SUM(G1310:AA1310)</f>
        <v>712.63000000000011</v>
      </c>
      <c r="G1310" s="79">
        <f>G1312+G1326</f>
        <v>15.23</v>
      </c>
      <c r="H1310" s="79">
        <f t="shared" ref="H1310:J1310" si="536">H1312+H1326</f>
        <v>5.25</v>
      </c>
      <c r="I1310" s="79">
        <f t="shared" si="536"/>
        <v>6.6199999999999992</v>
      </c>
      <c r="J1310" s="79">
        <f t="shared" si="536"/>
        <v>3.54</v>
      </c>
      <c r="K1310" s="79">
        <f>K1312+K1326</f>
        <v>6.72</v>
      </c>
      <c r="L1310" s="79">
        <f t="shared" ref="L1310:AA1310" si="537">L1312+L1326</f>
        <v>44.720000000000006</v>
      </c>
      <c r="M1310" s="79">
        <f t="shared" si="537"/>
        <v>29.37</v>
      </c>
      <c r="N1310" s="79">
        <f t="shared" si="537"/>
        <v>22.54</v>
      </c>
      <c r="O1310" s="79">
        <f t="shared" si="537"/>
        <v>105.4</v>
      </c>
      <c r="P1310" s="79">
        <f t="shared" si="537"/>
        <v>70.19</v>
      </c>
      <c r="Q1310" s="79">
        <f t="shared" si="537"/>
        <v>97.31</v>
      </c>
      <c r="R1310" s="79">
        <f t="shared" si="537"/>
        <v>169.79000000000002</v>
      </c>
      <c r="S1310" s="79">
        <f t="shared" si="537"/>
        <v>72.13000000000001</v>
      </c>
      <c r="T1310" s="79">
        <f t="shared" si="537"/>
        <v>29.58</v>
      </c>
      <c r="U1310" s="79">
        <f t="shared" si="537"/>
        <v>11.01</v>
      </c>
      <c r="V1310" s="79">
        <f t="shared" si="537"/>
        <v>12.5</v>
      </c>
      <c r="W1310" s="79">
        <f t="shared" si="537"/>
        <v>4.76</v>
      </c>
      <c r="X1310" s="79">
        <f t="shared" si="537"/>
        <v>5.1100000000000003</v>
      </c>
      <c r="Y1310" s="79">
        <f t="shared" si="537"/>
        <v>0.27</v>
      </c>
      <c r="Z1310" s="79">
        <f t="shared" si="537"/>
        <v>0.59</v>
      </c>
      <c r="AA1310" s="111">
        <f t="shared" si="537"/>
        <v>0</v>
      </c>
      <c r="AB1310" s="107"/>
    </row>
    <row r="1311" spans="1:28" ht="19.5" customHeight="1" x14ac:dyDescent="0.15">
      <c r="A1311" s="219"/>
      <c r="B1311" s="76"/>
      <c r="C1311" s="76"/>
      <c r="E1311" s="77" t="s">
        <v>150</v>
      </c>
      <c r="F1311" s="79">
        <f t="shared" si="535"/>
        <v>240.923</v>
      </c>
      <c r="G1311" s="79">
        <f>G1313+G1327</f>
        <v>0</v>
      </c>
      <c r="H1311" s="79">
        <f t="shared" ref="H1311:AA1311" si="538">H1313+H1327</f>
        <v>0.02</v>
      </c>
      <c r="I1311" s="79">
        <f t="shared" si="538"/>
        <v>0.30099999999999999</v>
      </c>
      <c r="J1311" s="79">
        <f t="shared" si="538"/>
        <v>0.26100000000000001</v>
      </c>
      <c r="K1311" s="79">
        <f t="shared" si="538"/>
        <v>1.2110000000000001</v>
      </c>
      <c r="L1311" s="79">
        <f t="shared" si="538"/>
        <v>10.286</v>
      </c>
      <c r="M1311" s="79">
        <f t="shared" si="538"/>
        <v>7.6449999999999996</v>
      </c>
      <c r="N1311" s="79">
        <f t="shared" si="538"/>
        <v>6.9569999999999999</v>
      </c>
      <c r="O1311" s="79">
        <f t="shared" si="538"/>
        <v>35.045000000000002</v>
      </c>
      <c r="P1311" s="79">
        <f t="shared" si="538"/>
        <v>24.992999999999999</v>
      </c>
      <c r="Q1311" s="79">
        <f t="shared" si="538"/>
        <v>36.166999999999994</v>
      </c>
      <c r="R1311" s="79">
        <f t="shared" si="538"/>
        <v>64.784999999999997</v>
      </c>
      <c r="S1311" s="79">
        <f t="shared" si="538"/>
        <v>27.509</v>
      </c>
      <c r="T1311" s="79">
        <f t="shared" si="538"/>
        <v>11.699</v>
      </c>
      <c r="U1311" s="79">
        <f t="shared" si="538"/>
        <v>4.516</v>
      </c>
      <c r="V1311" s="79">
        <f t="shared" si="538"/>
        <v>5.1280000000000001</v>
      </c>
      <c r="W1311" s="79">
        <f t="shared" si="538"/>
        <v>1.952</v>
      </c>
      <c r="X1311" s="79">
        <f t="shared" si="538"/>
        <v>2.0950000000000002</v>
      </c>
      <c r="Y1311" s="79">
        <f t="shared" si="538"/>
        <v>0.111</v>
      </c>
      <c r="Z1311" s="79">
        <f t="shared" si="538"/>
        <v>0.24199999999999999</v>
      </c>
      <c r="AA1311" s="111">
        <f t="shared" si="538"/>
        <v>0</v>
      </c>
      <c r="AB1311" s="107"/>
    </row>
    <row r="1312" spans="1:28" ht="19.5" customHeight="1" x14ac:dyDescent="0.15">
      <c r="A1312" s="219"/>
      <c r="B1312" s="73"/>
      <c r="C1312" s="77"/>
      <c r="D1312" s="77" t="s">
        <v>153</v>
      </c>
      <c r="E1312" s="77" t="s">
        <v>183</v>
      </c>
      <c r="F1312" s="79">
        <f>SUM(G1312:AA1312)</f>
        <v>712.13000000000011</v>
      </c>
      <c r="G1312" s="79">
        <f>SUM(G1314,G1316,G1318,G1320,G1322,G1324)</f>
        <v>15.23</v>
      </c>
      <c r="H1312" s="79">
        <f t="shared" ref="H1312" si="539">SUM(H1314,H1316,H1318,H1320,H1322,H1324)</f>
        <v>5.25</v>
      </c>
      <c r="I1312" s="79">
        <f>SUM(I1314,I1316,I1318,I1320,I1322,I1324)</f>
        <v>6.52</v>
      </c>
      <c r="J1312" s="79">
        <f t="shared" ref="J1312" si="540">SUM(J1314,J1316,J1318,J1320,J1322,J1324)</f>
        <v>3.54</v>
      </c>
      <c r="K1312" s="79">
        <f>SUM(K1314,K1316,K1318,K1320,K1322,K1324)</f>
        <v>6.72</v>
      </c>
      <c r="L1312" s="79">
        <f t="shared" ref="L1312:N1312" si="541">SUM(L1314,L1316,L1318,L1320,L1322,L1324)</f>
        <v>44.720000000000006</v>
      </c>
      <c r="M1312" s="79">
        <f t="shared" si="541"/>
        <v>29.37</v>
      </c>
      <c r="N1312" s="79">
        <f t="shared" si="541"/>
        <v>22.54</v>
      </c>
      <c r="O1312" s="79">
        <f>SUM(O1314,O1316,O1318,O1320,O1322,O1324)</f>
        <v>105.4</v>
      </c>
      <c r="P1312" s="79">
        <f t="shared" ref="P1312:V1312" si="542">SUM(P1314,P1316,P1318,P1320,P1322,P1324)</f>
        <v>70.19</v>
      </c>
      <c r="Q1312" s="79">
        <f t="shared" si="542"/>
        <v>96.91</v>
      </c>
      <c r="R1312" s="79">
        <f t="shared" si="542"/>
        <v>169.79000000000002</v>
      </c>
      <c r="S1312" s="79">
        <f t="shared" si="542"/>
        <v>72.13000000000001</v>
      </c>
      <c r="T1312" s="79">
        <f t="shared" si="542"/>
        <v>29.58</v>
      </c>
      <c r="U1312" s="79">
        <f t="shared" si="542"/>
        <v>11.01</v>
      </c>
      <c r="V1312" s="79">
        <f t="shared" si="542"/>
        <v>12.5</v>
      </c>
      <c r="W1312" s="79">
        <f>SUM(W1314,W1316,W1318,W1320,W1322,W1324)</f>
        <v>4.76</v>
      </c>
      <c r="X1312" s="79">
        <f t="shared" ref="X1312:AA1312" si="543">SUM(X1314,X1316,X1318,X1320,X1322,X1324)</f>
        <v>5.1100000000000003</v>
      </c>
      <c r="Y1312" s="79">
        <f t="shared" si="543"/>
        <v>0.27</v>
      </c>
      <c r="Z1312" s="79">
        <f t="shared" si="543"/>
        <v>0.59</v>
      </c>
      <c r="AA1312" s="111">
        <f t="shared" si="543"/>
        <v>0</v>
      </c>
      <c r="AB1312" s="107"/>
    </row>
    <row r="1313" spans="1:28" ht="19.5" customHeight="1" x14ac:dyDescent="0.15">
      <c r="A1313" s="219"/>
      <c r="B1313" s="73" t="s">
        <v>154</v>
      </c>
      <c r="C1313" s="73"/>
      <c r="D1313" s="73"/>
      <c r="E1313" s="77" t="s">
        <v>150</v>
      </c>
      <c r="F1313" s="79">
        <f t="shared" si="535"/>
        <v>240.86399999999998</v>
      </c>
      <c r="G1313" s="79">
        <f>SUM(G1315,G1317,G1319,G1321,G1323,G1325)</f>
        <v>0</v>
      </c>
      <c r="H1313" s="79">
        <f t="shared" ref="H1313:AA1313" si="544">SUM(H1315,H1317,H1319,H1321,H1323,H1325)</f>
        <v>0.02</v>
      </c>
      <c r="I1313" s="79">
        <f t="shared" si="544"/>
        <v>0.29799999999999999</v>
      </c>
      <c r="J1313" s="79">
        <f t="shared" si="544"/>
        <v>0.26100000000000001</v>
      </c>
      <c r="K1313" s="79">
        <f t="shared" si="544"/>
        <v>1.2110000000000001</v>
      </c>
      <c r="L1313" s="79">
        <f t="shared" si="544"/>
        <v>10.286</v>
      </c>
      <c r="M1313" s="79">
        <f t="shared" si="544"/>
        <v>7.6449999999999996</v>
      </c>
      <c r="N1313" s="79">
        <f t="shared" si="544"/>
        <v>6.9569999999999999</v>
      </c>
      <c r="O1313" s="79">
        <f t="shared" si="544"/>
        <v>35.045000000000002</v>
      </c>
      <c r="P1313" s="79">
        <f t="shared" si="544"/>
        <v>24.992999999999999</v>
      </c>
      <c r="Q1313" s="79">
        <f t="shared" si="544"/>
        <v>36.110999999999997</v>
      </c>
      <c r="R1313" s="79">
        <f t="shared" si="544"/>
        <v>64.784999999999997</v>
      </c>
      <c r="S1313" s="79">
        <f t="shared" si="544"/>
        <v>27.509</v>
      </c>
      <c r="T1313" s="79">
        <f t="shared" si="544"/>
        <v>11.699</v>
      </c>
      <c r="U1313" s="79">
        <f t="shared" si="544"/>
        <v>4.516</v>
      </c>
      <c r="V1313" s="79">
        <f t="shared" si="544"/>
        <v>5.1280000000000001</v>
      </c>
      <c r="W1313" s="79">
        <f t="shared" si="544"/>
        <v>1.952</v>
      </c>
      <c r="X1313" s="79">
        <f t="shared" si="544"/>
        <v>2.0950000000000002</v>
      </c>
      <c r="Y1313" s="79">
        <f t="shared" si="544"/>
        <v>0.111</v>
      </c>
      <c r="Z1313" s="79">
        <f t="shared" si="544"/>
        <v>0.24199999999999999</v>
      </c>
      <c r="AA1313" s="111">
        <f t="shared" si="544"/>
        <v>0</v>
      </c>
      <c r="AB1313" s="107"/>
    </row>
    <row r="1314" spans="1:28" ht="19.5" customHeight="1" x14ac:dyDescent="0.15">
      <c r="A1314" s="219" t="s">
        <v>155</v>
      </c>
      <c r="B1314" s="73"/>
      <c r="C1314" s="73" t="s">
        <v>10</v>
      </c>
      <c r="D1314" s="77" t="s">
        <v>156</v>
      </c>
      <c r="E1314" s="77" t="s">
        <v>183</v>
      </c>
      <c r="F1314" s="79">
        <f t="shared" ref="F1314:F1317" si="545">SUM(G1314:AA1314)</f>
        <v>679.24</v>
      </c>
      <c r="G1314" s="79">
        <v>15.23</v>
      </c>
      <c r="H1314" s="79">
        <v>0.53</v>
      </c>
      <c r="I1314" s="79">
        <v>3.6</v>
      </c>
      <c r="J1314" s="79">
        <v>1.7999999999999998</v>
      </c>
      <c r="K1314" s="79">
        <v>5.64</v>
      </c>
      <c r="L1314" s="79">
        <v>44.52</v>
      </c>
      <c r="M1314" s="79">
        <v>29.27</v>
      </c>
      <c r="N1314" s="79">
        <v>22.54</v>
      </c>
      <c r="O1314" s="79">
        <v>105.01</v>
      </c>
      <c r="P1314" s="79">
        <v>68.27</v>
      </c>
      <c r="Q1314" s="79">
        <v>95.6</v>
      </c>
      <c r="R1314" s="79">
        <v>163.36000000000001</v>
      </c>
      <c r="S1314" s="79">
        <v>63.68</v>
      </c>
      <c r="T1314" s="79">
        <v>25.95</v>
      </c>
      <c r="U1314" s="79">
        <v>11.01</v>
      </c>
      <c r="V1314" s="79">
        <v>12.5</v>
      </c>
      <c r="W1314" s="79">
        <v>4.76</v>
      </c>
      <c r="X1314" s="79">
        <v>5.1100000000000003</v>
      </c>
      <c r="Y1314" s="79">
        <v>0.27</v>
      </c>
      <c r="Z1314" s="79">
        <v>0.59</v>
      </c>
      <c r="AA1314" s="111">
        <v>0</v>
      </c>
      <c r="AB1314" s="107"/>
    </row>
    <row r="1315" spans="1:28" ht="19.5" customHeight="1" x14ac:dyDescent="0.15">
      <c r="A1315" s="219"/>
      <c r="B1315" s="73"/>
      <c r="C1315" s="73"/>
      <c r="D1315" s="73"/>
      <c r="E1315" s="77" t="s">
        <v>150</v>
      </c>
      <c r="F1315" s="79">
        <f t="shared" si="545"/>
        <v>234.59399999999999</v>
      </c>
      <c r="G1315" s="79">
        <v>0</v>
      </c>
      <c r="H1315" s="79">
        <v>0.02</v>
      </c>
      <c r="I1315" s="79">
        <v>0.29699999999999999</v>
      </c>
      <c r="J1315" s="79">
        <v>0.24099999999999999</v>
      </c>
      <c r="K1315" s="79">
        <v>1.046</v>
      </c>
      <c r="L1315" s="79">
        <v>10.262</v>
      </c>
      <c r="M1315" s="79">
        <v>7.6289999999999996</v>
      </c>
      <c r="N1315" s="79">
        <v>6.9569999999999999</v>
      </c>
      <c r="O1315" s="79">
        <v>34.969000000000001</v>
      </c>
      <c r="P1315" s="79">
        <v>24.510999999999999</v>
      </c>
      <c r="Q1315" s="79">
        <v>35.771999999999998</v>
      </c>
      <c r="R1315" s="79">
        <v>63.021000000000001</v>
      </c>
      <c r="S1315" s="79">
        <v>25.215</v>
      </c>
      <c r="T1315" s="79">
        <v>10.61</v>
      </c>
      <c r="U1315" s="79">
        <v>4.516</v>
      </c>
      <c r="V1315" s="79">
        <v>5.1280000000000001</v>
      </c>
      <c r="W1315" s="79">
        <v>1.952</v>
      </c>
      <c r="X1315" s="79">
        <v>2.0950000000000002</v>
      </c>
      <c r="Y1315" s="79">
        <v>0.111</v>
      </c>
      <c r="Z1315" s="79">
        <v>0.24199999999999999</v>
      </c>
      <c r="AA1315" s="111">
        <v>0</v>
      </c>
      <c r="AB1315" s="107"/>
    </row>
    <row r="1316" spans="1:28" ht="19.5" customHeight="1" x14ac:dyDescent="0.15">
      <c r="A1316" s="219"/>
      <c r="B1316" s="73"/>
      <c r="C1316" s="73"/>
      <c r="D1316" s="77" t="s">
        <v>157</v>
      </c>
      <c r="E1316" s="77" t="s">
        <v>183</v>
      </c>
      <c r="F1316" s="79">
        <f t="shared" si="545"/>
        <v>4.37</v>
      </c>
      <c r="G1316" s="79">
        <v>0</v>
      </c>
      <c r="H1316" s="79">
        <v>0</v>
      </c>
      <c r="I1316" s="79">
        <v>0</v>
      </c>
      <c r="J1316" s="79">
        <v>0</v>
      </c>
      <c r="K1316" s="79">
        <v>0.2</v>
      </c>
      <c r="L1316" s="79">
        <v>0</v>
      </c>
      <c r="M1316" s="79">
        <v>0</v>
      </c>
      <c r="N1316" s="79">
        <v>0</v>
      </c>
      <c r="O1316" s="79">
        <v>0</v>
      </c>
      <c r="P1316" s="79">
        <v>0</v>
      </c>
      <c r="Q1316" s="79">
        <v>0.16</v>
      </c>
      <c r="R1316" s="79">
        <v>0.56999999999999995</v>
      </c>
      <c r="S1316" s="79">
        <v>3.44</v>
      </c>
      <c r="T1316" s="79">
        <v>0</v>
      </c>
      <c r="U1316" s="79">
        <v>0</v>
      </c>
      <c r="V1316" s="79">
        <v>0</v>
      </c>
      <c r="W1316" s="79">
        <v>0</v>
      </c>
      <c r="X1316" s="79">
        <v>0</v>
      </c>
      <c r="Y1316" s="79">
        <v>0</v>
      </c>
      <c r="Z1316" s="79">
        <v>0</v>
      </c>
      <c r="AA1316" s="111">
        <v>0</v>
      </c>
      <c r="AB1316" s="107"/>
    </row>
    <row r="1317" spans="1:28" ht="19.5" customHeight="1" x14ac:dyDescent="0.15">
      <c r="A1317" s="219"/>
      <c r="B1317" s="73"/>
      <c r="C1317" s="73"/>
      <c r="D1317" s="73"/>
      <c r="E1317" s="77" t="s">
        <v>150</v>
      </c>
      <c r="F1317" s="79">
        <f t="shared" si="545"/>
        <v>1.0580000000000001</v>
      </c>
      <c r="G1317" s="79">
        <v>0</v>
      </c>
      <c r="H1317" s="79">
        <v>0</v>
      </c>
      <c r="I1317" s="79">
        <v>0</v>
      </c>
      <c r="J1317" s="79">
        <v>0</v>
      </c>
      <c r="K1317" s="79">
        <v>2.4E-2</v>
      </c>
      <c r="L1317" s="79">
        <v>0</v>
      </c>
      <c r="M1317" s="79">
        <v>0</v>
      </c>
      <c r="N1317" s="79">
        <v>0</v>
      </c>
      <c r="O1317" s="79">
        <v>0</v>
      </c>
      <c r="P1317" s="79">
        <v>0</v>
      </c>
      <c r="Q1317" s="79">
        <v>3.6999999999999998E-2</v>
      </c>
      <c r="R1317" s="79">
        <v>0.13700000000000001</v>
      </c>
      <c r="S1317" s="79">
        <v>0.86</v>
      </c>
      <c r="T1317" s="79">
        <v>0</v>
      </c>
      <c r="U1317" s="79">
        <v>0</v>
      </c>
      <c r="V1317" s="79">
        <v>0</v>
      </c>
      <c r="W1317" s="79">
        <v>0</v>
      </c>
      <c r="X1317" s="79">
        <v>0</v>
      </c>
      <c r="Y1317" s="79">
        <v>0</v>
      </c>
      <c r="Z1317" s="79">
        <v>0</v>
      </c>
      <c r="AA1317" s="111">
        <v>0</v>
      </c>
      <c r="AB1317" s="107"/>
    </row>
    <row r="1318" spans="1:28" ht="19.5" customHeight="1" x14ac:dyDescent="0.15">
      <c r="A1318" s="219"/>
      <c r="B1318" s="73" t="s">
        <v>158</v>
      </c>
      <c r="C1318" s="73" t="s">
        <v>159</v>
      </c>
      <c r="D1318" s="77" t="s">
        <v>160</v>
      </c>
      <c r="E1318" s="77" t="s">
        <v>183</v>
      </c>
      <c r="F1318" s="79">
        <f>SUM(G1318:AA1318)</f>
        <v>1.1300000000000001</v>
      </c>
      <c r="G1318" s="79">
        <v>0</v>
      </c>
      <c r="H1318" s="79">
        <v>0</v>
      </c>
      <c r="I1318" s="79">
        <v>0</v>
      </c>
      <c r="J1318" s="79">
        <v>0</v>
      </c>
      <c r="K1318" s="79">
        <v>0</v>
      </c>
      <c r="L1318" s="79">
        <v>0.2</v>
      </c>
      <c r="M1318" s="79">
        <v>0.1</v>
      </c>
      <c r="N1318" s="79">
        <v>0</v>
      </c>
      <c r="O1318" s="79">
        <v>0.39</v>
      </c>
      <c r="P1318" s="79">
        <v>0.44</v>
      </c>
      <c r="Q1318" s="79">
        <v>0</v>
      </c>
      <c r="R1318" s="79">
        <v>0</v>
      </c>
      <c r="S1318" s="79">
        <v>0</v>
      </c>
      <c r="T1318" s="79">
        <v>0</v>
      </c>
      <c r="U1318" s="79">
        <v>0</v>
      </c>
      <c r="V1318" s="79">
        <v>0</v>
      </c>
      <c r="W1318" s="79">
        <v>0</v>
      </c>
      <c r="X1318" s="79">
        <v>0</v>
      </c>
      <c r="Y1318" s="79">
        <v>0</v>
      </c>
      <c r="Z1318" s="79">
        <v>0</v>
      </c>
      <c r="AA1318" s="111">
        <v>0</v>
      </c>
      <c r="AB1318" s="107"/>
    </row>
    <row r="1319" spans="1:28" ht="19.5" customHeight="1" x14ac:dyDescent="0.15">
      <c r="A1319" s="219"/>
      <c r="B1319" s="73"/>
      <c r="C1319" s="73"/>
      <c r="D1319" s="73"/>
      <c r="E1319" s="77" t="s">
        <v>150</v>
      </c>
      <c r="F1319" s="79">
        <f t="shared" ref="F1319:F1341" si="546">SUM(G1319:AA1319)</f>
        <v>0.21199999999999999</v>
      </c>
      <c r="G1319" s="79">
        <v>0</v>
      </c>
      <c r="H1319" s="79">
        <v>0</v>
      </c>
      <c r="I1319" s="79">
        <v>0</v>
      </c>
      <c r="J1319" s="79">
        <v>0</v>
      </c>
      <c r="K1319" s="79">
        <v>0</v>
      </c>
      <c r="L1319" s="79">
        <v>2.4E-2</v>
      </c>
      <c r="M1319" s="79">
        <v>1.6E-2</v>
      </c>
      <c r="N1319" s="79">
        <v>0</v>
      </c>
      <c r="O1319" s="79">
        <v>7.5999999999999998E-2</v>
      </c>
      <c r="P1319" s="79">
        <v>9.6000000000000002E-2</v>
      </c>
      <c r="Q1319" s="79">
        <v>0</v>
      </c>
      <c r="R1319" s="79">
        <v>0</v>
      </c>
      <c r="S1319" s="79">
        <v>0</v>
      </c>
      <c r="T1319" s="79">
        <v>0</v>
      </c>
      <c r="U1319" s="79">
        <v>0</v>
      </c>
      <c r="V1319" s="79">
        <v>0</v>
      </c>
      <c r="W1319" s="79">
        <v>0</v>
      </c>
      <c r="X1319" s="79">
        <v>0</v>
      </c>
      <c r="Y1319" s="79">
        <v>0</v>
      </c>
      <c r="Z1319" s="79">
        <v>0</v>
      </c>
      <c r="AA1319" s="111">
        <v>0</v>
      </c>
      <c r="AB1319" s="107"/>
    </row>
    <row r="1320" spans="1:28" ht="19.5" customHeight="1" x14ac:dyDescent="0.15">
      <c r="A1320" s="219"/>
      <c r="B1320" s="73"/>
      <c r="C1320" s="73"/>
      <c r="D1320" s="77" t="s">
        <v>161</v>
      </c>
      <c r="E1320" s="77" t="s">
        <v>183</v>
      </c>
      <c r="F1320" s="79">
        <f t="shared" si="546"/>
        <v>9.379999999999999</v>
      </c>
      <c r="G1320" s="79">
        <v>0</v>
      </c>
      <c r="H1320" s="79">
        <v>4.72</v>
      </c>
      <c r="I1320" s="79">
        <v>2.92</v>
      </c>
      <c r="J1320" s="79">
        <v>1.74</v>
      </c>
      <c r="K1320" s="79">
        <v>0</v>
      </c>
      <c r="L1320" s="79">
        <v>0</v>
      </c>
      <c r="M1320" s="79">
        <v>0</v>
      </c>
      <c r="N1320" s="79">
        <v>0</v>
      </c>
      <c r="O1320" s="79">
        <v>0</v>
      </c>
      <c r="P1320" s="79">
        <v>0</v>
      </c>
      <c r="Q1320" s="79">
        <v>0</v>
      </c>
      <c r="R1320" s="79">
        <v>0</v>
      </c>
      <c r="S1320" s="79">
        <v>0</v>
      </c>
      <c r="T1320" s="79">
        <v>0</v>
      </c>
      <c r="U1320" s="79">
        <v>0</v>
      </c>
      <c r="V1320" s="79">
        <v>0</v>
      </c>
      <c r="W1320" s="79">
        <v>0</v>
      </c>
      <c r="X1320" s="79">
        <v>0</v>
      </c>
      <c r="Y1320" s="79">
        <v>0</v>
      </c>
      <c r="Z1320" s="79">
        <v>0</v>
      </c>
      <c r="AA1320" s="111">
        <v>0</v>
      </c>
      <c r="AB1320" s="107"/>
    </row>
    <row r="1321" spans="1:28" ht="19.5" customHeight="1" x14ac:dyDescent="0.15">
      <c r="A1321" s="219"/>
      <c r="B1321" s="73"/>
      <c r="C1321" s="73"/>
      <c r="D1321" s="73"/>
      <c r="E1321" s="77" t="s">
        <v>150</v>
      </c>
      <c r="F1321" s="79">
        <f t="shared" si="546"/>
        <v>2.0999999999999998E-2</v>
      </c>
      <c r="G1321" s="79">
        <v>0</v>
      </c>
      <c r="H1321" s="79">
        <v>0</v>
      </c>
      <c r="I1321" s="79">
        <v>1E-3</v>
      </c>
      <c r="J1321" s="79">
        <v>1.9999999999999997E-2</v>
      </c>
      <c r="K1321" s="79">
        <v>0</v>
      </c>
      <c r="L1321" s="79">
        <v>0</v>
      </c>
      <c r="M1321" s="79">
        <v>0</v>
      </c>
      <c r="N1321" s="79">
        <v>0</v>
      </c>
      <c r="O1321" s="79">
        <v>0</v>
      </c>
      <c r="P1321" s="79">
        <v>0</v>
      </c>
      <c r="Q1321" s="79">
        <v>0</v>
      </c>
      <c r="R1321" s="79">
        <v>0</v>
      </c>
      <c r="S1321" s="79">
        <v>0</v>
      </c>
      <c r="T1321" s="79">
        <v>0</v>
      </c>
      <c r="U1321" s="79">
        <v>0</v>
      </c>
      <c r="V1321" s="79">
        <v>0</v>
      </c>
      <c r="W1321" s="79">
        <v>0</v>
      </c>
      <c r="X1321" s="79">
        <v>0</v>
      </c>
      <c r="Y1321" s="79">
        <v>0</v>
      </c>
      <c r="Z1321" s="79">
        <v>0</v>
      </c>
      <c r="AA1321" s="111">
        <v>0</v>
      </c>
      <c r="AB1321" s="107"/>
    </row>
    <row r="1322" spans="1:28" ht="19.5" customHeight="1" x14ac:dyDescent="0.15">
      <c r="A1322" s="219"/>
      <c r="B1322" s="73"/>
      <c r="C1322" s="73" t="s">
        <v>162</v>
      </c>
      <c r="D1322" s="77" t="s">
        <v>163</v>
      </c>
      <c r="E1322" s="77" t="s">
        <v>183</v>
      </c>
      <c r="F1322" s="79">
        <f t="shared" si="546"/>
        <v>18.009999999999998</v>
      </c>
      <c r="G1322" s="79">
        <v>0</v>
      </c>
      <c r="H1322" s="79">
        <v>0</v>
      </c>
      <c r="I1322" s="79">
        <v>0</v>
      </c>
      <c r="J1322" s="79">
        <v>0</v>
      </c>
      <c r="K1322" s="79">
        <v>0.87999999999999989</v>
      </c>
      <c r="L1322" s="79">
        <v>0</v>
      </c>
      <c r="M1322" s="79">
        <v>0</v>
      </c>
      <c r="N1322" s="79">
        <v>0</v>
      </c>
      <c r="O1322" s="79">
        <v>0</v>
      </c>
      <c r="P1322" s="79">
        <v>1.48</v>
      </c>
      <c r="Q1322" s="79">
        <v>1.1499999999999999</v>
      </c>
      <c r="R1322" s="79">
        <v>5.8599999999999994</v>
      </c>
      <c r="S1322" s="79">
        <v>5.01</v>
      </c>
      <c r="T1322" s="79">
        <v>3.63</v>
      </c>
      <c r="U1322" s="79">
        <v>0</v>
      </c>
      <c r="V1322" s="79">
        <v>0</v>
      </c>
      <c r="W1322" s="79">
        <v>0</v>
      </c>
      <c r="X1322" s="79">
        <v>0</v>
      </c>
      <c r="Y1322" s="79">
        <v>0</v>
      </c>
      <c r="Z1322" s="79">
        <v>0</v>
      </c>
      <c r="AA1322" s="111">
        <v>0</v>
      </c>
      <c r="AB1322" s="107"/>
    </row>
    <row r="1323" spans="1:28" ht="19.5" customHeight="1" x14ac:dyDescent="0.15">
      <c r="A1323" s="219"/>
      <c r="B1323" s="73" t="s">
        <v>20</v>
      </c>
      <c r="C1323" s="73"/>
      <c r="D1323" s="73"/>
      <c r="E1323" s="77" t="s">
        <v>150</v>
      </c>
      <c r="F1323" s="79">
        <f t="shared" si="546"/>
        <v>4.9789999999999992</v>
      </c>
      <c r="G1323" s="79">
        <v>0</v>
      </c>
      <c r="H1323" s="79">
        <v>0</v>
      </c>
      <c r="I1323" s="79">
        <v>0</v>
      </c>
      <c r="J1323" s="79">
        <v>0</v>
      </c>
      <c r="K1323" s="79">
        <v>0.14100000000000001</v>
      </c>
      <c r="L1323" s="79">
        <v>0</v>
      </c>
      <c r="M1323" s="79">
        <v>0</v>
      </c>
      <c r="N1323" s="79">
        <v>0</v>
      </c>
      <c r="O1323" s="79">
        <v>0</v>
      </c>
      <c r="P1323" s="79">
        <v>0.38600000000000001</v>
      </c>
      <c r="Q1323" s="79">
        <v>0.30199999999999999</v>
      </c>
      <c r="R1323" s="79">
        <v>1.627</v>
      </c>
      <c r="S1323" s="79">
        <v>1.4339999999999999</v>
      </c>
      <c r="T1323" s="79">
        <v>1.089</v>
      </c>
      <c r="U1323" s="79">
        <v>0</v>
      </c>
      <c r="V1323" s="79">
        <v>0</v>
      </c>
      <c r="W1323" s="79">
        <v>0</v>
      </c>
      <c r="X1323" s="79">
        <v>0</v>
      </c>
      <c r="Y1323" s="79">
        <v>0</v>
      </c>
      <c r="Z1323" s="79">
        <v>0</v>
      </c>
      <c r="AA1323" s="111">
        <v>0</v>
      </c>
      <c r="AB1323" s="107"/>
    </row>
    <row r="1324" spans="1:28" ht="19.5" customHeight="1" x14ac:dyDescent="0.15">
      <c r="A1324" s="219"/>
      <c r="B1324" s="73"/>
      <c r="C1324" s="73"/>
      <c r="D1324" s="77" t="s">
        <v>164</v>
      </c>
      <c r="E1324" s="77" t="s">
        <v>183</v>
      </c>
      <c r="F1324" s="79">
        <f t="shared" si="546"/>
        <v>0</v>
      </c>
      <c r="G1324" s="79">
        <v>0</v>
      </c>
      <c r="H1324" s="79">
        <v>0</v>
      </c>
      <c r="I1324" s="79">
        <v>0</v>
      </c>
      <c r="J1324" s="79">
        <v>0</v>
      </c>
      <c r="K1324" s="79">
        <v>0</v>
      </c>
      <c r="L1324" s="79">
        <v>0</v>
      </c>
      <c r="M1324" s="79">
        <v>0</v>
      </c>
      <c r="N1324" s="79">
        <v>0</v>
      </c>
      <c r="O1324" s="79">
        <v>0</v>
      </c>
      <c r="P1324" s="79">
        <v>0</v>
      </c>
      <c r="Q1324" s="79">
        <v>0</v>
      </c>
      <c r="R1324" s="79">
        <v>0</v>
      </c>
      <c r="S1324" s="79">
        <v>0</v>
      </c>
      <c r="T1324" s="79">
        <v>0</v>
      </c>
      <c r="U1324" s="79">
        <v>0</v>
      </c>
      <c r="V1324" s="79">
        <v>0</v>
      </c>
      <c r="W1324" s="79">
        <v>0</v>
      </c>
      <c r="X1324" s="79">
        <v>0</v>
      </c>
      <c r="Y1324" s="79">
        <v>0</v>
      </c>
      <c r="Z1324" s="79">
        <v>0</v>
      </c>
      <c r="AA1324" s="111">
        <v>0</v>
      </c>
      <c r="AB1324" s="107"/>
    </row>
    <row r="1325" spans="1:28" ht="19.5" customHeight="1" x14ac:dyDescent="0.15">
      <c r="A1325" s="219" t="s">
        <v>226</v>
      </c>
      <c r="B1325" s="73"/>
      <c r="C1325" s="73"/>
      <c r="D1325" s="73"/>
      <c r="E1325" s="77" t="s">
        <v>150</v>
      </c>
      <c r="F1325" s="79">
        <f t="shared" si="546"/>
        <v>0</v>
      </c>
      <c r="G1325" s="79">
        <v>0</v>
      </c>
      <c r="H1325" s="79">
        <v>0</v>
      </c>
      <c r="I1325" s="79">
        <v>0</v>
      </c>
      <c r="J1325" s="79">
        <v>0</v>
      </c>
      <c r="K1325" s="79">
        <v>0</v>
      </c>
      <c r="L1325" s="79">
        <v>0</v>
      </c>
      <c r="M1325" s="79">
        <v>0</v>
      </c>
      <c r="N1325" s="79">
        <v>0</v>
      </c>
      <c r="O1325" s="79">
        <v>0</v>
      </c>
      <c r="P1325" s="79">
        <v>0</v>
      </c>
      <c r="Q1325" s="79">
        <v>0</v>
      </c>
      <c r="R1325" s="79">
        <v>0</v>
      </c>
      <c r="S1325" s="79">
        <v>0</v>
      </c>
      <c r="T1325" s="79">
        <v>0</v>
      </c>
      <c r="U1325" s="79">
        <v>0</v>
      </c>
      <c r="V1325" s="79">
        <v>0</v>
      </c>
      <c r="W1325" s="79">
        <v>0</v>
      </c>
      <c r="X1325" s="79">
        <v>0</v>
      </c>
      <c r="Y1325" s="79">
        <v>0</v>
      </c>
      <c r="Z1325" s="79">
        <v>0</v>
      </c>
      <c r="AA1325" s="111">
        <v>0</v>
      </c>
      <c r="AB1325" s="107"/>
    </row>
    <row r="1326" spans="1:28" ht="19.5" customHeight="1" x14ac:dyDescent="0.15">
      <c r="A1326" s="219"/>
      <c r="B1326" s="76"/>
      <c r="C1326" s="74" t="s">
        <v>165</v>
      </c>
      <c r="D1326" s="75"/>
      <c r="E1326" s="77" t="s">
        <v>183</v>
      </c>
      <c r="F1326" s="79">
        <f t="shared" si="546"/>
        <v>0.5</v>
      </c>
      <c r="G1326" s="79">
        <v>0</v>
      </c>
      <c r="H1326" s="79">
        <v>0</v>
      </c>
      <c r="I1326" s="79">
        <v>0.1</v>
      </c>
      <c r="J1326" s="79">
        <v>0</v>
      </c>
      <c r="K1326" s="79">
        <v>0</v>
      </c>
      <c r="L1326" s="79">
        <v>0</v>
      </c>
      <c r="M1326" s="79">
        <v>0</v>
      </c>
      <c r="N1326" s="79">
        <v>0</v>
      </c>
      <c r="O1326" s="79">
        <v>0</v>
      </c>
      <c r="P1326" s="79">
        <v>0</v>
      </c>
      <c r="Q1326" s="79">
        <v>0.4</v>
      </c>
      <c r="R1326" s="79">
        <v>0</v>
      </c>
      <c r="S1326" s="79">
        <v>0</v>
      </c>
      <c r="T1326" s="79">
        <v>0</v>
      </c>
      <c r="U1326" s="79">
        <v>0</v>
      </c>
      <c r="V1326" s="79">
        <v>0</v>
      </c>
      <c r="W1326" s="79">
        <v>0</v>
      </c>
      <c r="X1326" s="79">
        <v>0</v>
      </c>
      <c r="Y1326" s="79">
        <v>0</v>
      </c>
      <c r="Z1326" s="79">
        <v>0</v>
      </c>
      <c r="AA1326" s="111">
        <v>0</v>
      </c>
      <c r="AB1326" s="107"/>
    </row>
    <row r="1327" spans="1:28" ht="19.5" customHeight="1" x14ac:dyDescent="0.15">
      <c r="A1327" s="219"/>
      <c r="B1327" s="76"/>
      <c r="C1327" s="76"/>
      <c r="E1327" s="77" t="s">
        <v>150</v>
      </c>
      <c r="F1327" s="79">
        <f t="shared" si="546"/>
        <v>5.9000000000000004E-2</v>
      </c>
      <c r="G1327" s="79">
        <v>0</v>
      </c>
      <c r="H1327" s="79">
        <v>0</v>
      </c>
      <c r="I1327" s="79">
        <v>3.0000000000000001E-3</v>
      </c>
      <c r="J1327" s="79">
        <v>0</v>
      </c>
      <c r="K1327" s="79">
        <v>0</v>
      </c>
      <c r="L1327" s="79">
        <v>0</v>
      </c>
      <c r="M1327" s="79">
        <v>0</v>
      </c>
      <c r="N1327" s="79">
        <v>0</v>
      </c>
      <c r="O1327" s="79">
        <v>0</v>
      </c>
      <c r="P1327" s="79">
        <v>0</v>
      </c>
      <c r="Q1327" s="79">
        <v>5.6000000000000001E-2</v>
      </c>
      <c r="R1327" s="79">
        <v>0</v>
      </c>
      <c r="S1327" s="79">
        <v>0</v>
      </c>
      <c r="T1327" s="79">
        <v>0</v>
      </c>
      <c r="U1327" s="79">
        <v>0</v>
      </c>
      <c r="V1327" s="79">
        <v>0</v>
      </c>
      <c r="W1327" s="79">
        <v>0</v>
      </c>
      <c r="X1327" s="79">
        <v>0</v>
      </c>
      <c r="Y1327" s="79">
        <v>0</v>
      </c>
      <c r="Z1327" s="79">
        <v>0</v>
      </c>
      <c r="AA1327" s="111">
        <v>0</v>
      </c>
      <c r="AB1327" s="107"/>
    </row>
    <row r="1328" spans="1:28" ht="19.5" customHeight="1" x14ac:dyDescent="0.15">
      <c r="A1328" s="219"/>
      <c r="B1328" s="221"/>
      <c r="C1328" s="74" t="s">
        <v>152</v>
      </c>
      <c r="D1328" s="75"/>
      <c r="E1328" s="77" t="s">
        <v>183</v>
      </c>
      <c r="F1328" s="79">
        <f t="shared" si="546"/>
        <v>794.86</v>
      </c>
      <c r="G1328" s="79">
        <f>G1330+G1340</f>
        <v>13.13</v>
      </c>
      <c r="H1328" s="79">
        <f t="shared" ref="H1328:AA1329" si="547">H1330+H1340</f>
        <v>2.08</v>
      </c>
      <c r="I1328" s="79">
        <f t="shared" si="547"/>
        <v>1.68</v>
      </c>
      <c r="J1328" s="79">
        <f t="shared" si="547"/>
        <v>8.6300000000000008</v>
      </c>
      <c r="K1328" s="79">
        <f t="shared" si="547"/>
        <v>3.94</v>
      </c>
      <c r="L1328" s="79">
        <f t="shared" si="547"/>
        <v>5.42</v>
      </c>
      <c r="M1328" s="79">
        <f t="shared" si="547"/>
        <v>30.16</v>
      </c>
      <c r="N1328" s="79">
        <f t="shared" si="547"/>
        <v>2.85</v>
      </c>
      <c r="O1328" s="79">
        <f t="shared" si="547"/>
        <v>4.5599999999999996</v>
      </c>
      <c r="P1328" s="79">
        <f t="shared" si="547"/>
        <v>54.239999999999995</v>
      </c>
      <c r="Q1328" s="79">
        <f t="shared" si="547"/>
        <v>153.31999999999996</v>
      </c>
      <c r="R1328" s="79">
        <f t="shared" si="547"/>
        <v>348.33</v>
      </c>
      <c r="S1328" s="79">
        <f t="shared" si="547"/>
        <v>90.73</v>
      </c>
      <c r="T1328" s="79">
        <f t="shared" si="547"/>
        <v>41.21</v>
      </c>
      <c r="U1328" s="79">
        <f t="shared" si="547"/>
        <v>16.5</v>
      </c>
      <c r="V1328" s="79">
        <f t="shared" si="547"/>
        <v>15.42</v>
      </c>
      <c r="W1328" s="79">
        <f t="shared" si="547"/>
        <v>0.95</v>
      </c>
      <c r="X1328" s="79">
        <f t="shared" si="547"/>
        <v>0</v>
      </c>
      <c r="Y1328" s="79">
        <f t="shared" si="547"/>
        <v>0</v>
      </c>
      <c r="Z1328" s="79">
        <f t="shared" si="547"/>
        <v>0</v>
      </c>
      <c r="AA1328" s="111">
        <f t="shared" si="547"/>
        <v>1.71</v>
      </c>
      <c r="AB1328" s="107"/>
    </row>
    <row r="1329" spans="1:28" ht="19.5" customHeight="1" x14ac:dyDescent="0.15">
      <c r="A1329" s="219"/>
      <c r="B1329" s="76"/>
      <c r="C1329" s="76"/>
      <c r="E1329" s="77" t="s">
        <v>150</v>
      </c>
      <c r="F1329" s="79">
        <f t="shared" si="546"/>
        <v>110.50699999999999</v>
      </c>
      <c r="G1329" s="79">
        <f>G1331+G1341</f>
        <v>7.0000000000000007E-2</v>
      </c>
      <c r="H1329" s="79">
        <f t="shared" si="547"/>
        <v>5.3999999999999999E-2</v>
      </c>
      <c r="I1329" s="79">
        <f>I1331+I1341</f>
        <v>8.5000000000000006E-2</v>
      </c>
      <c r="J1329" s="79">
        <f t="shared" ref="J1329:AA1329" si="548">J1331+J1341</f>
        <v>0.47599999999999998</v>
      </c>
      <c r="K1329" s="79">
        <f t="shared" si="548"/>
        <v>0.33</v>
      </c>
      <c r="L1329" s="79">
        <f t="shared" si="548"/>
        <v>0.54200000000000004</v>
      </c>
      <c r="M1329" s="79">
        <f t="shared" si="548"/>
        <v>3.34</v>
      </c>
      <c r="N1329" s="79">
        <f t="shared" si="548"/>
        <v>0.34399999999999997</v>
      </c>
      <c r="O1329" s="79">
        <f t="shared" si="548"/>
        <v>0.59399999999999997</v>
      </c>
      <c r="P1329" s="79">
        <f t="shared" si="548"/>
        <v>7.2379999999999995</v>
      </c>
      <c r="Q1329" s="79">
        <f t="shared" si="548"/>
        <v>21.861999999999998</v>
      </c>
      <c r="R1329" s="79">
        <f t="shared" si="548"/>
        <v>50.527000000000001</v>
      </c>
      <c r="S1329" s="79">
        <f t="shared" si="548"/>
        <v>13.792999999999999</v>
      </c>
      <c r="T1329" s="79">
        <f t="shared" si="548"/>
        <v>6.3330000000000002</v>
      </c>
      <c r="U1329" s="79">
        <f t="shared" si="548"/>
        <v>2.5110000000000001</v>
      </c>
      <c r="V1329" s="79">
        <f t="shared" si="548"/>
        <v>2.2679999999999998</v>
      </c>
      <c r="W1329" s="79">
        <f t="shared" si="548"/>
        <v>0.14000000000000001</v>
      </c>
      <c r="X1329" s="79">
        <f t="shared" si="548"/>
        <v>0</v>
      </c>
      <c r="Y1329" s="79">
        <f t="shared" si="548"/>
        <v>0</v>
      </c>
      <c r="Z1329" s="79">
        <f t="shared" si="548"/>
        <v>0</v>
      </c>
      <c r="AA1329" s="111">
        <f t="shared" si="548"/>
        <v>0</v>
      </c>
      <c r="AB1329" s="107"/>
    </row>
    <row r="1330" spans="1:28" ht="19.5" customHeight="1" x14ac:dyDescent="0.15">
      <c r="A1330" s="219"/>
      <c r="B1330" s="73" t="s">
        <v>94</v>
      </c>
      <c r="C1330" s="77"/>
      <c r="D1330" s="77" t="s">
        <v>153</v>
      </c>
      <c r="E1330" s="77" t="s">
        <v>183</v>
      </c>
      <c r="F1330" s="79">
        <f t="shared" si="546"/>
        <v>11.82</v>
      </c>
      <c r="G1330" s="79">
        <f>SUM(G1332,G1334,G1336,G1338)</f>
        <v>0</v>
      </c>
      <c r="H1330" s="79">
        <f t="shared" ref="H1330" si="549">SUM(H1332,H1334,H1336,H1338)</f>
        <v>0</v>
      </c>
      <c r="I1330" s="79">
        <f>SUM(I1332,I1334,I1336,I1338)</f>
        <v>0</v>
      </c>
      <c r="J1330" s="79">
        <f t="shared" ref="J1330:AA1330" si="550">SUM(J1332,J1334,J1336,J1338)</f>
        <v>0</v>
      </c>
      <c r="K1330" s="79">
        <f t="shared" si="550"/>
        <v>0</v>
      </c>
      <c r="L1330" s="79">
        <f t="shared" si="550"/>
        <v>0</v>
      </c>
      <c r="M1330" s="79">
        <f t="shared" si="550"/>
        <v>0.73</v>
      </c>
      <c r="N1330" s="79">
        <f t="shared" si="550"/>
        <v>0</v>
      </c>
      <c r="O1330" s="79">
        <f t="shared" si="550"/>
        <v>0</v>
      </c>
      <c r="P1330" s="79">
        <f t="shared" si="550"/>
        <v>0.42</v>
      </c>
      <c r="Q1330" s="79">
        <f t="shared" si="550"/>
        <v>0.26</v>
      </c>
      <c r="R1330" s="79">
        <f t="shared" si="550"/>
        <v>0</v>
      </c>
      <c r="S1330" s="79">
        <f t="shared" si="550"/>
        <v>5.45</v>
      </c>
      <c r="T1330" s="79">
        <f t="shared" si="550"/>
        <v>2.48</v>
      </c>
      <c r="U1330" s="79">
        <f t="shared" si="550"/>
        <v>0.77</v>
      </c>
      <c r="V1330" s="79">
        <f t="shared" si="550"/>
        <v>0</v>
      </c>
      <c r="W1330" s="79">
        <f t="shared" si="550"/>
        <v>0</v>
      </c>
      <c r="X1330" s="79">
        <f t="shared" si="550"/>
        <v>0</v>
      </c>
      <c r="Y1330" s="79">
        <f t="shared" si="550"/>
        <v>0</v>
      </c>
      <c r="Z1330" s="79">
        <f t="shared" si="550"/>
        <v>0</v>
      </c>
      <c r="AA1330" s="111">
        <f t="shared" si="550"/>
        <v>1.71</v>
      </c>
      <c r="AB1330" s="107"/>
    </row>
    <row r="1331" spans="1:28" ht="19.5" customHeight="1" x14ac:dyDescent="0.15">
      <c r="A1331" s="219"/>
      <c r="B1331" s="73"/>
      <c r="C1331" s="73" t="s">
        <v>10</v>
      </c>
      <c r="D1331" s="73"/>
      <c r="E1331" s="77" t="s">
        <v>150</v>
      </c>
      <c r="F1331" s="79">
        <f t="shared" si="546"/>
        <v>2.4630000000000001</v>
      </c>
      <c r="G1331" s="79">
        <f>SUM(G1333,G1335,G1337,G1339)</f>
        <v>0</v>
      </c>
      <c r="H1331" s="79">
        <f t="shared" ref="H1331:AA1331" si="551">SUM(H1333,H1335,H1337,H1339)</f>
        <v>0</v>
      </c>
      <c r="I1331" s="79">
        <f t="shared" si="551"/>
        <v>0</v>
      </c>
      <c r="J1331" s="79">
        <f t="shared" si="551"/>
        <v>0</v>
      </c>
      <c r="K1331" s="79">
        <f t="shared" si="551"/>
        <v>0</v>
      </c>
      <c r="L1331" s="79">
        <f t="shared" si="551"/>
        <v>0</v>
      </c>
      <c r="M1331" s="79">
        <f t="shared" si="551"/>
        <v>0.10199999999999999</v>
      </c>
      <c r="N1331" s="79">
        <f t="shared" si="551"/>
        <v>0</v>
      </c>
      <c r="O1331" s="79">
        <f t="shared" si="551"/>
        <v>0</v>
      </c>
      <c r="P1331" s="79">
        <f t="shared" si="551"/>
        <v>9.1999999999999998E-2</v>
      </c>
      <c r="Q1331" s="79">
        <f t="shared" si="551"/>
        <v>0.06</v>
      </c>
      <c r="R1331" s="79">
        <f t="shared" si="551"/>
        <v>0</v>
      </c>
      <c r="S1331" s="79">
        <f t="shared" si="551"/>
        <v>1.367</v>
      </c>
      <c r="T1331" s="79">
        <f t="shared" si="551"/>
        <v>0.64200000000000002</v>
      </c>
      <c r="U1331" s="79">
        <f t="shared" si="551"/>
        <v>0.2</v>
      </c>
      <c r="V1331" s="79">
        <f t="shared" si="551"/>
        <v>0</v>
      </c>
      <c r="W1331" s="79">
        <f t="shared" si="551"/>
        <v>0</v>
      </c>
      <c r="X1331" s="79">
        <f t="shared" si="551"/>
        <v>0</v>
      </c>
      <c r="Y1331" s="79">
        <f t="shared" si="551"/>
        <v>0</v>
      </c>
      <c r="Z1331" s="79">
        <f t="shared" si="551"/>
        <v>0</v>
      </c>
      <c r="AA1331" s="111">
        <f t="shared" si="551"/>
        <v>0</v>
      </c>
      <c r="AB1331" s="107"/>
    </row>
    <row r="1332" spans="1:28" ht="19.5" customHeight="1" x14ac:dyDescent="0.15">
      <c r="A1332" s="219"/>
      <c r="B1332" s="73"/>
      <c r="C1332" s="73"/>
      <c r="D1332" s="77" t="s">
        <v>157</v>
      </c>
      <c r="E1332" s="77" t="s">
        <v>183</v>
      </c>
      <c r="F1332" s="79">
        <f t="shared" si="546"/>
        <v>10.11</v>
      </c>
      <c r="G1332" s="79">
        <v>0</v>
      </c>
      <c r="H1332" s="79">
        <v>0</v>
      </c>
      <c r="I1332" s="79">
        <v>0</v>
      </c>
      <c r="J1332" s="79">
        <v>0</v>
      </c>
      <c r="K1332" s="79">
        <v>0</v>
      </c>
      <c r="L1332" s="79">
        <v>0</v>
      </c>
      <c r="M1332" s="79">
        <v>0.73</v>
      </c>
      <c r="N1332" s="79">
        <v>0</v>
      </c>
      <c r="O1332" s="79">
        <v>0</v>
      </c>
      <c r="P1332" s="79">
        <v>0.42</v>
      </c>
      <c r="Q1332" s="79">
        <v>0.26</v>
      </c>
      <c r="R1332" s="79">
        <v>0</v>
      </c>
      <c r="S1332" s="79">
        <v>5.45</v>
      </c>
      <c r="T1332" s="79">
        <v>2.48</v>
      </c>
      <c r="U1332" s="79">
        <v>0.77</v>
      </c>
      <c r="V1332" s="79">
        <v>0</v>
      </c>
      <c r="W1332" s="79">
        <v>0</v>
      </c>
      <c r="X1332" s="79">
        <v>0</v>
      </c>
      <c r="Y1332" s="79">
        <v>0</v>
      </c>
      <c r="Z1332" s="79">
        <v>0</v>
      </c>
      <c r="AA1332" s="111">
        <v>0</v>
      </c>
      <c r="AB1332" s="107"/>
    </row>
    <row r="1333" spans="1:28" ht="19.5" customHeight="1" x14ac:dyDescent="0.15">
      <c r="A1333" s="219"/>
      <c r="B1333" s="73"/>
      <c r="C1333" s="73"/>
      <c r="D1333" s="73"/>
      <c r="E1333" s="77" t="s">
        <v>150</v>
      </c>
      <c r="F1333" s="79">
        <f t="shared" si="546"/>
        <v>2.4630000000000001</v>
      </c>
      <c r="G1333" s="79">
        <v>0</v>
      </c>
      <c r="H1333" s="79">
        <v>0</v>
      </c>
      <c r="I1333" s="79">
        <v>0</v>
      </c>
      <c r="J1333" s="79">
        <v>0</v>
      </c>
      <c r="K1333" s="79">
        <v>0</v>
      </c>
      <c r="L1333" s="79">
        <v>0</v>
      </c>
      <c r="M1333" s="79">
        <v>0.10199999999999999</v>
      </c>
      <c r="N1333" s="79">
        <v>0</v>
      </c>
      <c r="O1333" s="79">
        <v>0</v>
      </c>
      <c r="P1333" s="79">
        <v>9.1999999999999998E-2</v>
      </c>
      <c r="Q1333" s="79">
        <v>0.06</v>
      </c>
      <c r="R1333" s="79">
        <v>0</v>
      </c>
      <c r="S1333" s="79">
        <v>1.367</v>
      </c>
      <c r="T1333" s="79">
        <v>0.64200000000000002</v>
      </c>
      <c r="U1333" s="79">
        <v>0.2</v>
      </c>
      <c r="V1333" s="79">
        <v>0</v>
      </c>
      <c r="W1333" s="79">
        <v>0</v>
      </c>
      <c r="X1333" s="79">
        <v>0</v>
      </c>
      <c r="Y1333" s="79">
        <v>0</v>
      </c>
      <c r="Z1333" s="79">
        <v>0</v>
      </c>
      <c r="AA1333" s="111">
        <v>0</v>
      </c>
      <c r="AB1333" s="107"/>
    </row>
    <row r="1334" spans="1:28" ht="19.5" customHeight="1" x14ac:dyDescent="0.15">
      <c r="A1334" s="219"/>
      <c r="B1334" s="73" t="s">
        <v>65</v>
      </c>
      <c r="C1334" s="73" t="s">
        <v>159</v>
      </c>
      <c r="D1334" s="77" t="s">
        <v>160</v>
      </c>
      <c r="E1334" s="77" t="s">
        <v>183</v>
      </c>
      <c r="F1334" s="79">
        <f t="shared" si="546"/>
        <v>0</v>
      </c>
      <c r="G1334" s="79">
        <v>0</v>
      </c>
      <c r="H1334" s="79">
        <v>0</v>
      </c>
      <c r="I1334" s="79">
        <v>0</v>
      </c>
      <c r="J1334" s="79">
        <v>0</v>
      </c>
      <c r="K1334" s="79">
        <v>0</v>
      </c>
      <c r="L1334" s="79">
        <v>0</v>
      </c>
      <c r="M1334" s="79">
        <v>0</v>
      </c>
      <c r="N1334" s="79">
        <v>0</v>
      </c>
      <c r="O1334" s="79">
        <v>0</v>
      </c>
      <c r="P1334" s="79">
        <v>0</v>
      </c>
      <c r="Q1334" s="79">
        <v>0</v>
      </c>
      <c r="R1334" s="79">
        <v>0</v>
      </c>
      <c r="S1334" s="79">
        <v>0</v>
      </c>
      <c r="T1334" s="79">
        <v>0</v>
      </c>
      <c r="U1334" s="79">
        <v>0</v>
      </c>
      <c r="V1334" s="79">
        <v>0</v>
      </c>
      <c r="W1334" s="79">
        <v>0</v>
      </c>
      <c r="X1334" s="79">
        <v>0</v>
      </c>
      <c r="Y1334" s="79">
        <v>0</v>
      </c>
      <c r="Z1334" s="79">
        <v>0</v>
      </c>
      <c r="AA1334" s="111">
        <v>0</v>
      </c>
      <c r="AB1334" s="107"/>
    </row>
    <row r="1335" spans="1:28" ht="19.5" customHeight="1" x14ac:dyDescent="0.15">
      <c r="A1335" s="219"/>
      <c r="B1335" s="73"/>
      <c r="C1335" s="73"/>
      <c r="D1335" s="73"/>
      <c r="E1335" s="77" t="s">
        <v>150</v>
      </c>
      <c r="F1335" s="79">
        <f t="shared" si="546"/>
        <v>0</v>
      </c>
      <c r="G1335" s="79">
        <v>0</v>
      </c>
      <c r="H1335" s="79">
        <v>0</v>
      </c>
      <c r="I1335" s="79">
        <v>0</v>
      </c>
      <c r="J1335" s="79">
        <v>0</v>
      </c>
      <c r="K1335" s="79">
        <v>0</v>
      </c>
      <c r="L1335" s="79">
        <v>0</v>
      </c>
      <c r="M1335" s="79">
        <v>0</v>
      </c>
      <c r="N1335" s="79">
        <v>0</v>
      </c>
      <c r="O1335" s="79">
        <v>0</v>
      </c>
      <c r="P1335" s="79">
        <v>0</v>
      </c>
      <c r="Q1335" s="79">
        <v>0</v>
      </c>
      <c r="R1335" s="79">
        <v>0</v>
      </c>
      <c r="S1335" s="79">
        <v>0</v>
      </c>
      <c r="T1335" s="79">
        <v>0</v>
      </c>
      <c r="U1335" s="79">
        <v>0</v>
      </c>
      <c r="V1335" s="79">
        <v>0</v>
      </c>
      <c r="W1335" s="79">
        <v>0</v>
      </c>
      <c r="X1335" s="79">
        <v>0</v>
      </c>
      <c r="Y1335" s="79">
        <v>0</v>
      </c>
      <c r="Z1335" s="79">
        <v>0</v>
      </c>
      <c r="AA1335" s="111">
        <v>0</v>
      </c>
      <c r="AB1335" s="107"/>
    </row>
    <row r="1336" spans="1:28" ht="19.5" customHeight="1" x14ac:dyDescent="0.15">
      <c r="A1336" s="219" t="s">
        <v>85</v>
      </c>
      <c r="B1336" s="73"/>
      <c r="C1336" s="73"/>
      <c r="D1336" s="77" t="s">
        <v>166</v>
      </c>
      <c r="E1336" s="77" t="s">
        <v>183</v>
      </c>
      <c r="F1336" s="79">
        <f t="shared" si="546"/>
        <v>1.71</v>
      </c>
      <c r="G1336" s="79">
        <v>0</v>
      </c>
      <c r="H1336" s="79">
        <v>0</v>
      </c>
      <c r="I1336" s="79">
        <v>0</v>
      </c>
      <c r="J1336" s="79">
        <v>0</v>
      </c>
      <c r="K1336" s="79">
        <v>0</v>
      </c>
      <c r="L1336" s="79">
        <v>0</v>
      </c>
      <c r="M1336" s="79">
        <v>0</v>
      </c>
      <c r="N1336" s="79">
        <v>0</v>
      </c>
      <c r="O1336" s="79">
        <v>0</v>
      </c>
      <c r="P1336" s="79">
        <v>0</v>
      </c>
      <c r="Q1336" s="79">
        <v>0</v>
      </c>
      <c r="R1336" s="79">
        <v>0</v>
      </c>
      <c r="S1336" s="79">
        <v>0</v>
      </c>
      <c r="T1336" s="79">
        <v>0</v>
      </c>
      <c r="U1336" s="79">
        <v>0</v>
      </c>
      <c r="V1336" s="79">
        <v>0</v>
      </c>
      <c r="W1336" s="79">
        <v>0</v>
      </c>
      <c r="X1336" s="79">
        <v>0</v>
      </c>
      <c r="Y1336" s="79">
        <v>0</v>
      </c>
      <c r="Z1336" s="79">
        <v>0</v>
      </c>
      <c r="AA1336" s="111">
        <v>1.71</v>
      </c>
      <c r="AB1336" s="107"/>
    </row>
    <row r="1337" spans="1:28" ht="19.5" customHeight="1" x14ac:dyDescent="0.15">
      <c r="A1337" s="219"/>
      <c r="B1337" s="73"/>
      <c r="C1337" s="73" t="s">
        <v>162</v>
      </c>
      <c r="D1337" s="73"/>
      <c r="E1337" s="77" t="s">
        <v>150</v>
      </c>
      <c r="F1337" s="79">
        <f t="shared" si="546"/>
        <v>0</v>
      </c>
      <c r="G1337" s="79">
        <v>0</v>
      </c>
      <c r="H1337" s="79">
        <v>0</v>
      </c>
      <c r="I1337" s="79">
        <v>0</v>
      </c>
      <c r="J1337" s="79">
        <v>0</v>
      </c>
      <c r="K1337" s="79">
        <v>0</v>
      </c>
      <c r="L1337" s="79">
        <v>0</v>
      </c>
      <c r="M1337" s="79">
        <v>0</v>
      </c>
      <c r="N1337" s="79">
        <v>0</v>
      </c>
      <c r="O1337" s="79">
        <v>0</v>
      </c>
      <c r="P1337" s="79">
        <v>0</v>
      </c>
      <c r="Q1337" s="79">
        <v>0</v>
      </c>
      <c r="R1337" s="79">
        <v>0</v>
      </c>
      <c r="S1337" s="79">
        <v>0</v>
      </c>
      <c r="T1337" s="79">
        <v>0</v>
      </c>
      <c r="U1337" s="79">
        <v>0</v>
      </c>
      <c r="V1337" s="79">
        <v>0</v>
      </c>
      <c r="W1337" s="79">
        <v>0</v>
      </c>
      <c r="X1337" s="79">
        <v>0</v>
      </c>
      <c r="Y1337" s="79">
        <v>0</v>
      </c>
      <c r="Z1337" s="79">
        <v>0</v>
      </c>
      <c r="AA1337" s="111">
        <v>0</v>
      </c>
      <c r="AB1337" s="107"/>
    </row>
    <row r="1338" spans="1:28" ht="19.5" customHeight="1" x14ac:dyDescent="0.15">
      <c r="A1338" s="219"/>
      <c r="B1338" s="73" t="s">
        <v>20</v>
      </c>
      <c r="C1338" s="73"/>
      <c r="D1338" s="77" t="s">
        <v>164</v>
      </c>
      <c r="E1338" s="77" t="s">
        <v>183</v>
      </c>
      <c r="F1338" s="79">
        <f t="shared" si="546"/>
        <v>0</v>
      </c>
      <c r="G1338" s="79">
        <v>0</v>
      </c>
      <c r="H1338" s="79">
        <v>0</v>
      </c>
      <c r="I1338" s="79">
        <v>0</v>
      </c>
      <c r="J1338" s="79">
        <v>0</v>
      </c>
      <c r="K1338" s="79">
        <v>0</v>
      </c>
      <c r="L1338" s="79">
        <v>0</v>
      </c>
      <c r="M1338" s="79">
        <v>0</v>
      </c>
      <c r="N1338" s="79">
        <v>0</v>
      </c>
      <c r="O1338" s="79">
        <v>0</v>
      </c>
      <c r="P1338" s="79">
        <v>0</v>
      </c>
      <c r="Q1338" s="79">
        <v>0</v>
      </c>
      <c r="R1338" s="79">
        <v>0</v>
      </c>
      <c r="S1338" s="79">
        <v>0</v>
      </c>
      <c r="T1338" s="79">
        <v>0</v>
      </c>
      <c r="U1338" s="79">
        <v>0</v>
      </c>
      <c r="V1338" s="79">
        <v>0</v>
      </c>
      <c r="W1338" s="79">
        <v>0</v>
      </c>
      <c r="X1338" s="79">
        <v>0</v>
      </c>
      <c r="Y1338" s="79">
        <v>0</v>
      </c>
      <c r="Z1338" s="79">
        <v>0</v>
      </c>
      <c r="AA1338" s="111">
        <v>0</v>
      </c>
      <c r="AB1338" s="107"/>
    </row>
    <row r="1339" spans="1:28" ht="19.5" customHeight="1" x14ac:dyDescent="0.15">
      <c r="A1339" s="219"/>
      <c r="B1339" s="73"/>
      <c r="C1339" s="73"/>
      <c r="D1339" s="73"/>
      <c r="E1339" s="77" t="s">
        <v>150</v>
      </c>
      <c r="F1339" s="79">
        <f t="shared" si="546"/>
        <v>0</v>
      </c>
      <c r="G1339" s="79">
        <v>0</v>
      </c>
      <c r="H1339" s="79">
        <v>0</v>
      </c>
      <c r="I1339" s="79">
        <v>0</v>
      </c>
      <c r="J1339" s="79">
        <v>0</v>
      </c>
      <c r="K1339" s="79">
        <v>0</v>
      </c>
      <c r="L1339" s="79">
        <v>0</v>
      </c>
      <c r="M1339" s="79">
        <v>0</v>
      </c>
      <c r="N1339" s="79">
        <v>0</v>
      </c>
      <c r="O1339" s="79">
        <v>0</v>
      </c>
      <c r="P1339" s="79">
        <v>0</v>
      </c>
      <c r="Q1339" s="79">
        <v>0</v>
      </c>
      <c r="R1339" s="79">
        <v>0</v>
      </c>
      <c r="S1339" s="79">
        <v>0</v>
      </c>
      <c r="T1339" s="79">
        <v>0</v>
      </c>
      <c r="U1339" s="79">
        <v>0</v>
      </c>
      <c r="V1339" s="79">
        <v>0</v>
      </c>
      <c r="W1339" s="79">
        <v>0</v>
      </c>
      <c r="X1339" s="79">
        <v>0</v>
      </c>
      <c r="Y1339" s="79">
        <v>0</v>
      </c>
      <c r="Z1339" s="79">
        <v>0</v>
      </c>
      <c r="AA1339" s="111">
        <v>0</v>
      </c>
      <c r="AB1339" s="107"/>
    </row>
    <row r="1340" spans="1:28" ht="19.5" customHeight="1" x14ac:dyDescent="0.15">
      <c r="A1340" s="219"/>
      <c r="B1340" s="76"/>
      <c r="C1340" s="74" t="s">
        <v>165</v>
      </c>
      <c r="D1340" s="75"/>
      <c r="E1340" s="77" t="s">
        <v>183</v>
      </c>
      <c r="F1340" s="79">
        <f t="shared" si="546"/>
        <v>783.04</v>
      </c>
      <c r="G1340" s="79">
        <v>13.13</v>
      </c>
      <c r="H1340" s="79">
        <v>2.08</v>
      </c>
      <c r="I1340" s="79">
        <v>1.68</v>
      </c>
      <c r="J1340" s="79">
        <v>8.6300000000000008</v>
      </c>
      <c r="K1340" s="79">
        <v>3.94</v>
      </c>
      <c r="L1340" s="79">
        <v>5.42</v>
      </c>
      <c r="M1340" s="79">
        <v>29.43</v>
      </c>
      <c r="N1340" s="79">
        <v>2.85</v>
      </c>
      <c r="O1340" s="79">
        <v>4.5599999999999996</v>
      </c>
      <c r="P1340" s="79">
        <v>53.819999999999993</v>
      </c>
      <c r="Q1340" s="79">
        <v>153.05999999999997</v>
      </c>
      <c r="R1340" s="79">
        <v>348.33</v>
      </c>
      <c r="S1340" s="79">
        <v>85.28</v>
      </c>
      <c r="T1340" s="79">
        <v>38.730000000000004</v>
      </c>
      <c r="U1340" s="79">
        <v>15.73</v>
      </c>
      <c r="V1340" s="79">
        <v>15.42</v>
      </c>
      <c r="W1340" s="79">
        <v>0.95</v>
      </c>
      <c r="X1340" s="79">
        <v>0</v>
      </c>
      <c r="Y1340" s="79">
        <v>0</v>
      </c>
      <c r="Z1340" s="79">
        <v>0</v>
      </c>
      <c r="AA1340" s="111">
        <v>0</v>
      </c>
      <c r="AB1340" s="107"/>
    </row>
    <row r="1341" spans="1:28" ht="19.5" customHeight="1" thickBot="1" x14ac:dyDescent="0.2">
      <c r="A1341" s="94"/>
      <c r="B1341" s="222"/>
      <c r="C1341" s="222"/>
      <c r="D1341" s="223"/>
      <c r="E1341" s="224" t="s">
        <v>150</v>
      </c>
      <c r="F1341" s="79">
        <f t="shared" si="546"/>
        <v>108.044</v>
      </c>
      <c r="G1341" s="102">
        <v>7.0000000000000007E-2</v>
      </c>
      <c r="H1341" s="225">
        <v>5.3999999999999999E-2</v>
      </c>
      <c r="I1341" s="225">
        <v>8.5000000000000006E-2</v>
      </c>
      <c r="J1341" s="225">
        <v>0.47599999999999998</v>
      </c>
      <c r="K1341" s="225">
        <v>0.33</v>
      </c>
      <c r="L1341" s="225">
        <v>0.54200000000000004</v>
      </c>
      <c r="M1341" s="225">
        <v>3.238</v>
      </c>
      <c r="N1341" s="225">
        <v>0.34399999999999997</v>
      </c>
      <c r="O1341" s="225">
        <v>0.59399999999999997</v>
      </c>
      <c r="P1341" s="225">
        <v>7.1459999999999999</v>
      </c>
      <c r="Q1341" s="225">
        <v>21.802</v>
      </c>
      <c r="R1341" s="225">
        <v>50.527000000000001</v>
      </c>
      <c r="S1341" s="225">
        <v>12.426</v>
      </c>
      <c r="T1341" s="225">
        <v>5.6909999999999998</v>
      </c>
      <c r="U1341" s="225">
        <v>2.3109999999999999</v>
      </c>
      <c r="V1341" s="225">
        <v>2.2679999999999998</v>
      </c>
      <c r="W1341" s="225">
        <v>0.14000000000000001</v>
      </c>
      <c r="X1341" s="225">
        <v>0</v>
      </c>
      <c r="Y1341" s="225">
        <v>0</v>
      </c>
      <c r="Z1341" s="225">
        <v>0</v>
      </c>
      <c r="AA1341" s="226">
        <v>0</v>
      </c>
      <c r="AB1341" s="107"/>
    </row>
    <row r="1342" spans="1:28" ht="19.5" customHeight="1" x14ac:dyDescent="0.15">
      <c r="A1342" s="349" t="s">
        <v>119</v>
      </c>
      <c r="B1342" s="352" t="s">
        <v>120</v>
      </c>
      <c r="C1342" s="353"/>
      <c r="D1342" s="354"/>
      <c r="E1342" s="73" t="s">
        <v>183</v>
      </c>
      <c r="F1342" s="227">
        <f>F1343+F1344</f>
        <v>63.4</v>
      </c>
    </row>
    <row r="1343" spans="1:28" ht="19.5" customHeight="1" x14ac:dyDescent="0.15">
      <c r="A1343" s="350"/>
      <c r="B1343" s="355" t="s">
        <v>205</v>
      </c>
      <c r="C1343" s="356"/>
      <c r="D1343" s="357"/>
      <c r="E1343" s="77" t="s">
        <v>183</v>
      </c>
      <c r="F1343" s="227">
        <v>54.94</v>
      </c>
    </row>
    <row r="1344" spans="1:28" ht="19.5" customHeight="1" x14ac:dyDescent="0.15">
      <c r="A1344" s="351"/>
      <c r="B1344" s="355" t="s">
        <v>206</v>
      </c>
      <c r="C1344" s="356"/>
      <c r="D1344" s="357"/>
      <c r="E1344" s="77" t="s">
        <v>183</v>
      </c>
      <c r="F1344" s="227">
        <v>8.4600000000000009</v>
      </c>
    </row>
    <row r="1345" spans="1:28" ht="19.5" customHeight="1" thickBot="1" x14ac:dyDescent="0.2">
      <c r="A1345" s="358" t="s">
        <v>204</v>
      </c>
      <c r="B1345" s="359"/>
      <c r="C1345" s="359"/>
      <c r="D1345" s="360"/>
      <c r="E1345" s="167" t="s">
        <v>183</v>
      </c>
      <c r="F1345" s="233">
        <v>0</v>
      </c>
    </row>
    <row r="1347" spans="1:28" ht="19.5" customHeight="1" x14ac:dyDescent="0.15">
      <c r="A1347" s="3" t="s">
        <v>381</v>
      </c>
      <c r="F1347" s="207" t="s">
        <v>498</v>
      </c>
    </row>
    <row r="1348" spans="1:28" ht="19.5" customHeight="1" thickBot="1" x14ac:dyDescent="0.2">
      <c r="A1348" s="346" t="s">
        <v>28</v>
      </c>
      <c r="B1348" s="348"/>
      <c r="C1348" s="348"/>
      <c r="D1348" s="348"/>
      <c r="E1348" s="348"/>
      <c r="F1348" s="348"/>
      <c r="G1348" s="348"/>
      <c r="H1348" s="348"/>
      <c r="I1348" s="348"/>
      <c r="J1348" s="348"/>
      <c r="K1348" s="348"/>
      <c r="L1348" s="348"/>
      <c r="M1348" s="348"/>
      <c r="N1348" s="348"/>
      <c r="O1348" s="348"/>
      <c r="P1348" s="348"/>
      <c r="Q1348" s="348"/>
      <c r="R1348" s="348"/>
      <c r="S1348" s="348"/>
      <c r="T1348" s="348"/>
      <c r="U1348" s="348"/>
      <c r="V1348" s="348"/>
      <c r="W1348" s="348"/>
      <c r="X1348" s="348"/>
      <c r="Y1348" s="348"/>
      <c r="Z1348" s="348"/>
      <c r="AA1348" s="348"/>
    </row>
    <row r="1349" spans="1:28" ht="19.5" customHeight="1" x14ac:dyDescent="0.15">
      <c r="A1349" s="208" t="s">
        <v>179</v>
      </c>
      <c r="B1349" s="91"/>
      <c r="C1349" s="91"/>
      <c r="D1349" s="91"/>
      <c r="E1349" s="91"/>
      <c r="F1349" s="89" t="s">
        <v>180</v>
      </c>
      <c r="G1349" s="184"/>
      <c r="H1349" s="184"/>
      <c r="I1349" s="184"/>
      <c r="J1349" s="184"/>
      <c r="K1349" s="184"/>
      <c r="L1349" s="184"/>
      <c r="M1349" s="184"/>
      <c r="N1349" s="184"/>
      <c r="O1349" s="184"/>
      <c r="P1349" s="184"/>
      <c r="Q1349" s="209"/>
      <c r="R1349" s="135"/>
      <c r="S1349" s="184"/>
      <c r="T1349" s="184"/>
      <c r="U1349" s="184"/>
      <c r="V1349" s="184"/>
      <c r="W1349" s="184"/>
      <c r="X1349" s="184"/>
      <c r="Y1349" s="184"/>
      <c r="Z1349" s="184"/>
      <c r="AA1349" s="234" t="s">
        <v>181</v>
      </c>
      <c r="AB1349" s="107"/>
    </row>
    <row r="1350" spans="1:28" ht="19.5" customHeight="1" x14ac:dyDescent="0.15">
      <c r="A1350" s="211" t="s">
        <v>182</v>
      </c>
      <c r="B1350" s="75"/>
      <c r="C1350" s="75"/>
      <c r="D1350" s="75"/>
      <c r="E1350" s="77" t="s">
        <v>183</v>
      </c>
      <c r="F1350" s="79">
        <f>F1352+F1386+F1389</f>
        <v>1059.27</v>
      </c>
      <c r="G1350" s="212" t="s">
        <v>184</v>
      </c>
      <c r="H1350" s="212" t="s">
        <v>185</v>
      </c>
      <c r="I1350" s="212" t="s">
        <v>186</v>
      </c>
      <c r="J1350" s="212" t="s">
        <v>187</v>
      </c>
      <c r="K1350" s="212" t="s">
        <v>227</v>
      </c>
      <c r="L1350" s="212" t="s">
        <v>228</v>
      </c>
      <c r="M1350" s="212" t="s">
        <v>229</v>
      </c>
      <c r="N1350" s="212" t="s">
        <v>230</v>
      </c>
      <c r="O1350" s="212" t="s">
        <v>231</v>
      </c>
      <c r="P1350" s="212" t="s">
        <v>232</v>
      </c>
      <c r="Q1350" s="213" t="s">
        <v>233</v>
      </c>
      <c r="R1350" s="214" t="s">
        <v>234</v>
      </c>
      <c r="S1350" s="212" t="s">
        <v>235</v>
      </c>
      <c r="T1350" s="212" t="s">
        <v>236</v>
      </c>
      <c r="U1350" s="212" t="s">
        <v>237</v>
      </c>
      <c r="V1350" s="212" t="s">
        <v>238</v>
      </c>
      <c r="W1350" s="212" t="s">
        <v>42</v>
      </c>
      <c r="X1350" s="212" t="s">
        <v>147</v>
      </c>
      <c r="Y1350" s="212" t="s">
        <v>148</v>
      </c>
      <c r="Z1350" s="212" t="s">
        <v>149</v>
      </c>
      <c r="AA1350" s="235"/>
      <c r="AB1350" s="107"/>
    </row>
    <row r="1351" spans="1:28" ht="19.5" customHeight="1" x14ac:dyDescent="0.15">
      <c r="A1351" s="144"/>
      <c r="E1351" s="77" t="s">
        <v>150</v>
      </c>
      <c r="F1351" s="79">
        <f>F1353</f>
        <v>274.06000000000012</v>
      </c>
      <c r="G1351" s="216"/>
      <c r="H1351" s="216"/>
      <c r="I1351" s="216"/>
      <c r="J1351" s="216"/>
      <c r="K1351" s="216"/>
      <c r="L1351" s="216"/>
      <c r="M1351" s="216"/>
      <c r="N1351" s="216"/>
      <c r="O1351" s="216"/>
      <c r="P1351" s="216"/>
      <c r="Q1351" s="217"/>
      <c r="R1351" s="197"/>
      <c r="S1351" s="216"/>
      <c r="T1351" s="216"/>
      <c r="U1351" s="216"/>
      <c r="V1351" s="216"/>
      <c r="W1351" s="216"/>
      <c r="X1351" s="216"/>
      <c r="Y1351" s="216"/>
      <c r="Z1351" s="216"/>
      <c r="AA1351" s="235" t="s">
        <v>151</v>
      </c>
      <c r="AB1351" s="107"/>
    </row>
    <row r="1352" spans="1:28" ht="19.5" customHeight="1" x14ac:dyDescent="0.15">
      <c r="A1352" s="218"/>
      <c r="B1352" s="74" t="s">
        <v>152</v>
      </c>
      <c r="C1352" s="75"/>
      <c r="D1352" s="75"/>
      <c r="E1352" s="77" t="s">
        <v>183</v>
      </c>
      <c r="F1352" s="79">
        <f>SUM(G1352:AA1352)</f>
        <v>987.26</v>
      </c>
      <c r="G1352" s="79">
        <f>G1354+G1372</f>
        <v>0</v>
      </c>
      <c r="H1352" s="79">
        <f t="shared" ref="H1352:AA1352" si="552">H1354+H1372</f>
        <v>0.6</v>
      </c>
      <c r="I1352" s="79">
        <f t="shared" si="552"/>
        <v>7.51</v>
      </c>
      <c r="J1352" s="79">
        <f t="shared" si="552"/>
        <v>15.75</v>
      </c>
      <c r="K1352" s="79">
        <f t="shared" si="552"/>
        <v>11.57</v>
      </c>
      <c r="L1352" s="79">
        <f t="shared" si="552"/>
        <v>19.37</v>
      </c>
      <c r="M1352" s="79">
        <f t="shared" si="552"/>
        <v>38.379999999999995</v>
      </c>
      <c r="N1352" s="79">
        <f t="shared" si="552"/>
        <v>28.900000000000002</v>
      </c>
      <c r="O1352" s="79">
        <f t="shared" si="552"/>
        <v>26.429999999999996</v>
      </c>
      <c r="P1352" s="79">
        <f t="shared" si="552"/>
        <v>67.300000000000011</v>
      </c>
      <c r="Q1352" s="79">
        <f t="shared" si="552"/>
        <v>81.87</v>
      </c>
      <c r="R1352" s="79">
        <f t="shared" si="552"/>
        <v>227.01000000000005</v>
      </c>
      <c r="S1352" s="79">
        <f t="shared" si="552"/>
        <v>148</v>
      </c>
      <c r="T1352" s="79">
        <f t="shared" si="552"/>
        <v>155.53</v>
      </c>
      <c r="U1352" s="79">
        <f t="shared" si="552"/>
        <v>67.83</v>
      </c>
      <c r="V1352" s="79">
        <f t="shared" si="552"/>
        <v>47.019999999999996</v>
      </c>
      <c r="W1352" s="79">
        <f t="shared" si="552"/>
        <v>8.74</v>
      </c>
      <c r="X1352" s="79">
        <f t="shared" si="552"/>
        <v>20.02</v>
      </c>
      <c r="Y1352" s="79">
        <f t="shared" si="552"/>
        <v>6.15</v>
      </c>
      <c r="Z1352" s="79">
        <f t="shared" si="552"/>
        <v>5.47</v>
      </c>
      <c r="AA1352" s="111">
        <f t="shared" si="552"/>
        <v>3.81</v>
      </c>
      <c r="AB1352" s="107"/>
    </row>
    <row r="1353" spans="1:28" ht="19.5" customHeight="1" x14ac:dyDescent="0.15">
      <c r="A1353" s="219"/>
      <c r="B1353" s="220"/>
      <c r="E1353" s="77" t="s">
        <v>150</v>
      </c>
      <c r="F1353" s="79">
        <f>SUM(G1353:AA1353)</f>
        <v>274.06000000000012</v>
      </c>
      <c r="G1353" s="79">
        <f>G1355+G1373</f>
        <v>0</v>
      </c>
      <c r="H1353" s="79">
        <f t="shared" ref="H1353:AA1353" si="553">H1355+H1373</f>
        <v>1.4999999999999999E-2</v>
      </c>
      <c r="I1353" s="79">
        <f t="shared" si="553"/>
        <v>0.379</v>
      </c>
      <c r="J1353" s="79">
        <f t="shared" si="553"/>
        <v>1.3380000000000001</v>
      </c>
      <c r="K1353" s="79">
        <f t="shared" si="553"/>
        <v>1.8540000000000001</v>
      </c>
      <c r="L1353" s="79">
        <f t="shared" si="553"/>
        <v>3.694</v>
      </c>
      <c r="M1353" s="79">
        <f t="shared" si="553"/>
        <v>6.7090000000000005</v>
      </c>
      <c r="N1353" s="79">
        <f t="shared" si="553"/>
        <v>7.8979999999999997</v>
      </c>
      <c r="O1353" s="79">
        <f t="shared" si="553"/>
        <v>7.6420000000000003</v>
      </c>
      <c r="P1353" s="79">
        <f t="shared" si="553"/>
        <v>22.672000000000004</v>
      </c>
      <c r="Q1353" s="79">
        <f t="shared" si="553"/>
        <v>25.003</v>
      </c>
      <c r="R1353" s="79">
        <f t="shared" si="553"/>
        <v>66.328999999999994</v>
      </c>
      <c r="S1353" s="79">
        <f t="shared" si="553"/>
        <v>39.238000000000007</v>
      </c>
      <c r="T1353" s="79">
        <f t="shared" si="553"/>
        <v>42.042999999999999</v>
      </c>
      <c r="U1353" s="79">
        <f t="shared" si="553"/>
        <v>17.684000000000001</v>
      </c>
      <c r="V1353" s="79">
        <f t="shared" si="553"/>
        <v>15.933</v>
      </c>
      <c r="W1353" s="79">
        <f t="shared" si="553"/>
        <v>3.55</v>
      </c>
      <c r="X1353" s="79">
        <f t="shared" si="553"/>
        <v>6.9809999999999999</v>
      </c>
      <c r="Y1353" s="79">
        <f t="shared" si="553"/>
        <v>2.5230000000000001</v>
      </c>
      <c r="Z1353" s="79">
        <f t="shared" si="553"/>
        <v>2.1120000000000001</v>
      </c>
      <c r="AA1353" s="111">
        <f t="shared" si="553"/>
        <v>0.46300000000000002</v>
      </c>
      <c r="AB1353" s="107"/>
    </row>
    <row r="1354" spans="1:28" ht="19.5" customHeight="1" x14ac:dyDescent="0.15">
      <c r="A1354" s="219"/>
      <c r="B1354" s="221"/>
      <c r="C1354" s="74" t="s">
        <v>152</v>
      </c>
      <c r="D1354" s="75"/>
      <c r="E1354" s="77" t="s">
        <v>183</v>
      </c>
      <c r="F1354" s="79">
        <f t="shared" ref="F1354:F1357" si="554">SUM(G1354:AA1354)</f>
        <v>591.84999999999991</v>
      </c>
      <c r="G1354" s="79">
        <f>G1356+G1370</f>
        <v>0</v>
      </c>
      <c r="H1354" s="79">
        <f t="shared" ref="H1354:J1354" si="555">H1356+H1370</f>
        <v>0.6</v>
      </c>
      <c r="I1354" s="79">
        <f t="shared" si="555"/>
        <v>5.0299999999999994</v>
      </c>
      <c r="J1354" s="79">
        <f t="shared" si="555"/>
        <v>6.26</v>
      </c>
      <c r="K1354" s="79">
        <f>K1356+K1370</f>
        <v>9.91</v>
      </c>
      <c r="L1354" s="79">
        <f t="shared" ref="L1354:AA1354" si="556">L1356+L1370</f>
        <v>14.56</v>
      </c>
      <c r="M1354" s="79">
        <f t="shared" si="556"/>
        <v>15.989999999999998</v>
      </c>
      <c r="N1354" s="79">
        <f t="shared" si="556"/>
        <v>24.490000000000002</v>
      </c>
      <c r="O1354" s="79">
        <f t="shared" si="556"/>
        <v>22.729999999999997</v>
      </c>
      <c r="P1354" s="79">
        <f t="shared" si="556"/>
        <v>62.720000000000006</v>
      </c>
      <c r="Q1354" s="79">
        <f t="shared" si="556"/>
        <v>57.08</v>
      </c>
      <c r="R1354" s="79">
        <f t="shared" si="556"/>
        <v>138.94000000000003</v>
      </c>
      <c r="S1354" s="79">
        <f t="shared" si="556"/>
        <v>69.44</v>
      </c>
      <c r="T1354" s="79">
        <f t="shared" si="556"/>
        <v>70.64</v>
      </c>
      <c r="U1354" s="79">
        <f t="shared" si="556"/>
        <v>24.23</v>
      </c>
      <c r="V1354" s="79">
        <f t="shared" si="556"/>
        <v>31.54</v>
      </c>
      <c r="W1354" s="79">
        <f t="shared" si="556"/>
        <v>8.52</v>
      </c>
      <c r="X1354" s="79">
        <f t="shared" si="556"/>
        <v>14.67</v>
      </c>
      <c r="Y1354" s="79">
        <f t="shared" si="556"/>
        <v>6.15</v>
      </c>
      <c r="Z1354" s="79">
        <f t="shared" si="556"/>
        <v>4.59</v>
      </c>
      <c r="AA1354" s="111">
        <f t="shared" si="556"/>
        <v>3.7600000000000002</v>
      </c>
      <c r="AB1354" s="107"/>
    </row>
    <row r="1355" spans="1:28" ht="19.5" customHeight="1" x14ac:dyDescent="0.15">
      <c r="A1355" s="219"/>
      <c r="B1355" s="76"/>
      <c r="C1355" s="76"/>
      <c r="E1355" s="77" t="s">
        <v>150</v>
      </c>
      <c r="F1355" s="79">
        <f t="shared" si="554"/>
        <v>214.31200000000001</v>
      </c>
      <c r="G1355" s="79">
        <f>G1357+G1371</f>
        <v>0</v>
      </c>
      <c r="H1355" s="79">
        <f t="shared" ref="H1355:AA1355" si="557">H1357+H1371</f>
        <v>1.4999999999999999E-2</v>
      </c>
      <c r="I1355" s="79">
        <f t="shared" si="557"/>
        <v>0.247</v>
      </c>
      <c r="J1355" s="79">
        <f t="shared" si="557"/>
        <v>0.68499999999999994</v>
      </c>
      <c r="K1355" s="79">
        <f t="shared" si="557"/>
        <v>1.7030000000000001</v>
      </c>
      <c r="L1355" s="79">
        <f t="shared" si="557"/>
        <v>3.2130000000000001</v>
      </c>
      <c r="M1355" s="79">
        <f t="shared" si="557"/>
        <v>4.2440000000000007</v>
      </c>
      <c r="N1355" s="79">
        <f t="shared" si="557"/>
        <v>7.3689999999999998</v>
      </c>
      <c r="O1355" s="79">
        <f t="shared" si="557"/>
        <v>7.16</v>
      </c>
      <c r="P1355" s="79">
        <f t="shared" si="557"/>
        <v>21.985000000000003</v>
      </c>
      <c r="Q1355" s="79">
        <f t="shared" si="557"/>
        <v>21.370999999999999</v>
      </c>
      <c r="R1355" s="79">
        <f t="shared" si="557"/>
        <v>53.100999999999999</v>
      </c>
      <c r="S1355" s="79">
        <f t="shared" si="557"/>
        <v>27.285000000000004</v>
      </c>
      <c r="T1355" s="79">
        <f t="shared" si="557"/>
        <v>28.675000000000001</v>
      </c>
      <c r="U1355" s="79">
        <f t="shared" si="557"/>
        <v>9.9440000000000008</v>
      </c>
      <c r="V1355" s="79">
        <f t="shared" si="557"/>
        <v>12.939</v>
      </c>
      <c r="W1355" s="79">
        <f t="shared" si="557"/>
        <v>3.4929999999999999</v>
      </c>
      <c r="X1355" s="79">
        <f t="shared" si="557"/>
        <v>6.0140000000000002</v>
      </c>
      <c r="Y1355" s="79">
        <f t="shared" si="557"/>
        <v>2.5230000000000001</v>
      </c>
      <c r="Z1355" s="79">
        <f t="shared" si="557"/>
        <v>1.883</v>
      </c>
      <c r="AA1355" s="111">
        <f t="shared" si="557"/>
        <v>0.46300000000000002</v>
      </c>
      <c r="AB1355" s="107"/>
    </row>
    <row r="1356" spans="1:28" ht="19.5" customHeight="1" x14ac:dyDescent="0.15">
      <c r="A1356" s="219"/>
      <c r="B1356" s="73"/>
      <c r="C1356" s="77"/>
      <c r="D1356" s="77" t="s">
        <v>153</v>
      </c>
      <c r="E1356" s="77" t="s">
        <v>183</v>
      </c>
      <c r="F1356" s="79">
        <f>SUM(G1356:AA1356)</f>
        <v>589.41999999999985</v>
      </c>
      <c r="G1356" s="79">
        <f>SUM(G1358,G1360,G1362,G1364,G1366,G1368)</f>
        <v>0</v>
      </c>
      <c r="H1356" s="79">
        <f t="shared" ref="H1356" si="558">SUM(H1358,H1360,H1362,H1364,H1366,H1368)</f>
        <v>0.6</v>
      </c>
      <c r="I1356" s="79">
        <f>SUM(I1358,I1360,I1362,I1364,I1366,I1368)</f>
        <v>5.0299999999999994</v>
      </c>
      <c r="J1356" s="79">
        <f t="shared" ref="J1356" si="559">SUM(J1358,J1360,J1362,J1364,J1366,J1368)</f>
        <v>5.2</v>
      </c>
      <c r="K1356" s="79">
        <f>SUM(K1358,K1360,K1362,K1364,K1366,K1368)</f>
        <v>9.32</v>
      </c>
      <c r="L1356" s="79">
        <f t="shared" ref="L1356:N1356" si="560">SUM(L1358,L1360,L1362,L1364,L1366,L1368)</f>
        <v>14.41</v>
      </c>
      <c r="M1356" s="79">
        <f t="shared" si="560"/>
        <v>15.879999999999999</v>
      </c>
      <c r="N1356" s="79">
        <f t="shared" si="560"/>
        <v>24.32</v>
      </c>
      <c r="O1356" s="79">
        <f>SUM(O1358,O1360,O1362,O1364,O1366,O1368)</f>
        <v>22.729999999999997</v>
      </c>
      <c r="P1356" s="79">
        <f t="shared" ref="P1356:V1356" si="561">SUM(P1358,P1360,P1362,P1364,P1366,P1368)</f>
        <v>62.720000000000006</v>
      </c>
      <c r="Q1356" s="79">
        <f t="shared" si="561"/>
        <v>56.97</v>
      </c>
      <c r="R1356" s="79">
        <f t="shared" si="561"/>
        <v>138.70000000000002</v>
      </c>
      <c r="S1356" s="79">
        <f t="shared" si="561"/>
        <v>69.44</v>
      </c>
      <c r="T1356" s="79">
        <f t="shared" si="561"/>
        <v>70.64</v>
      </c>
      <c r="U1356" s="79">
        <f t="shared" si="561"/>
        <v>24.23</v>
      </c>
      <c r="V1356" s="79">
        <f t="shared" si="561"/>
        <v>31.54</v>
      </c>
      <c r="W1356" s="79">
        <f>SUM(W1358,W1360,W1362,W1364,W1366,W1368)</f>
        <v>8.52</v>
      </c>
      <c r="X1356" s="79">
        <f t="shared" ref="X1356:AA1356" si="562">SUM(X1358,X1360,X1362,X1364,X1366,X1368)</f>
        <v>14.67</v>
      </c>
      <c r="Y1356" s="79">
        <f t="shared" si="562"/>
        <v>6.15</v>
      </c>
      <c r="Z1356" s="79">
        <f t="shared" si="562"/>
        <v>4.59</v>
      </c>
      <c r="AA1356" s="111">
        <f t="shared" si="562"/>
        <v>3.7600000000000002</v>
      </c>
      <c r="AB1356" s="107"/>
    </row>
    <row r="1357" spans="1:28" ht="19.5" customHeight="1" x14ac:dyDescent="0.15">
      <c r="A1357" s="219"/>
      <c r="B1357" s="73" t="s">
        <v>154</v>
      </c>
      <c r="C1357" s="73"/>
      <c r="D1357" s="73"/>
      <c r="E1357" s="77" t="s">
        <v>150</v>
      </c>
      <c r="F1357" s="79">
        <f t="shared" si="554"/>
        <v>214.065</v>
      </c>
      <c r="G1357" s="79">
        <f>SUM(G1359,G1361,G1363,G1365,G1367,G1369)</f>
        <v>0</v>
      </c>
      <c r="H1357" s="79">
        <f t="shared" ref="H1357:AA1357" si="563">SUM(H1359,H1361,H1363,H1365,H1367,H1369)</f>
        <v>1.4999999999999999E-2</v>
      </c>
      <c r="I1357" s="79">
        <f t="shared" si="563"/>
        <v>0.247</v>
      </c>
      <c r="J1357" s="79">
        <f t="shared" si="563"/>
        <v>0.61099999999999999</v>
      </c>
      <c r="K1357" s="79">
        <f t="shared" si="563"/>
        <v>1.6500000000000001</v>
      </c>
      <c r="L1357" s="79">
        <f t="shared" si="563"/>
        <v>3.198</v>
      </c>
      <c r="M1357" s="79">
        <f t="shared" si="563"/>
        <v>4.2330000000000005</v>
      </c>
      <c r="N1357" s="79">
        <f t="shared" si="563"/>
        <v>7.3259999999999996</v>
      </c>
      <c r="O1357" s="79">
        <f t="shared" si="563"/>
        <v>7.16</v>
      </c>
      <c r="P1357" s="79">
        <f t="shared" si="563"/>
        <v>21.985000000000003</v>
      </c>
      <c r="Q1357" s="79">
        <f t="shared" si="563"/>
        <v>21.355</v>
      </c>
      <c r="R1357" s="79">
        <f t="shared" si="563"/>
        <v>53.066000000000003</v>
      </c>
      <c r="S1357" s="79">
        <f t="shared" si="563"/>
        <v>27.285000000000004</v>
      </c>
      <c r="T1357" s="79">
        <f t="shared" si="563"/>
        <v>28.675000000000001</v>
      </c>
      <c r="U1357" s="79">
        <f t="shared" si="563"/>
        <v>9.9440000000000008</v>
      </c>
      <c r="V1357" s="79">
        <f t="shared" si="563"/>
        <v>12.939</v>
      </c>
      <c r="W1357" s="79">
        <f t="shared" si="563"/>
        <v>3.4929999999999999</v>
      </c>
      <c r="X1357" s="79">
        <f t="shared" si="563"/>
        <v>6.0140000000000002</v>
      </c>
      <c r="Y1357" s="79">
        <f t="shared" si="563"/>
        <v>2.5230000000000001</v>
      </c>
      <c r="Z1357" s="79">
        <f t="shared" si="563"/>
        <v>1.883</v>
      </c>
      <c r="AA1357" s="111">
        <f t="shared" si="563"/>
        <v>0.46300000000000002</v>
      </c>
      <c r="AB1357" s="107"/>
    </row>
    <row r="1358" spans="1:28" ht="19.5" customHeight="1" x14ac:dyDescent="0.15">
      <c r="A1358" s="219" t="s">
        <v>155</v>
      </c>
      <c r="B1358" s="73"/>
      <c r="C1358" s="73" t="s">
        <v>10</v>
      </c>
      <c r="D1358" s="77" t="s">
        <v>156</v>
      </c>
      <c r="E1358" s="77" t="s">
        <v>183</v>
      </c>
      <c r="F1358" s="79">
        <f t="shared" ref="F1358:F1361" si="564">SUM(G1358:AA1358)</f>
        <v>574.31999999999994</v>
      </c>
      <c r="G1358" s="79">
        <v>0</v>
      </c>
      <c r="H1358" s="79">
        <v>0.22</v>
      </c>
      <c r="I1358" s="79">
        <v>3.3</v>
      </c>
      <c r="J1358" s="79">
        <v>4.13</v>
      </c>
      <c r="K1358" s="79">
        <v>7.21</v>
      </c>
      <c r="L1358" s="79">
        <v>13.43</v>
      </c>
      <c r="M1358" s="79">
        <v>15.29</v>
      </c>
      <c r="N1358" s="79">
        <v>24.32</v>
      </c>
      <c r="O1358" s="79">
        <v>20.81</v>
      </c>
      <c r="P1358" s="79">
        <v>62.7</v>
      </c>
      <c r="Q1358" s="79">
        <v>56.97</v>
      </c>
      <c r="R1358" s="79">
        <v>135.74</v>
      </c>
      <c r="S1358" s="79">
        <v>67.099999999999994</v>
      </c>
      <c r="T1358" s="79">
        <v>69.91</v>
      </c>
      <c r="U1358" s="79">
        <v>24.23</v>
      </c>
      <c r="V1358" s="79">
        <v>31.54</v>
      </c>
      <c r="W1358" s="79">
        <v>8.52</v>
      </c>
      <c r="X1358" s="79">
        <v>14.67</v>
      </c>
      <c r="Y1358" s="79">
        <v>6.15</v>
      </c>
      <c r="Z1358" s="79">
        <v>4.59</v>
      </c>
      <c r="AA1358" s="111">
        <v>3.49</v>
      </c>
      <c r="AB1358" s="107"/>
    </row>
    <row r="1359" spans="1:28" ht="19.5" customHeight="1" x14ac:dyDescent="0.15">
      <c r="A1359" s="219"/>
      <c r="B1359" s="73"/>
      <c r="C1359" s="73"/>
      <c r="D1359" s="73"/>
      <c r="E1359" s="77" t="s">
        <v>150</v>
      </c>
      <c r="F1359" s="79">
        <f t="shared" si="564"/>
        <v>211.53999999999996</v>
      </c>
      <c r="G1359" s="79">
        <v>0</v>
      </c>
      <c r="H1359" s="79">
        <v>1.4999999999999999E-2</v>
      </c>
      <c r="I1359" s="79">
        <v>0.246</v>
      </c>
      <c r="J1359" s="79">
        <v>0.59399999999999997</v>
      </c>
      <c r="K1359" s="79">
        <v>1.3260000000000001</v>
      </c>
      <c r="L1359" s="79">
        <v>3.0469999999999997</v>
      </c>
      <c r="M1359" s="79">
        <v>4.1210000000000004</v>
      </c>
      <c r="N1359" s="79">
        <v>7.3259999999999996</v>
      </c>
      <c r="O1359" s="79">
        <v>6.7759999999999998</v>
      </c>
      <c r="P1359" s="79">
        <v>21.981000000000002</v>
      </c>
      <c r="Q1359" s="79">
        <v>21.355</v>
      </c>
      <c r="R1359" s="79">
        <v>52.356000000000002</v>
      </c>
      <c r="S1359" s="79">
        <v>26.646000000000001</v>
      </c>
      <c r="T1359" s="79">
        <v>28.492000000000001</v>
      </c>
      <c r="U1359" s="79">
        <v>9.9440000000000008</v>
      </c>
      <c r="V1359" s="79">
        <v>12.939</v>
      </c>
      <c r="W1359" s="79">
        <v>3.4929999999999999</v>
      </c>
      <c r="X1359" s="79">
        <v>6.0140000000000002</v>
      </c>
      <c r="Y1359" s="79">
        <v>2.5230000000000001</v>
      </c>
      <c r="Z1359" s="79">
        <v>1.883</v>
      </c>
      <c r="AA1359" s="111">
        <v>0.46300000000000002</v>
      </c>
      <c r="AB1359" s="107"/>
    </row>
    <row r="1360" spans="1:28" ht="19.5" customHeight="1" x14ac:dyDescent="0.15">
      <c r="A1360" s="219"/>
      <c r="B1360" s="73"/>
      <c r="C1360" s="73"/>
      <c r="D1360" s="77" t="s">
        <v>157</v>
      </c>
      <c r="E1360" s="77" t="s">
        <v>183</v>
      </c>
      <c r="F1360" s="79">
        <f t="shared" si="564"/>
        <v>5.6000000000000005</v>
      </c>
      <c r="G1360" s="79">
        <v>0</v>
      </c>
      <c r="H1360" s="79">
        <v>0</v>
      </c>
      <c r="I1360" s="79">
        <v>0</v>
      </c>
      <c r="J1360" s="79">
        <v>0</v>
      </c>
      <c r="K1360" s="79">
        <v>0.1</v>
      </c>
      <c r="L1360" s="79">
        <v>0.68</v>
      </c>
      <c r="M1360" s="79">
        <v>0</v>
      </c>
      <c r="N1360" s="79">
        <v>0</v>
      </c>
      <c r="O1360" s="79">
        <v>1.92</v>
      </c>
      <c r="P1360" s="79">
        <v>0.02</v>
      </c>
      <c r="Q1360" s="79">
        <v>0</v>
      </c>
      <c r="R1360" s="79">
        <v>1.97</v>
      </c>
      <c r="S1360" s="79">
        <v>0.91</v>
      </c>
      <c r="T1360" s="79">
        <v>0</v>
      </c>
      <c r="U1360" s="79">
        <v>0</v>
      </c>
      <c r="V1360" s="79">
        <v>0</v>
      </c>
      <c r="W1360" s="79">
        <v>0</v>
      </c>
      <c r="X1360" s="79">
        <v>0</v>
      </c>
      <c r="Y1360" s="79">
        <v>0</v>
      </c>
      <c r="Z1360" s="79">
        <v>0</v>
      </c>
      <c r="AA1360" s="111">
        <v>0</v>
      </c>
      <c r="AB1360" s="107"/>
    </row>
    <row r="1361" spans="1:28" ht="19.5" customHeight="1" x14ac:dyDescent="0.15">
      <c r="A1361" s="219"/>
      <c r="B1361" s="73"/>
      <c r="C1361" s="73"/>
      <c r="D1361" s="73"/>
      <c r="E1361" s="77" t="s">
        <v>150</v>
      </c>
      <c r="F1361" s="79">
        <f t="shared" si="564"/>
        <v>1.1890000000000001</v>
      </c>
      <c r="G1361" s="79">
        <v>0</v>
      </c>
      <c r="H1361" s="79">
        <v>0</v>
      </c>
      <c r="I1361" s="79">
        <v>0</v>
      </c>
      <c r="J1361" s="79">
        <v>0</v>
      </c>
      <c r="K1361" s="79">
        <v>0.01</v>
      </c>
      <c r="L1361" s="79">
        <v>9.5000000000000001E-2</v>
      </c>
      <c r="M1361" s="79">
        <v>0</v>
      </c>
      <c r="N1361" s="79">
        <v>0</v>
      </c>
      <c r="O1361" s="79">
        <v>0.38400000000000001</v>
      </c>
      <c r="P1361" s="79">
        <v>4.0000000000000001E-3</v>
      </c>
      <c r="Q1361" s="79">
        <v>0</v>
      </c>
      <c r="R1361" s="79">
        <v>0.46800000000000003</v>
      </c>
      <c r="S1361" s="79">
        <v>0.22800000000000001</v>
      </c>
      <c r="T1361" s="79">
        <v>0</v>
      </c>
      <c r="U1361" s="79">
        <v>0</v>
      </c>
      <c r="V1361" s="79">
        <v>0</v>
      </c>
      <c r="W1361" s="79">
        <v>0</v>
      </c>
      <c r="X1361" s="79">
        <v>0</v>
      </c>
      <c r="Y1361" s="79">
        <v>0</v>
      </c>
      <c r="Z1361" s="79">
        <v>0</v>
      </c>
      <c r="AA1361" s="111">
        <v>0</v>
      </c>
      <c r="AB1361" s="107"/>
    </row>
    <row r="1362" spans="1:28" ht="19.5" customHeight="1" x14ac:dyDescent="0.15">
      <c r="A1362" s="219"/>
      <c r="B1362" s="73" t="s">
        <v>158</v>
      </c>
      <c r="C1362" s="73" t="s">
        <v>159</v>
      </c>
      <c r="D1362" s="77" t="s">
        <v>160</v>
      </c>
      <c r="E1362" s="77" t="s">
        <v>183</v>
      </c>
      <c r="F1362" s="79">
        <f>SUM(G1362:AA1362)</f>
        <v>1.88</v>
      </c>
      <c r="G1362" s="79">
        <v>0</v>
      </c>
      <c r="H1362" s="79">
        <v>0</v>
      </c>
      <c r="I1362" s="79">
        <v>0</v>
      </c>
      <c r="J1362" s="79">
        <v>0</v>
      </c>
      <c r="K1362" s="79">
        <v>0</v>
      </c>
      <c r="L1362" s="79">
        <v>0</v>
      </c>
      <c r="M1362" s="79">
        <v>0</v>
      </c>
      <c r="N1362" s="79">
        <v>0</v>
      </c>
      <c r="O1362" s="79">
        <v>0</v>
      </c>
      <c r="P1362" s="79">
        <v>0</v>
      </c>
      <c r="Q1362" s="79">
        <v>0</v>
      </c>
      <c r="R1362" s="79">
        <v>0.88</v>
      </c>
      <c r="S1362" s="79">
        <v>0</v>
      </c>
      <c r="T1362" s="79">
        <v>0.73</v>
      </c>
      <c r="U1362" s="79">
        <v>0</v>
      </c>
      <c r="V1362" s="79">
        <v>0</v>
      </c>
      <c r="W1362" s="79">
        <v>0</v>
      </c>
      <c r="X1362" s="79">
        <v>0</v>
      </c>
      <c r="Y1362" s="79">
        <v>0</v>
      </c>
      <c r="Z1362" s="79">
        <v>0</v>
      </c>
      <c r="AA1362" s="111">
        <v>0.27</v>
      </c>
      <c r="AB1362" s="107"/>
    </row>
    <row r="1363" spans="1:28" ht="19.5" customHeight="1" x14ac:dyDescent="0.15">
      <c r="A1363" s="219"/>
      <c r="B1363" s="73"/>
      <c r="C1363" s="73"/>
      <c r="D1363" s="73"/>
      <c r="E1363" s="77" t="s">
        <v>150</v>
      </c>
      <c r="F1363" s="79">
        <f t="shared" ref="F1363:F1385" si="565">SUM(G1363:AA1363)</f>
        <v>0.39400000000000002</v>
      </c>
      <c r="G1363" s="79">
        <v>0</v>
      </c>
      <c r="H1363" s="79">
        <v>0</v>
      </c>
      <c r="I1363" s="79">
        <v>0</v>
      </c>
      <c r="J1363" s="79">
        <v>0</v>
      </c>
      <c r="K1363" s="79">
        <v>0</v>
      </c>
      <c r="L1363" s="79">
        <v>0</v>
      </c>
      <c r="M1363" s="79">
        <v>0</v>
      </c>
      <c r="N1363" s="79">
        <v>0</v>
      </c>
      <c r="O1363" s="79">
        <v>0</v>
      </c>
      <c r="P1363" s="79">
        <v>0</v>
      </c>
      <c r="Q1363" s="79">
        <v>0</v>
      </c>
      <c r="R1363" s="79">
        <v>0.21099999999999999</v>
      </c>
      <c r="S1363" s="79">
        <v>0</v>
      </c>
      <c r="T1363" s="79">
        <v>0.183</v>
      </c>
      <c r="U1363" s="79">
        <v>0</v>
      </c>
      <c r="V1363" s="79">
        <v>0</v>
      </c>
      <c r="W1363" s="79">
        <v>0</v>
      </c>
      <c r="X1363" s="79">
        <v>0</v>
      </c>
      <c r="Y1363" s="79">
        <v>0</v>
      </c>
      <c r="Z1363" s="79">
        <v>0</v>
      </c>
      <c r="AA1363" s="111">
        <v>0</v>
      </c>
      <c r="AB1363" s="107"/>
    </row>
    <row r="1364" spans="1:28" ht="19.5" customHeight="1" x14ac:dyDescent="0.15">
      <c r="A1364" s="219"/>
      <c r="B1364" s="73"/>
      <c r="C1364" s="73"/>
      <c r="D1364" s="77" t="s">
        <v>161</v>
      </c>
      <c r="E1364" s="77" t="s">
        <v>183</v>
      </c>
      <c r="F1364" s="79">
        <f t="shared" si="565"/>
        <v>3.1799999999999997</v>
      </c>
      <c r="G1364" s="79">
        <v>0</v>
      </c>
      <c r="H1364" s="79">
        <v>0.38</v>
      </c>
      <c r="I1364" s="79">
        <v>1.73</v>
      </c>
      <c r="J1364" s="79">
        <v>1.07</v>
      </c>
      <c r="K1364" s="79">
        <v>0</v>
      </c>
      <c r="L1364" s="79">
        <v>0</v>
      </c>
      <c r="M1364" s="79">
        <v>0</v>
      </c>
      <c r="N1364" s="79">
        <v>0</v>
      </c>
      <c r="O1364" s="79">
        <v>0</v>
      </c>
      <c r="P1364" s="79">
        <v>0</v>
      </c>
      <c r="Q1364" s="79">
        <v>0</v>
      </c>
      <c r="R1364" s="79">
        <v>0</v>
      </c>
      <c r="S1364" s="79">
        <v>0</v>
      </c>
      <c r="T1364" s="79">
        <v>0</v>
      </c>
      <c r="U1364" s="79">
        <v>0</v>
      </c>
      <c r="V1364" s="79">
        <v>0</v>
      </c>
      <c r="W1364" s="79">
        <v>0</v>
      </c>
      <c r="X1364" s="79">
        <v>0</v>
      </c>
      <c r="Y1364" s="79">
        <v>0</v>
      </c>
      <c r="Z1364" s="79">
        <v>0</v>
      </c>
      <c r="AA1364" s="111">
        <v>0</v>
      </c>
      <c r="AB1364" s="107"/>
    </row>
    <row r="1365" spans="1:28" ht="19.5" customHeight="1" x14ac:dyDescent="0.15">
      <c r="A1365" s="219"/>
      <c r="B1365" s="73"/>
      <c r="C1365" s="73"/>
      <c r="D1365" s="73"/>
      <c r="E1365" s="77" t="s">
        <v>150</v>
      </c>
      <c r="F1365" s="79">
        <f t="shared" si="565"/>
        <v>1.8000000000000002E-2</v>
      </c>
      <c r="G1365" s="79">
        <v>0</v>
      </c>
      <c r="H1365" s="79">
        <v>0</v>
      </c>
      <c r="I1365" s="79">
        <v>1E-3</v>
      </c>
      <c r="J1365" s="79">
        <v>1.7000000000000001E-2</v>
      </c>
      <c r="K1365" s="79">
        <v>0</v>
      </c>
      <c r="L1365" s="79">
        <v>0</v>
      </c>
      <c r="M1365" s="79">
        <v>0</v>
      </c>
      <c r="N1365" s="79">
        <v>0</v>
      </c>
      <c r="O1365" s="79">
        <v>0</v>
      </c>
      <c r="P1365" s="79">
        <v>0</v>
      </c>
      <c r="Q1365" s="79">
        <v>0</v>
      </c>
      <c r="R1365" s="79">
        <v>0</v>
      </c>
      <c r="S1365" s="79">
        <v>0</v>
      </c>
      <c r="T1365" s="79">
        <v>0</v>
      </c>
      <c r="U1365" s="79">
        <v>0</v>
      </c>
      <c r="V1365" s="79">
        <v>0</v>
      </c>
      <c r="W1365" s="79">
        <v>0</v>
      </c>
      <c r="X1365" s="79">
        <v>0</v>
      </c>
      <c r="Y1365" s="79">
        <v>0</v>
      </c>
      <c r="Z1365" s="79">
        <v>0</v>
      </c>
      <c r="AA1365" s="111">
        <v>0</v>
      </c>
      <c r="AB1365" s="107"/>
    </row>
    <row r="1366" spans="1:28" ht="19.5" customHeight="1" x14ac:dyDescent="0.15">
      <c r="A1366" s="219"/>
      <c r="B1366" s="73"/>
      <c r="C1366" s="73" t="s">
        <v>162</v>
      </c>
      <c r="D1366" s="77" t="s">
        <v>163</v>
      </c>
      <c r="E1366" s="77" t="s">
        <v>183</v>
      </c>
      <c r="F1366" s="79">
        <f t="shared" si="565"/>
        <v>4.4399999999999995</v>
      </c>
      <c r="G1366" s="79">
        <v>0</v>
      </c>
      <c r="H1366" s="79">
        <v>0</v>
      </c>
      <c r="I1366" s="79">
        <v>0</v>
      </c>
      <c r="J1366" s="79">
        <v>0</v>
      </c>
      <c r="K1366" s="79">
        <v>2.0099999999999998</v>
      </c>
      <c r="L1366" s="79">
        <v>0.3</v>
      </c>
      <c r="M1366" s="79">
        <v>0.59</v>
      </c>
      <c r="N1366" s="79">
        <v>0</v>
      </c>
      <c r="O1366" s="79">
        <v>0</v>
      </c>
      <c r="P1366" s="79">
        <v>0</v>
      </c>
      <c r="Q1366" s="79">
        <v>0</v>
      </c>
      <c r="R1366" s="79">
        <v>0.11</v>
      </c>
      <c r="S1366" s="79">
        <v>1.4300000000000002</v>
      </c>
      <c r="T1366" s="79">
        <v>0</v>
      </c>
      <c r="U1366" s="79">
        <v>0</v>
      </c>
      <c r="V1366" s="79">
        <v>0</v>
      </c>
      <c r="W1366" s="79">
        <v>0</v>
      </c>
      <c r="X1366" s="79">
        <v>0</v>
      </c>
      <c r="Y1366" s="79">
        <v>0</v>
      </c>
      <c r="Z1366" s="79">
        <v>0</v>
      </c>
      <c r="AA1366" s="111">
        <v>0</v>
      </c>
      <c r="AB1366" s="107"/>
    </row>
    <row r="1367" spans="1:28" ht="19.5" customHeight="1" x14ac:dyDescent="0.15">
      <c r="A1367" s="219"/>
      <c r="B1367" s="73" t="s">
        <v>20</v>
      </c>
      <c r="C1367" s="73"/>
      <c r="D1367" s="73"/>
      <c r="E1367" s="77" t="s">
        <v>150</v>
      </c>
      <c r="F1367" s="79">
        <f t="shared" si="565"/>
        <v>0.92400000000000004</v>
      </c>
      <c r="G1367" s="79">
        <v>0</v>
      </c>
      <c r="H1367" s="79">
        <v>0</v>
      </c>
      <c r="I1367" s="79">
        <v>0</v>
      </c>
      <c r="J1367" s="79">
        <v>0</v>
      </c>
      <c r="K1367" s="79">
        <v>0.314</v>
      </c>
      <c r="L1367" s="79">
        <v>5.6000000000000001E-2</v>
      </c>
      <c r="M1367" s="79">
        <v>0.112</v>
      </c>
      <c r="N1367" s="79">
        <v>0</v>
      </c>
      <c r="O1367" s="79">
        <v>0</v>
      </c>
      <c r="P1367" s="79">
        <v>0</v>
      </c>
      <c r="Q1367" s="79">
        <v>0</v>
      </c>
      <c r="R1367" s="79">
        <v>3.1E-2</v>
      </c>
      <c r="S1367" s="79">
        <v>0.41100000000000003</v>
      </c>
      <c r="T1367" s="79">
        <v>0</v>
      </c>
      <c r="U1367" s="79">
        <v>0</v>
      </c>
      <c r="V1367" s="79">
        <v>0</v>
      </c>
      <c r="W1367" s="79">
        <v>0</v>
      </c>
      <c r="X1367" s="79">
        <v>0</v>
      </c>
      <c r="Y1367" s="79">
        <v>0</v>
      </c>
      <c r="Z1367" s="79">
        <v>0</v>
      </c>
      <c r="AA1367" s="111">
        <v>0</v>
      </c>
      <c r="AB1367" s="107"/>
    </row>
    <row r="1368" spans="1:28" ht="19.5" customHeight="1" x14ac:dyDescent="0.15">
      <c r="A1368" s="219"/>
      <c r="B1368" s="73"/>
      <c r="C1368" s="73"/>
      <c r="D1368" s="77" t="s">
        <v>164</v>
      </c>
      <c r="E1368" s="77" t="s">
        <v>183</v>
      </c>
      <c r="F1368" s="79">
        <f t="shared" si="565"/>
        <v>0</v>
      </c>
      <c r="G1368" s="79">
        <v>0</v>
      </c>
      <c r="H1368" s="79">
        <v>0</v>
      </c>
      <c r="I1368" s="79">
        <v>0</v>
      </c>
      <c r="J1368" s="79">
        <v>0</v>
      </c>
      <c r="K1368" s="79">
        <v>0</v>
      </c>
      <c r="L1368" s="79">
        <v>0</v>
      </c>
      <c r="M1368" s="79">
        <v>0</v>
      </c>
      <c r="N1368" s="79">
        <v>0</v>
      </c>
      <c r="O1368" s="79">
        <v>0</v>
      </c>
      <c r="P1368" s="79">
        <v>0</v>
      </c>
      <c r="Q1368" s="79">
        <v>0</v>
      </c>
      <c r="R1368" s="79">
        <v>0</v>
      </c>
      <c r="S1368" s="79">
        <v>0</v>
      </c>
      <c r="T1368" s="79">
        <v>0</v>
      </c>
      <c r="U1368" s="79">
        <v>0</v>
      </c>
      <c r="V1368" s="79">
        <v>0</v>
      </c>
      <c r="W1368" s="79">
        <v>0</v>
      </c>
      <c r="X1368" s="79">
        <v>0</v>
      </c>
      <c r="Y1368" s="79">
        <v>0</v>
      </c>
      <c r="Z1368" s="79">
        <v>0</v>
      </c>
      <c r="AA1368" s="111">
        <v>0</v>
      </c>
      <c r="AB1368" s="107"/>
    </row>
    <row r="1369" spans="1:28" ht="19.5" customHeight="1" x14ac:dyDescent="0.15">
      <c r="A1369" s="219" t="s">
        <v>226</v>
      </c>
      <c r="B1369" s="73"/>
      <c r="C1369" s="73"/>
      <c r="D1369" s="73"/>
      <c r="E1369" s="77" t="s">
        <v>150</v>
      </c>
      <c r="F1369" s="79">
        <f t="shared" si="565"/>
        <v>0</v>
      </c>
      <c r="G1369" s="79">
        <v>0</v>
      </c>
      <c r="H1369" s="79">
        <v>0</v>
      </c>
      <c r="I1369" s="79">
        <v>0</v>
      </c>
      <c r="J1369" s="79">
        <v>0</v>
      </c>
      <c r="K1369" s="79">
        <v>0</v>
      </c>
      <c r="L1369" s="79">
        <v>0</v>
      </c>
      <c r="M1369" s="79">
        <v>0</v>
      </c>
      <c r="N1369" s="79">
        <v>0</v>
      </c>
      <c r="O1369" s="79">
        <v>0</v>
      </c>
      <c r="P1369" s="79">
        <v>0</v>
      </c>
      <c r="Q1369" s="79">
        <v>0</v>
      </c>
      <c r="R1369" s="79">
        <v>0</v>
      </c>
      <c r="S1369" s="79">
        <v>0</v>
      </c>
      <c r="T1369" s="79">
        <v>0</v>
      </c>
      <c r="U1369" s="79">
        <v>0</v>
      </c>
      <c r="V1369" s="79">
        <v>0</v>
      </c>
      <c r="W1369" s="79">
        <v>0</v>
      </c>
      <c r="X1369" s="79">
        <v>0</v>
      </c>
      <c r="Y1369" s="79">
        <v>0</v>
      </c>
      <c r="Z1369" s="79">
        <v>0</v>
      </c>
      <c r="AA1369" s="111">
        <v>0</v>
      </c>
      <c r="AB1369" s="107"/>
    </row>
    <row r="1370" spans="1:28" ht="19.5" customHeight="1" x14ac:dyDescent="0.15">
      <c r="A1370" s="219"/>
      <c r="B1370" s="76"/>
      <c r="C1370" s="74" t="s">
        <v>165</v>
      </c>
      <c r="D1370" s="75"/>
      <c r="E1370" s="77" t="s">
        <v>183</v>
      </c>
      <c r="F1370" s="79">
        <f t="shared" si="565"/>
        <v>2.4299999999999997</v>
      </c>
      <c r="G1370" s="79">
        <v>0</v>
      </c>
      <c r="H1370" s="79">
        <v>0</v>
      </c>
      <c r="I1370" s="79">
        <v>0</v>
      </c>
      <c r="J1370" s="79">
        <v>1.06</v>
      </c>
      <c r="K1370" s="79">
        <v>0.59</v>
      </c>
      <c r="L1370" s="79">
        <v>0.15</v>
      </c>
      <c r="M1370" s="79">
        <v>0.11</v>
      </c>
      <c r="N1370" s="79">
        <v>0.17</v>
      </c>
      <c r="O1370" s="79">
        <v>0</v>
      </c>
      <c r="P1370" s="79">
        <v>0</v>
      </c>
      <c r="Q1370" s="79">
        <v>0.11</v>
      </c>
      <c r="R1370" s="79">
        <v>0.24</v>
      </c>
      <c r="S1370" s="79">
        <v>0</v>
      </c>
      <c r="T1370" s="79">
        <v>0</v>
      </c>
      <c r="U1370" s="79">
        <v>0</v>
      </c>
      <c r="V1370" s="79">
        <v>0</v>
      </c>
      <c r="W1370" s="79">
        <v>0</v>
      </c>
      <c r="X1370" s="79">
        <v>0</v>
      </c>
      <c r="Y1370" s="79">
        <v>0</v>
      </c>
      <c r="Z1370" s="79">
        <v>0</v>
      </c>
      <c r="AA1370" s="111">
        <v>0</v>
      </c>
      <c r="AB1370" s="107"/>
    </row>
    <row r="1371" spans="1:28" ht="19.5" customHeight="1" x14ac:dyDescent="0.15">
      <c r="A1371" s="219"/>
      <c r="B1371" s="76"/>
      <c r="C1371" s="76"/>
      <c r="E1371" s="77" t="s">
        <v>150</v>
      </c>
      <c r="F1371" s="79">
        <f t="shared" si="565"/>
        <v>0.24700000000000003</v>
      </c>
      <c r="G1371" s="79">
        <v>0</v>
      </c>
      <c r="H1371" s="79">
        <v>0</v>
      </c>
      <c r="I1371" s="79">
        <v>0</v>
      </c>
      <c r="J1371" s="79">
        <v>7.3999999999999996E-2</v>
      </c>
      <c r="K1371" s="79">
        <v>5.2999999999999999E-2</v>
      </c>
      <c r="L1371" s="79">
        <v>1.4999999999999999E-2</v>
      </c>
      <c r="M1371" s="79">
        <v>1.0999999999999999E-2</v>
      </c>
      <c r="N1371" s="79">
        <v>4.2999999999999997E-2</v>
      </c>
      <c r="O1371" s="79">
        <v>0</v>
      </c>
      <c r="P1371" s="79">
        <v>0</v>
      </c>
      <c r="Q1371" s="79">
        <v>1.6E-2</v>
      </c>
      <c r="R1371" s="79">
        <v>3.5000000000000003E-2</v>
      </c>
      <c r="S1371" s="79">
        <v>0</v>
      </c>
      <c r="T1371" s="79">
        <v>0</v>
      </c>
      <c r="U1371" s="79">
        <v>0</v>
      </c>
      <c r="V1371" s="79">
        <v>0</v>
      </c>
      <c r="W1371" s="79">
        <v>0</v>
      </c>
      <c r="X1371" s="79">
        <v>0</v>
      </c>
      <c r="Y1371" s="79">
        <v>0</v>
      </c>
      <c r="Z1371" s="79">
        <v>0</v>
      </c>
      <c r="AA1371" s="111">
        <v>0</v>
      </c>
      <c r="AB1371" s="107"/>
    </row>
    <row r="1372" spans="1:28" ht="19.5" customHeight="1" x14ac:dyDescent="0.15">
      <c r="A1372" s="219"/>
      <c r="B1372" s="221"/>
      <c r="C1372" s="74" t="s">
        <v>152</v>
      </c>
      <c r="D1372" s="75"/>
      <c r="E1372" s="77" t="s">
        <v>183</v>
      </c>
      <c r="F1372" s="79">
        <f t="shared" si="565"/>
        <v>395.41000000000008</v>
      </c>
      <c r="G1372" s="79">
        <f>G1374+G1384</f>
        <v>0</v>
      </c>
      <c r="H1372" s="79">
        <f t="shared" ref="H1372:AA1373" si="566">H1374+H1384</f>
        <v>0</v>
      </c>
      <c r="I1372" s="79">
        <f t="shared" si="566"/>
        <v>2.48</v>
      </c>
      <c r="J1372" s="79">
        <f t="shared" si="566"/>
        <v>9.49</v>
      </c>
      <c r="K1372" s="79">
        <f t="shared" si="566"/>
        <v>1.66</v>
      </c>
      <c r="L1372" s="79">
        <f t="shared" si="566"/>
        <v>4.8099999999999996</v>
      </c>
      <c r="M1372" s="79">
        <f t="shared" si="566"/>
        <v>22.39</v>
      </c>
      <c r="N1372" s="79">
        <f t="shared" si="566"/>
        <v>4.4099999999999993</v>
      </c>
      <c r="O1372" s="79">
        <f t="shared" si="566"/>
        <v>3.7</v>
      </c>
      <c r="P1372" s="79">
        <f t="shared" si="566"/>
        <v>4.58</v>
      </c>
      <c r="Q1372" s="79">
        <f t="shared" si="566"/>
        <v>24.79</v>
      </c>
      <c r="R1372" s="79">
        <f t="shared" si="566"/>
        <v>88.070000000000007</v>
      </c>
      <c r="S1372" s="79">
        <f t="shared" si="566"/>
        <v>78.559999999999988</v>
      </c>
      <c r="T1372" s="79">
        <f t="shared" si="566"/>
        <v>84.89</v>
      </c>
      <c r="U1372" s="79">
        <f t="shared" si="566"/>
        <v>43.6</v>
      </c>
      <c r="V1372" s="79">
        <f t="shared" si="566"/>
        <v>15.48</v>
      </c>
      <c r="W1372" s="79">
        <f t="shared" si="566"/>
        <v>0.22</v>
      </c>
      <c r="X1372" s="79">
        <f t="shared" si="566"/>
        <v>5.35</v>
      </c>
      <c r="Y1372" s="79">
        <f t="shared" si="566"/>
        <v>0</v>
      </c>
      <c r="Z1372" s="79">
        <f t="shared" si="566"/>
        <v>0.88</v>
      </c>
      <c r="AA1372" s="111">
        <f t="shared" si="566"/>
        <v>0.05</v>
      </c>
      <c r="AB1372" s="107"/>
    </row>
    <row r="1373" spans="1:28" ht="19.5" customHeight="1" x14ac:dyDescent="0.15">
      <c r="A1373" s="219"/>
      <c r="B1373" s="76"/>
      <c r="C1373" s="76"/>
      <c r="E1373" s="77" t="s">
        <v>150</v>
      </c>
      <c r="F1373" s="79">
        <f t="shared" si="565"/>
        <v>59.748000000000005</v>
      </c>
      <c r="G1373" s="79">
        <f>G1375+G1385</f>
        <v>0</v>
      </c>
      <c r="H1373" s="79">
        <f t="shared" si="566"/>
        <v>0</v>
      </c>
      <c r="I1373" s="79">
        <f>I1375+I1385</f>
        <v>0.13200000000000001</v>
      </c>
      <c r="J1373" s="79">
        <f t="shared" ref="J1373:AA1373" si="567">J1375+J1385</f>
        <v>0.65300000000000002</v>
      </c>
      <c r="K1373" s="79">
        <f t="shared" si="567"/>
        <v>0.151</v>
      </c>
      <c r="L1373" s="79">
        <f t="shared" si="567"/>
        <v>0.48099999999999998</v>
      </c>
      <c r="M1373" s="79">
        <f t="shared" si="567"/>
        <v>2.4649999999999999</v>
      </c>
      <c r="N1373" s="79">
        <f t="shared" si="567"/>
        <v>0.52900000000000003</v>
      </c>
      <c r="O1373" s="79">
        <f t="shared" si="567"/>
        <v>0.48199999999999998</v>
      </c>
      <c r="P1373" s="79">
        <f t="shared" si="567"/>
        <v>0.68700000000000006</v>
      </c>
      <c r="Q1373" s="79">
        <f t="shared" si="567"/>
        <v>3.6320000000000001</v>
      </c>
      <c r="R1373" s="79">
        <f t="shared" si="567"/>
        <v>13.228</v>
      </c>
      <c r="S1373" s="79">
        <f t="shared" si="567"/>
        <v>11.953000000000001</v>
      </c>
      <c r="T1373" s="79">
        <f t="shared" si="567"/>
        <v>13.368</v>
      </c>
      <c r="U1373" s="79">
        <f t="shared" si="567"/>
        <v>7.74</v>
      </c>
      <c r="V1373" s="79">
        <f t="shared" si="567"/>
        <v>2.9939999999999998</v>
      </c>
      <c r="W1373" s="79">
        <f t="shared" si="567"/>
        <v>5.7000000000000002E-2</v>
      </c>
      <c r="X1373" s="79">
        <f t="shared" si="567"/>
        <v>0.96700000000000008</v>
      </c>
      <c r="Y1373" s="79">
        <f t="shared" si="567"/>
        <v>0</v>
      </c>
      <c r="Z1373" s="79">
        <f t="shared" si="567"/>
        <v>0.22900000000000001</v>
      </c>
      <c r="AA1373" s="111">
        <f t="shared" si="567"/>
        <v>0</v>
      </c>
      <c r="AB1373" s="107"/>
    </row>
    <row r="1374" spans="1:28" ht="19.5" customHeight="1" x14ac:dyDescent="0.15">
      <c r="A1374" s="219"/>
      <c r="B1374" s="73" t="s">
        <v>94</v>
      </c>
      <c r="C1374" s="77"/>
      <c r="D1374" s="77" t="s">
        <v>153</v>
      </c>
      <c r="E1374" s="77" t="s">
        <v>183</v>
      </c>
      <c r="F1374" s="79">
        <f t="shared" si="565"/>
        <v>39.590000000000003</v>
      </c>
      <c r="G1374" s="79">
        <f>SUM(G1376,G1378,G1380,G1382)</f>
        <v>0</v>
      </c>
      <c r="H1374" s="79">
        <f t="shared" ref="H1374" si="568">SUM(H1376,H1378,H1380,H1382)</f>
        <v>0</v>
      </c>
      <c r="I1374" s="79">
        <f>SUM(I1376,I1378,I1380,I1382)</f>
        <v>0.31</v>
      </c>
      <c r="J1374" s="79">
        <f t="shared" ref="J1374:AA1374" si="569">SUM(J1376,J1378,J1380,J1382)</f>
        <v>0</v>
      </c>
      <c r="K1374" s="79">
        <f t="shared" si="569"/>
        <v>0</v>
      </c>
      <c r="L1374" s="79">
        <f t="shared" si="569"/>
        <v>0</v>
      </c>
      <c r="M1374" s="79">
        <f t="shared" si="569"/>
        <v>0</v>
      </c>
      <c r="N1374" s="79">
        <f t="shared" si="569"/>
        <v>0</v>
      </c>
      <c r="O1374" s="79">
        <f t="shared" si="569"/>
        <v>0</v>
      </c>
      <c r="P1374" s="79">
        <f t="shared" si="569"/>
        <v>0.64</v>
      </c>
      <c r="Q1374" s="79">
        <f t="shared" si="569"/>
        <v>0.4</v>
      </c>
      <c r="R1374" s="79">
        <f t="shared" si="569"/>
        <v>4.8099999999999996</v>
      </c>
      <c r="S1374" s="79">
        <f t="shared" si="569"/>
        <v>4.5999999999999996</v>
      </c>
      <c r="T1374" s="79">
        <f t="shared" si="569"/>
        <v>7.99</v>
      </c>
      <c r="U1374" s="79">
        <f t="shared" si="569"/>
        <v>11.74</v>
      </c>
      <c r="V1374" s="79">
        <f t="shared" si="569"/>
        <v>6.35</v>
      </c>
      <c r="W1374" s="79">
        <f t="shared" si="569"/>
        <v>0.22</v>
      </c>
      <c r="X1374" s="79">
        <f t="shared" si="569"/>
        <v>1.6</v>
      </c>
      <c r="Y1374" s="79">
        <f t="shared" si="569"/>
        <v>0</v>
      </c>
      <c r="Z1374" s="79">
        <f t="shared" si="569"/>
        <v>0.88</v>
      </c>
      <c r="AA1374" s="111">
        <f t="shared" si="569"/>
        <v>0.05</v>
      </c>
      <c r="AB1374" s="107"/>
    </row>
    <row r="1375" spans="1:28" ht="19.5" customHeight="1" x14ac:dyDescent="0.15">
      <c r="A1375" s="219"/>
      <c r="B1375" s="73"/>
      <c r="C1375" s="73" t="s">
        <v>10</v>
      </c>
      <c r="D1375" s="73"/>
      <c r="E1375" s="77" t="s">
        <v>150</v>
      </c>
      <c r="F1375" s="79">
        <f t="shared" si="565"/>
        <v>10.034000000000001</v>
      </c>
      <c r="G1375" s="79">
        <f>SUM(G1377,G1379,G1381,G1383)</f>
        <v>0</v>
      </c>
      <c r="H1375" s="79">
        <f t="shared" ref="H1375:AA1375" si="570">SUM(H1377,H1379,H1381,H1383)</f>
        <v>0</v>
      </c>
      <c r="I1375" s="79">
        <f t="shared" si="570"/>
        <v>2.1999999999999999E-2</v>
      </c>
      <c r="J1375" s="79">
        <f t="shared" si="570"/>
        <v>0</v>
      </c>
      <c r="K1375" s="79">
        <f t="shared" si="570"/>
        <v>0</v>
      </c>
      <c r="L1375" s="79">
        <f t="shared" si="570"/>
        <v>0</v>
      </c>
      <c r="M1375" s="79">
        <f t="shared" si="570"/>
        <v>0</v>
      </c>
      <c r="N1375" s="79">
        <f t="shared" si="570"/>
        <v>0</v>
      </c>
      <c r="O1375" s="79">
        <f t="shared" si="570"/>
        <v>0</v>
      </c>
      <c r="P1375" s="79">
        <f t="shared" si="570"/>
        <v>0.14099999999999999</v>
      </c>
      <c r="Q1375" s="79">
        <f t="shared" si="570"/>
        <v>9.1999999999999998E-2</v>
      </c>
      <c r="R1375" s="79">
        <f t="shared" si="570"/>
        <v>1.151</v>
      </c>
      <c r="S1375" s="79">
        <f t="shared" si="570"/>
        <v>1.1559999999999999</v>
      </c>
      <c r="T1375" s="79">
        <f t="shared" si="570"/>
        <v>2.0670000000000002</v>
      </c>
      <c r="U1375" s="79">
        <f t="shared" si="570"/>
        <v>3.052</v>
      </c>
      <c r="V1375" s="79">
        <f t="shared" si="570"/>
        <v>1.651</v>
      </c>
      <c r="W1375" s="79">
        <f t="shared" si="570"/>
        <v>5.7000000000000002E-2</v>
      </c>
      <c r="X1375" s="79">
        <f t="shared" si="570"/>
        <v>0.41599999999999998</v>
      </c>
      <c r="Y1375" s="79">
        <f t="shared" si="570"/>
        <v>0</v>
      </c>
      <c r="Z1375" s="79">
        <f t="shared" si="570"/>
        <v>0.22900000000000001</v>
      </c>
      <c r="AA1375" s="111">
        <f t="shared" si="570"/>
        <v>0</v>
      </c>
      <c r="AB1375" s="107"/>
    </row>
    <row r="1376" spans="1:28" ht="19.5" customHeight="1" x14ac:dyDescent="0.15">
      <c r="A1376" s="219"/>
      <c r="B1376" s="73"/>
      <c r="C1376" s="73"/>
      <c r="D1376" s="77" t="s">
        <v>157</v>
      </c>
      <c r="E1376" s="77" t="s">
        <v>183</v>
      </c>
      <c r="F1376" s="79">
        <f t="shared" si="565"/>
        <v>37.540000000000006</v>
      </c>
      <c r="G1376" s="79">
        <v>0</v>
      </c>
      <c r="H1376" s="79">
        <v>0</v>
      </c>
      <c r="I1376" s="79">
        <v>0.31</v>
      </c>
      <c r="J1376" s="79">
        <v>0</v>
      </c>
      <c r="K1376" s="79">
        <v>0</v>
      </c>
      <c r="L1376" s="79">
        <v>0</v>
      </c>
      <c r="M1376" s="79">
        <v>0</v>
      </c>
      <c r="N1376" s="79">
        <v>0</v>
      </c>
      <c r="O1376" s="79">
        <v>0</v>
      </c>
      <c r="P1376" s="79">
        <v>0.64</v>
      </c>
      <c r="Q1376" s="79">
        <v>0.4</v>
      </c>
      <c r="R1376" s="79">
        <v>4.8099999999999996</v>
      </c>
      <c r="S1376" s="79">
        <v>3.76</v>
      </c>
      <c r="T1376" s="79">
        <v>6.83</v>
      </c>
      <c r="U1376" s="79">
        <v>11.74</v>
      </c>
      <c r="V1376" s="79">
        <v>6.35</v>
      </c>
      <c r="W1376" s="79">
        <v>0.22</v>
      </c>
      <c r="X1376" s="79">
        <v>1.6</v>
      </c>
      <c r="Y1376" s="79">
        <v>0</v>
      </c>
      <c r="Z1376" s="79">
        <v>0.88</v>
      </c>
      <c r="AA1376" s="111">
        <v>0</v>
      </c>
      <c r="AB1376" s="107"/>
    </row>
    <row r="1377" spans="1:28" ht="19.5" customHeight="1" x14ac:dyDescent="0.15">
      <c r="A1377" s="219"/>
      <c r="B1377" s="73"/>
      <c r="C1377" s="73"/>
      <c r="D1377" s="73"/>
      <c r="E1377" s="77" t="s">
        <v>150</v>
      </c>
      <c r="F1377" s="79">
        <f t="shared" si="565"/>
        <v>9.5340000000000007</v>
      </c>
      <c r="G1377" s="79">
        <v>0</v>
      </c>
      <c r="H1377" s="79">
        <v>0</v>
      </c>
      <c r="I1377" s="79">
        <v>2.1999999999999999E-2</v>
      </c>
      <c r="J1377" s="79">
        <v>0</v>
      </c>
      <c r="K1377" s="79">
        <v>0</v>
      </c>
      <c r="L1377" s="79">
        <v>0</v>
      </c>
      <c r="M1377" s="79">
        <v>0</v>
      </c>
      <c r="N1377" s="79">
        <v>0</v>
      </c>
      <c r="O1377" s="79">
        <v>0</v>
      </c>
      <c r="P1377" s="79">
        <v>0.14099999999999999</v>
      </c>
      <c r="Q1377" s="79">
        <v>9.1999999999999998E-2</v>
      </c>
      <c r="R1377" s="79">
        <v>1.151</v>
      </c>
      <c r="S1377" s="79">
        <v>0.94599999999999995</v>
      </c>
      <c r="T1377" s="79">
        <v>1.7770000000000001</v>
      </c>
      <c r="U1377" s="79">
        <v>3.052</v>
      </c>
      <c r="V1377" s="79">
        <v>1.651</v>
      </c>
      <c r="W1377" s="79">
        <v>5.7000000000000002E-2</v>
      </c>
      <c r="X1377" s="79">
        <v>0.41599999999999998</v>
      </c>
      <c r="Y1377" s="79">
        <v>0</v>
      </c>
      <c r="Z1377" s="79">
        <v>0.22900000000000001</v>
      </c>
      <c r="AA1377" s="111">
        <v>0</v>
      </c>
      <c r="AB1377" s="107"/>
    </row>
    <row r="1378" spans="1:28" ht="19.5" customHeight="1" x14ac:dyDescent="0.15">
      <c r="A1378" s="219"/>
      <c r="B1378" s="73" t="s">
        <v>65</v>
      </c>
      <c r="C1378" s="73" t="s">
        <v>159</v>
      </c>
      <c r="D1378" s="77" t="s">
        <v>160</v>
      </c>
      <c r="E1378" s="77" t="s">
        <v>183</v>
      </c>
      <c r="F1378" s="79">
        <f t="shared" si="565"/>
        <v>2.0499999999999998</v>
      </c>
      <c r="G1378" s="79">
        <v>0</v>
      </c>
      <c r="H1378" s="79">
        <v>0</v>
      </c>
      <c r="I1378" s="79">
        <v>0</v>
      </c>
      <c r="J1378" s="79">
        <v>0</v>
      </c>
      <c r="K1378" s="79">
        <v>0</v>
      </c>
      <c r="L1378" s="79">
        <v>0</v>
      </c>
      <c r="M1378" s="79">
        <v>0</v>
      </c>
      <c r="N1378" s="79">
        <v>0</v>
      </c>
      <c r="O1378" s="79">
        <v>0</v>
      </c>
      <c r="P1378" s="79">
        <v>0</v>
      </c>
      <c r="Q1378" s="79">
        <v>0</v>
      </c>
      <c r="R1378" s="79">
        <v>0</v>
      </c>
      <c r="S1378" s="79">
        <v>0.84</v>
      </c>
      <c r="T1378" s="79">
        <v>1.1599999999999999</v>
      </c>
      <c r="U1378" s="79">
        <v>0</v>
      </c>
      <c r="V1378" s="79">
        <v>0</v>
      </c>
      <c r="W1378" s="79">
        <v>0</v>
      </c>
      <c r="X1378" s="79">
        <v>0</v>
      </c>
      <c r="Y1378" s="79">
        <v>0</v>
      </c>
      <c r="Z1378" s="79">
        <v>0</v>
      </c>
      <c r="AA1378" s="111">
        <v>0.05</v>
      </c>
      <c r="AB1378" s="107"/>
    </row>
    <row r="1379" spans="1:28" ht="19.5" customHeight="1" x14ac:dyDescent="0.15">
      <c r="A1379" s="219"/>
      <c r="B1379" s="73"/>
      <c r="C1379" s="73"/>
      <c r="D1379" s="73"/>
      <c r="E1379" s="77" t="s">
        <v>150</v>
      </c>
      <c r="F1379" s="79">
        <f t="shared" si="565"/>
        <v>0.5</v>
      </c>
      <c r="G1379" s="79">
        <v>0</v>
      </c>
      <c r="H1379" s="79">
        <v>0</v>
      </c>
      <c r="I1379" s="79">
        <v>0</v>
      </c>
      <c r="J1379" s="79">
        <v>0</v>
      </c>
      <c r="K1379" s="79">
        <v>0</v>
      </c>
      <c r="L1379" s="79">
        <v>0</v>
      </c>
      <c r="M1379" s="79">
        <v>0</v>
      </c>
      <c r="N1379" s="79">
        <v>0</v>
      </c>
      <c r="O1379" s="79">
        <v>0</v>
      </c>
      <c r="P1379" s="79">
        <v>0</v>
      </c>
      <c r="Q1379" s="79">
        <v>0</v>
      </c>
      <c r="R1379" s="79">
        <v>0</v>
      </c>
      <c r="S1379" s="79">
        <v>0.21</v>
      </c>
      <c r="T1379" s="79">
        <v>0.28999999999999998</v>
      </c>
      <c r="U1379" s="79">
        <v>0</v>
      </c>
      <c r="V1379" s="79">
        <v>0</v>
      </c>
      <c r="W1379" s="79">
        <v>0</v>
      </c>
      <c r="X1379" s="79">
        <v>0</v>
      </c>
      <c r="Y1379" s="79">
        <v>0</v>
      </c>
      <c r="Z1379" s="79">
        <v>0</v>
      </c>
      <c r="AA1379" s="111">
        <v>0</v>
      </c>
      <c r="AB1379" s="107"/>
    </row>
    <row r="1380" spans="1:28" ht="19.5" customHeight="1" x14ac:dyDescent="0.15">
      <c r="A1380" s="219" t="s">
        <v>85</v>
      </c>
      <c r="B1380" s="73"/>
      <c r="C1380" s="73"/>
      <c r="D1380" s="77" t="s">
        <v>166</v>
      </c>
      <c r="E1380" s="77" t="s">
        <v>183</v>
      </c>
      <c r="F1380" s="79">
        <f t="shared" si="565"/>
        <v>0</v>
      </c>
      <c r="G1380" s="79">
        <v>0</v>
      </c>
      <c r="H1380" s="79">
        <v>0</v>
      </c>
      <c r="I1380" s="79">
        <v>0</v>
      </c>
      <c r="J1380" s="79">
        <v>0</v>
      </c>
      <c r="K1380" s="79">
        <v>0</v>
      </c>
      <c r="L1380" s="79">
        <v>0</v>
      </c>
      <c r="M1380" s="79">
        <v>0</v>
      </c>
      <c r="N1380" s="79">
        <v>0</v>
      </c>
      <c r="O1380" s="79">
        <v>0</v>
      </c>
      <c r="P1380" s="79">
        <v>0</v>
      </c>
      <c r="Q1380" s="79">
        <v>0</v>
      </c>
      <c r="R1380" s="79">
        <v>0</v>
      </c>
      <c r="S1380" s="79">
        <v>0</v>
      </c>
      <c r="T1380" s="79">
        <v>0</v>
      </c>
      <c r="U1380" s="79">
        <v>0</v>
      </c>
      <c r="V1380" s="79">
        <v>0</v>
      </c>
      <c r="W1380" s="79">
        <v>0</v>
      </c>
      <c r="X1380" s="79">
        <v>0</v>
      </c>
      <c r="Y1380" s="79">
        <v>0</v>
      </c>
      <c r="Z1380" s="79">
        <v>0</v>
      </c>
      <c r="AA1380" s="111">
        <v>0</v>
      </c>
      <c r="AB1380" s="107"/>
    </row>
    <row r="1381" spans="1:28" ht="19.5" customHeight="1" x14ac:dyDescent="0.15">
      <c r="A1381" s="219"/>
      <c r="B1381" s="73"/>
      <c r="C1381" s="73" t="s">
        <v>162</v>
      </c>
      <c r="D1381" s="73"/>
      <c r="E1381" s="77" t="s">
        <v>150</v>
      </c>
      <c r="F1381" s="79">
        <f t="shared" si="565"/>
        <v>0</v>
      </c>
      <c r="G1381" s="79">
        <v>0</v>
      </c>
      <c r="H1381" s="79">
        <v>0</v>
      </c>
      <c r="I1381" s="79">
        <v>0</v>
      </c>
      <c r="J1381" s="79">
        <v>0</v>
      </c>
      <c r="K1381" s="79">
        <v>0</v>
      </c>
      <c r="L1381" s="79">
        <v>0</v>
      </c>
      <c r="M1381" s="79">
        <v>0</v>
      </c>
      <c r="N1381" s="79">
        <v>0</v>
      </c>
      <c r="O1381" s="79">
        <v>0</v>
      </c>
      <c r="P1381" s="79">
        <v>0</v>
      </c>
      <c r="Q1381" s="79">
        <v>0</v>
      </c>
      <c r="R1381" s="79">
        <v>0</v>
      </c>
      <c r="S1381" s="79">
        <v>0</v>
      </c>
      <c r="T1381" s="79">
        <v>0</v>
      </c>
      <c r="U1381" s="79">
        <v>0</v>
      </c>
      <c r="V1381" s="79">
        <v>0</v>
      </c>
      <c r="W1381" s="79">
        <v>0</v>
      </c>
      <c r="X1381" s="79">
        <v>0</v>
      </c>
      <c r="Y1381" s="79">
        <v>0</v>
      </c>
      <c r="Z1381" s="79">
        <v>0</v>
      </c>
      <c r="AA1381" s="111">
        <v>0</v>
      </c>
      <c r="AB1381" s="107"/>
    </row>
    <row r="1382" spans="1:28" ht="19.5" customHeight="1" x14ac:dyDescent="0.15">
      <c r="A1382" s="219"/>
      <c r="B1382" s="73" t="s">
        <v>20</v>
      </c>
      <c r="C1382" s="73"/>
      <c r="D1382" s="77" t="s">
        <v>164</v>
      </c>
      <c r="E1382" s="77" t="s">
        <v>183</v>
      </c>
      <c r="F1382" s="79">
        <f t="shared" si="565"/>
        <v>0</v>
      </c>
      <c r="G1382" s="79">
        <v>0</v>
      </c>
      <c r="H1382" s="79">
        <v>0</v>
      </c>
      <c r="I1382" s="79">
        <v>0</v>
      </c>
      <c r="J1382" s="79">
        <v>0</v>
      </c>
      <c r="K1382" s="79">
        <v>0</v>
      </c>
      <c r="L1382" s="79">
        <v>0</v>
      </c>
      <c r="M1382" s="79">
        <v>0</v>
      </c>
      <c r="N1382" s="79">
        <v>0</v>
      </c>
      <c r="O1382" s="79">
        <v>0</v>
      </c>
      <c r="P1382" s="79">
        <v>0</v>
      </c>
      <c r="Q1382" s="79">
        <v>0</v>
      </c>
      <c r="R1382" s="79">
        <v>0</v>
      </c>
      <c r="S1382" s="79">
        <v>0</v>
      </c>
      <c r="T1382" s="79">
        <v>0</v>
      </c>
      <c r="U1382" s="79">
        <v>0</v>
      </c>
      <c r="V1382" s="79">
        <v>0</v>
      </c>
      <c r="W1382" s="79">
        <v>0</v>
      </c>
      <c r="X1382" s="79">
        <v>0</v>
      </c>
      <c r="Y1382" s="79">
        <v>0</v>
      </c>
      <c r="Z1382" s="79">
        <v>0</v>
      </c>
      <c r="AA1382" s="111">
        <v>0</v>
      </c>
      <c r="AB1382" s="107"/>
    </row>
    <row r="1383" spans="1:28" ht="19.5" customHeight="1" x14ac:dyDescent="0.15">
      <c r="A1383" s="219"/>
      <c r="B1383" s="73"/>
      <c r="C1383" s="73"/>
      <c r="D1383" s="73"/>
      <c r="E1383" s="77" t="s">
        <v>150</v>
      </c>
      <c r="F1383" s="79">
        <f t="shared" si="565"/>
        <v>0</v>
      </c>
      <c r="G1383" s="79">
        <v>0</v>
      </c>
      <c r="H1383" s="79">
        <v>0</v>
      </c>
      <c r="I1383" s="79">
        <v>0</v>
      </c>
      <c r="J1383" s="79">
        <v>0</v>
      </c>
      <c r="K1383" s="79">
        <v>0</v>
      </c>
      <c r="L1383" s="79">
        <v>0</v>
      </c>
      <c r="M1383" s="79">
        <v>0</v>
      </c>
      <c r="N1383" s="79">
        <v>0</v>
      </c>
      <c r="O1383" s="79">
        <v>0</v>
      </c>
      <c r="P1383" s="79">
        <v>0</v>
      </c>
      <c r="Q1383" s="79">
        <v>0</v>
      </c>
      <c r="R1383" s="79">
        <v>0</v>
      </c>
      <c r="S1383" s="79">
        <v>0</v>
      </c>
      <c r="T1383" s="79">
        <v>0</v>
      </c>
      <c r="U1383" s="79">
        <v>0</v>
      </c>
      <c r="V1383" s="79">
        <v>0</v>
      </c>
      <c r="W1383" s="79">
        <v>0</v>
      </c>
      <c r="X1383" s="79">
        <v>0</v>
      </c>
      <c r="Y1383" s="79">
        <v>0</v>
      </c>
      <c r="Z1383" s="79">
        <v>0</v>
      </c>
      <c r="AA1383" s="111">
        <v>0</v>
      </c>
      <c r="AB1383" s="107"/>
    </row>
    <row r="1384" spans="1:28" ht="19.5" customHeight="1" x14ac:dyDescent="0.15">
      <c r="A1384" s="219"/>
      <c r="B1384" s="76"/>
      <c r="C1384" s="74" t="s">
        <v>165</v>
      </c>
      <c r="D1384" s="75"/>
      <c r="E1384" s="77" t="s">
        <v>183</v>
      </c>
      <c r="F1384" s="79">
        <f t="shared" si="565"/>
        <v>355.82000000000005</v>
      </c>
      <c r="G1384" s="79">
        <v>0</v>
      </c>
      <c r="H1384" s="79">
        <v>0</v>
      </c>
      <c r="I1384" s="79">
        <v>2.17</v>
      </c>
      <c r="J1384" s="79">
        <v>9.49</v>
      </c>
      <c r="K1384" s="79">
        <v>1.66</v>
      </c>
      <c r="L1384" s="79">
        <v>4.8099999999999996</v>
      </c>
      <c r="M1384" s="79">
        <v>22.39</v>
      </c>
      <c r="N1384" s="79">
        <v>4.4099999999999993</v>
      </c>
      <c r="O1384" s="79">
        <v>3.7</v>
      </c>
      <c r="P1384" s="79">
        <v>3.94</v>
      </c>
      <c r="Q1384" s="79">
        <v>24.39</v>
      </c>
      <c r="R1384" s="79">
        <v>83.26</v>
      </c>
      <c r="S1384" s="79">
        <v>73.959999999999994</v>
      </c>
      <c r="T1384" s="79">
        <v>76.900000000000006</v>
      </c>
      <c r="U1384" s="79">
        <v>31.86</v>
      </c>
      <c r="V1384" s="79">
        <v>9.1300000000000008</v>
      </c>
      <c r="W1384" s="79">
        <v>0</v>
      </c>
      <c r="X1384" s="79">
        <v>3.75</v>
      </c>
      <c r="Y1384" s="79">
        <v>0</v>
      </c>
      <c r="Z1384" s="79">
        <v>0</v>
      </c>
      <c r="AA1384" s="111">
        <v>0</v>
      </c>
      <c r="AB1384" s="107"/>
    </row>
    <row r="1385" spans="1:28" ht="19.5" customHeight="1" thickBot="1" x14ac:dyDescent="0.2">
      <c r="A1385" s="94"/>
      <c r="B1385" s="222"/>
      <c r="C1385" s="222"/>
      <c r="D1385" s="223"/>
      <c r="E1385" s="224" t="s">
        <v>150</v>
      </c>
      <c r="F1385" s="79">
        <f t="shared" si="565"/>
        <v>49.713999999999999</v>
      </c>
      <c r="G1385" s="102">
        <v>0</v>
      </c>
      <c r="H1385" s="225">
        <v>0</v>
      </c>
      <c r="I1385" s="225">
        <v>0.11</v>
      </c>
      <c r="J1385" s="225">
        <v>0.65300000000000002</v>
      </c>
      <c r="K1385" s="225">
        <v>0.151</v>
      </c>
      <c r="L1385" s="225">
        <v>0.48099999999999998</v>
      </c>
      <c r="M1385" s="225">
        <v>2.4649999999999999</v>
      </c>
      <c r="N1385" s="225">
        <v>0.52900000000000003</v>
      </c>
      <c r="O1385" s="225">
        <v>0.48199999999999998</v>
      </c>
      <c r="P1385" s="225">
        <v>0.54600000000000004</v>
      </c>
      <c r="Q1385" s="225">
        <v>3.54</v>
      </c>
      <c r="R1385" s="225">
        <v>12.077</v>
      </c>
      <c r="S1385" s="225">
        <v>10.797000000000001</v>
      </c>
      <c r="T1385" s="225">
        <v>11.301</v>
      </c>
      <c r="U1385" s="225">
        <v>4.6879999999999997</v>
      </c>
      <c r="V1385" s="225">
        <v>1.343</v>
      </c>
      <c r="W1385" s="225">
        <v>0</v>
      </c>
      <c r="X1385" s="225">
        <v>0.55100000000000005</v>
      </c>
      <c r="Y1385" s="225">
        <v>0</v>
      </c>
      <c r="Z1385" s="225">
        <v>0</v>
      </c>
      <c r="AA1385" s="226">
        <v>0</v>
      </c>
      <c r="AB1385" s="107"/>
    </row>
    <row r="1386" spans="1:28" ht="19.5" customHeight="1" x14ac:dyDescent="0.15">
      <c r="A1386" s="349" t="s">
        <v>119</v>
      </c>
      <c r="B1386" s="352" t="s">
        <v>120</v>
      </c>
      <c r="C1386" s="353"/>
      <c r="D1386" s="354"/>
      <c r="E1386" s="73" t="s">
        <v>183</v>
      </c>
      <c r="F1386" s="227">
        <f>F1387+F1388</f>
        <v>72.009999999999991</v>
      </c>
    </row>
    <row r="1387" spans="1:28" ht="19.5" customHeight="1" x14ac:dyDescent="0.15">
      <c r="A1387" s="350"/>
      <c r="B1387" s="355" t="s">
        <v>205</v>
      </c>
      <c r="C1387" s="356"/>
      <c r="D1387" s="357"/>
      <c r="E1387" s="77" t="s">
        <v>183</v>
      </c>
      <c r="F1387" s="227">
        <v>65.489999999999995</v>
      </c>
    </row>
    <row r="1388" spans="1:28" ht="19.5" customHeight="1" x14ac:dyDescent="0.15">
      <c r="A1388" s="351"/>
      <c r="B1388" s="355" t="s">
        <v>206</v>
      </c>
      <c r="C1388" s="356"/>
      <c r="D1388" s="357"/>
      <c r="E1388" s="77" t="s">
        <v>183</v>
      </c>
      <c r="F1388" s="227">
        <v>6.52</v>
      </c>
    </row>
    <row r="1389" spans="1:28" ht="19.5" customHeight="1" thickBot="1" x14ac:dyDescent="0.2">
      <c r="A1389" s="358" t="s">
        <v>204</v>
      </c>
      <c r="B1389" s="359"/>
      <c r="C1389" s="359"/>
      <c r="D1389" s="360"/>
      <c r="E1389" s="167" t="s">
        <v>183</v>
      </c>
      <c r="F1389" s="233">
        <v>0</v>
      </c>
    </row>
    <row r="1391" spans="1:28" ht="19.5" customHeight="1" x14ac:dyDescent="0.15">
      <c r="A1391" s="3" t="s">
        <v>381</v>
      </c>
      <c r="F1391" s="207" t="s">
        <v>497</v>
      </c>
    </row>
    <row r="1392" spans="1:28" ht="19.5" customHeight="1" thickBot="1" x14ac:dyDescent="0.2">
      <c r="A1392" s="346" t="s">
        <v>28</v>
      </c>
      <c r="B1392" s="348"/>
      <c r="C1392" s="348"/>
      <c r="D1392" s="348"/>
      <c r="E1392" s="348"/>
      <c r="F1392" s="348"/>
      <c r="G1392" s="348"/>
      <c r="H1392" s="348"/>
      <c r="I1392" s="348"/>
      <c r="J1392" s="348"/>
      <c r="K1392" s="348"/>
      <c r="L1392" s="348"/>
      <c r="M1392" s="348"/>
      <c r="N1392" s="348"/>
      <c r="O1392" s="348"/>
      <c r="P1392" s="348"/>
      <c r="Q1392" s="348"/>
      <c r="R1392" s="348"/>
      <c r="S1392" s="348"/>
      <c r="T1392" s="348"/>
      <c r="U1392" s="348"/>
      <c r="V1392" s="348"/>
      <c r="W1392" s="348"/>
      <c r="X1392" s="348"/>
      <c r="Y1392" s="348"/>
      <c r="Z1392" s="348"/>
      <c r="AA1392" s="348"/>
    </row>
    <row r="1393" spans="1:28" ht="19.5" customHeight="1" x14ac:dyDescent="0.15">
      <c r="A1393" s="208" t="s">
        <v>179</v>
      </c>
      <c r="B1393" s="91"/>
      <c r="C1393" s="91"/>
      <c r="D1393" s="91"/>
      <c r="E1393" s="91"/>
      <c r="F1393" s="89" t="s">
        <v>180</v>
      </c>
      <c r="G1393" s="184"/>
      <c r="H1393" s="184"/>
      <c r="I1393" s="184"/>
      <c r="J1393" s="184"/>
      <c r="K1393" s="184"/>
      <c r="L1393" s="184"/>
      <c r="M1393" s="184"/>
      <c r="N1393" s="184"/>
      <c r="O1393" s="184"/>
      <c r="P1393" s="184"/>
      <c r="Q1393" s="209"/>
      <c r="R1393" s="135"/>
      <c r="S1393" s="184"/>
      <c r="T1393" s="184"/>
      <c r="U1393" s="184"/>
      <c r="V1393" s="184"/>
      <c r="W1393" s="184"/>
      <c r="X1393" s="184"/>
      <c r="Y1393" s="184"/>
      <c r="Z1393" s="184"/>
      <c r="AA1393" s="234" t="s">
        <v>181</v>
      </c>
      <c r="AB1393" s="107"/>
    </row>
    <row r="1394" spans="1:28" ht="19.5" customHeight="1" x14ac:dyDescent="0.15">
      <c r="A1394" s="211" t="s">
        <v>182</v>
      </c>
      <c r="B1394" s="75"/>
      <c r="C1394" s="75"/>
      <c r="D1394" s="75"/>
      <c r="E1394" s="77" t="s">
        <v>183</v>
      </c>
      <c r="F1394" s="79">
        <f>F1396+F1430+F1433</f>
        <v>2363.2099999999996</v>
      </c>
      <c r="G1394" s="212" t="s">
        <v>184</v>
      </c>
      <c r="H1394" s="212" t="s">
        <v>185</v>
      </c>
      <c r="I1394" s="212" t="s">
        <v>186</v>
      </c>
      <c r="J1394" s="212" t="s">
        <v>187</v>
      </c>
      <c r="K1394" s="212" t="s">
        <v>227</v>
      </c>
      <c r="L1394" s="212" t="s">
        <v>228</v>
      </c>
      <c r="M1394" s="212" t="s">
        <v>229</v>
      </c>
      <c r="N1394" s="212" t="s">
        <v>230</v>
      </c>
      <c r="O1394" s="212" t="s">
        <v>231</v>
      </c>
      <c r="P1394" s="212" t="s">
        <v>232</v>
      </c>
      <c r="Q1394" s="213" t="s">
        <v>233</v>
      </c>
      <c r="R1394" s="214" t="s">
        <v>234</v>
      </c>
      <c r="S1394" s="212" t="s">
        <v>235</v>
      </c>
      <c r="T1394" s="212" t="s">
        <v>236</v>
      </c>
      <c r="U1394" s="212" t="s">
        <v>237</v>
      </c>
      <c r="V1394" s="212" t="s">
        <v>238</v>
      </c>
      <c r="W1394" s="212" t="s">
        <v>42</v>
      </c>
      <c r="X1394" s="212" t="s">
        <v>147</v>
      </c>
      <c r="Y1394" s="212" t="s">
        <v>148</v>
      </c>
      <c r="Z1394" s="212" t="s">
        <v>149</v>
      </c>
      <c r="AA1394" s="235"/>
      <c r="AB1394" s="107"/>
    </row>
    <row r="1395" spans="1:28" ht="19.5" customHeight="1" x14ac:dyDescent="0.15">
      <c r="A1395" s="144"/>
      <c r="E1395" s="77" t="s">
        <v>150</v>
      </c>
      <c r="F1395" s="79">
        <f>F1397</f>
        <v>653.33200000000011</v>
      </c>
      <c r="G1395" s="216"/>
      <c r="H1395" s="216"/>
      <c r="I1395" s="216"/>
      <c r="J1395" s="216"/>
      <c r="K1395" s="216"/>
      <c r="L1395" s="216"/>
      <c r="M1395" s="216"/>
      <c r="N1395" s="216"/>
      <c r="O1395" s="216"/>
      <c r="P1395" s="216"/>
      <c r="Q1395" s="217"/>
      <c r="R1395" s="197"/>
      <c r="S1395" s="216"/>
      <c r="T1395" s="216"/>
      <c r="U1395" s="216"/>
      <c r="V1395" s="216"/>
      <c r="W1395" s="216"/>
      <c r="X1395" s="216"/>
      <c r="Y1395" s="216"/>
      <c r="Z1395" s="216"/>
      <c r="AA1395" s="235" t="s">
        <v>151</v>
      </c>
      <c r="AB1395" s="107"/>
    </row>
    <row r="1396" spans="1:28" ht="19.5" customHeight="1" x14ac:dyDescent="0.15">
      <c r="A1396" s="218"/>
      <c r="B1396" s="74" t="s">
        <v>152</v>
      </c>
      <c r="C1396" s="75"/>
      <c r="D1396" s="75"/>
      <c r="E1396" s="77" t="s">
        <v>183</v>
      </c>
      <c r="F1396" s="79">
        <f>SUM(G1396:AA1396)</f>
        <v>2314.9899999999998</v>
      </c>
      <c r="G1396" s="79">
        <f>G1398+G1416</f>
        <v>2.83</v>
      </c>
      <c r="H1396" s="79">
        <f t="shared" ref="H1396:AA1396" si="571">H1398+H1416</f>
        <v>12.429999999999998</v>
      </c>
      <c r="I1396" s="79">
        <f t="shared" si="571"/>
        <v>12.94</v>
      </c>
      <c r="J1396" s="79">
        <f t="shared" si="571"/>
        <v>12.530000000000001</v>
      </c>
      <c r="K1396" s="79">
        <f t="shared" si="571"/>
        <v>38.619999999999997</v>
      </c>
      <c r="L1396" s="79">
        <f t="shared" si="571"/>
        <v>52.42</v>
      </c>
      <c r="M1396" s="79">
        <f t="shared" si="571"/>
        <v>107.17999999999999</v>
      </c>
      <c r="N1396" s="79">
        <f t="shared" si="571"/>
        <v>129.71</v>
      </c>
      <c r="O1396" s="79">
        <f t="shared" si="571"/>
        <v>106.9</v>
      </c>
      <c r="P1396" s="79">
        <f t="shared" si="571"/>
        <v>142.82999999999998</v>
      </c>
      <c r="Q1396" s="79">
        <f t="shared" si="571"/>
        <v>235.42000000000002</v>
      </c>
      <c r="R1396" s="79">
        <f t="shared" si="571"/>
        <v>383.37</v>
      </c>
      <c r="S1396" s="79">
        <f t="shared" si="571"/>
        <v>338.19</v>
      </c>
      <c r="T1396" s="79">
        <f t="shared" si="571"/>
        <v>330.21</v>
      </c>
      <c r="U1396" s="79">
        <f t="shared" si="571"/>
        <v>154.43</v>
      </c>
      <c r="V1396" s="79">
        <f t="shared" si="571"/>
        <v>146.49</v>
      </c>
      <c r="W1396" s="79">
        <f t="shared" si="571"/>
        <v>47.180000000000007</v>
      </c>
      <c r="X1396" s="79">
        <f t="shared" si="571"/>
        <v>32.44</v>
      </c>
      <c r="Y1396" s="79">
        <f t="shared" si="571"/>
        <v>2.4899999999999998</v>
      </c>
      <c r="Z1396" s="79">
        <f t="shared" si="571"/>
        <v>6.31</v>
      </c>
      <c r="AA1396" s="111">
        <f t="shared" si="571"/>
        <v>20.07</v>
      </c>
      <c r="AB1396" s="107"/>
    </row>
    <row r="1397" spans="1:28" ht="19.5" customHeight="1" x14ac:dyDescent="0.15">
      <c r="A1397" s="219"/>
      <c r="B1397" s="220"/>
      <c r="E1397" s="77" t="s">
        <v>150</v>
      </c>
      <c r="F1397" s="79">
        <f>SUM(G1397:AA1397)</f>
        <v>653.33200000000011</v>
      </c>
      <c r="G1397" s="79">
        <f>G1399+G1417</f>
        <v>0</v>
      </c>
      <c r="H1397" s="79">
        <f t="shared" ref="H1397:AA1397" si="572">H1399+H1417</f>
        <v>1.7999999999999999E-2</v>
      </c>
      <c r="I1397" s="79">
        <f t="shared" si="572"/>
        <v>0.67500000000000004</v>
      </c>
      <c r="J1397" s="79">
        <f t="shared" si="572"/>
        <v>1.069</v>
      </c>
      <c r="K1397" s="79">
        <f t="shared" si="572"/>
        <v>6.7519999999999998</v>
      </c>
      <c r="L1397" s="79">
        <f t="shared" si="572"/>
        <v>10.02</v>
      </c>
      <c r="M1397" s="79">
        <f t="shared" si="572"/>
        <v>26.248000000000001</v>
      </c>
      <c r="N1397" s="79">
        <f t="shared" si="572"/>
        <v>37.088999999999999</v>
      </c>
      <c r="O1397" s="79">
        <f t="shared" si="572"/>
        <v>33.430999999999997</v>
      </c>
      <c r="P1397" s="79">
        <f t="shared" si="572"/>
        <v>45.735999999999997</v>
      </c>
      <c r="Q1397" s="79">
        <f t="shared" si="572"/>
        <v>79.37</v>
      </c>
      <c r="R1397" s="79">
        <f t="shared" si="572"/>
        <v>126.51499999999999</v>
      </c>
      <c r="S1397" s="79">
        <f t="shared" si="572"/>
        <v>100.39300000000001</v>
      </c>
      <c r="T1397" s="79">
        <f t="shared" si="572"/>
        <v>89.277999999999992</v>
      </c>
      <c r="U1397" s="79">
        <f t="shared" si="572"/>
        <v>37.157000000000004</v>
      </c>
      <c r="V1397" s="79">
        <f t="shared" si="572"/>
        <v>35.771000000000001</v>
      </c>
      <c r="W1397" s="79">
        <f t="shared" si="572"/>
        <v>12.917000000000002</v>
      </c>
      <c r="X1397" s="79">
        <f t="shared" si="572"/>
        <v>8.5900000000000016</v>
      </c>
      <c r="Y1397" s="79">
        <f t="shared" si="572"/>
        <v>0.92100000000000004</v>
      </c>
      <c r="Z1397" s="79">
        <f t="shared" si="572"/>
        <v>1.236</v>
      </c>
      <c r="AA1397" s="111">
        <f t="shared" si="572"/>
        <v>0.14599999999999999</v>
      </c>
      <c r="AB1397" s="107"/>
    </row>
    <row r="1398" spans="1:28" ht="19.5" customHeight="1" x14ac:dyDescent="0.15">
      <c r="A1398" s="219"/>
      <c r="B1398" s="221"/>
      <c r="C1398" s="74" t="s">
        <v>152</v>
      </c>
      <c r="D1398" s="75"/>
      <c r="E1398" s="77" t="s">
        <v>183</v>
      </c>
      <c r="F1398" s="79">
        <f t="shared" ref="F1398:F1401" si="573">SUM(G1398:AA1398)</f>
        <v>1556.2500000000002</v>
      </c>
      <c r="G1398" s="79">
        <f>G1400+G1414</f>
        <v>2.83</v>
      </c>
      <c r="H1398" s="79">
        <f t="shared" ref="H1398:J1398" si="574">H1400+H1414</f>
        <v>11.729999999999999</v>
      </c>
      <c r="I1398" s="79">
        <f t="shared" si="574"/>
        <v>3.99</v>
      </c>
      <c r="J1398" s="79">
        <f t="shared" si="574"/>
        <v>6.99</v>
      </c>
      <c r="K1398" s="79">
        <f>K1400+K1414</f>
        <v>32.25</v>
      </c>
      <c r="L1398" s="79">
        <f t="shared" ref="L1398:AA1398" si="575">L1400+L1414</f>
        <v>38.1</v>
      </c>
      <c r="M1398" s="79">
        <f t="shared" si="575"/>
        <v>97.8</v>
      </c>
      <c r="N1398" s="79">
        <f t="shared" si="575"/>
        <v>120.68</v>
      </c>
      <c r="O1398" s="79">
        <f t="shared" si="575"/>
        <v>101.32000000000001</v>
      </c>
      <c r="P1398" s="79">
        <f t="shared" si="575"/>
        <v>124.58999999999999</v>
      </c>
      <c r="Q1398" s="79">
        <f t="shared" si="575"/>
        <v>200.47</v>
      </c>
      <c r="R1398" s="79">
        <f t="shared" si="575"/>
        <v>295.91000000000003</v>
      </c>
      <c r="S1398" s="79">
        <f t="shared" si="575"/>
        <v>200.16</v>
      </c>
      <c r="T1398" s="79">
        <f t="shared" si="575"/>
        <v>156.26</v>
      </c>
      <c r="U1398" s="79">
        <f t="shared" si="575"/>
        <v>50.95</v>
      </c>
      <c r="V1398" s="79">
        <f t="shared" si="575"/>
        <v>52.38</v>
      </c>
      <c r="W1398" s="79">
        <f t="shared" si="575"/>
        <v>33.260000000000005</v>
      </c>
      <c r="X1398" s="79">
        <f t="shared" si="575"/>
        <v>19.100000000000001</v>
      </c>
      <c r="Y1398" s="79">
        <f t="shared" si="575"/>
        <v>2.11</v>
      </c>
      <c r="Z1398" s="79">
        <f t="shared" si="575"/>
        <v>1.17</v>
      </c>
      <c r="AA1398" s="111">
        <f t="shared" si="575"/>
        <v>4.2</v>
      </c>
      <c r="AB1398" s="107"/>
    </row>
    <row r="1399" spans="1:28" ht="19.5" customHeight="1" x14ac:dyDescent="0.15">
      <c r="A1399" s="219"/>
      <c r="B1399" s="76"/>
      <c r="C1399" s="76"/>
      <c r="E1399" s="77" t="s">
        <v>150</v>
      </c>
      <c r="F1399" s="79">
        <f t="shared" si="573"/>
        <v>543.74500000000012</v>
      </c>
      <c r="G1399" s="79">
        <f>G1401+G1415</f>
        <v>0</v>
      </c>
      <c r="H1399" s="79">
        <f t="shared" ref="H1399:AA1399" si="576">H1401+H1415</f>
        <v>3.0000000000000001E-3</v>
      </c>
      <c r="I1399" s="79">
        <f t="shared" si="576"/>
        <v>0.19</v>
      </c>
      <c r="J1399" s="79">
        <f t="shared" si="576"/>
        <v>0.65800000000000003</v>
      </c>
      <c r="K1399" s="79">
        <f t="shared" si="576"/>
        <v>6.1760000000000002</v>
      </c>
      <c r="L1399" s="79">
        <f t="shared" si="576"/>
        <v>8.5890000000000004</v>
      </c>
      <c r="M1399" s="79">
        <f t="shared" si="576"/>
        <v>25.254000000000001</v>
      </c>
      <c r="N1399" s="79">
        <f t="shared" si="576"/>
        <v>36.018000000000001</v>
      </c>
      <c r="O1399" s="79">
        <f t="shared" si="576"/>
        <v>32.722999999999999</v>
      </c>
      <c r="P1399" s="79">
        <f t="shared" si="576"/>
        <v>43.18</v>
      </c>
      <c r="Q1399" s="79">
        <f t="shared" si="576"/>
        <v>74.335999999999999</v>
      </c>
      <c r="R1399" s="79">
        <f t="shared" si="576"/>
        <v>113.41999999999999</v>
      </c>
      <c r="S1399" s="79">
        <f t="shared" si="576"/>
        <v>79.339000000000013</v>
      </c>
      <c r="T1399" s="79">
        <f t="shared" si="576"/>
        <v>63.036999999999999</v>
      </c>
      <c r="U1399" s="79">
        <f t="shared" si="576"/>
        <v>20.682000000000002</v>
      </c>
      <c r="V1399" s="79">
        <f t="shared" si="576"/>
        <v>21.353999999999999</v>
      </c>
      <c r="W1399" s="79">
        <f t="shared" si="576"/>
        <v>10.809000000000001</v>
      </c>
      <c r="X1399" s="79">
        <f t="shared" si="576"/>
        <v>6.6330000000000009</v>
      </c>
      <c r="Y1399" s="79">
        <f t="shared" si="576"/>
        <v>0.86499999999999999</v>
      </c>
      <c r="Z1399" s="79">
        <f t="shared" si="576"/>
        <v>0.47899999999999998</v>
      </c>
      <c r="AA1399" s="111">
        <f t="shared" si="576"/>
        <v>0</v>
      </c>
      <c r="AB1399" s="107"/>
    </row>
    <row r="1400" spans="1:28" ht="19.5" customHeight="1" x14ac:dyDescent="0.15">
      <c r="A1400" s="219"/>
      <c r="B1400" s="73"/>
      <c r="C1400" s="77"/>
      <c r="D1400" s="77" t="s">
        <v>153</v>
      </c>
      <c r="E1400" s="77" t="s">
        <v>183</v>
      </c>
      <c r="F1400" s="79">
        <f>SUM(G1400:AA1400)</f>
        <v>1550.4399999999998</v>
      </c>
      <c r="G1400" s="79">
        <f>SUM(G1402,G1404,G1406,G1408,G1410,G1412)</f>
        <v>2.3600000000000003</v>
      </c>
      <c r="H1400" s="79">
        <f t="shared" ref="H1400" si="577">SUM(H1402,H1404,H1406,H1408,H1410,H1412)</f>
        <v>11.62</v>
      </c>
      <c r="I1400" s="79">
        <f>SUM(I1402,I1404,I1406,I1408,I1410,I1412)</f>
        <v>3.8800000000000003</v>
      </c>
      <c r="J1400" s="79">
        <f t="shared" ref="J1400" si="578">SUM(J1402,J1404,J1406,J1408,J1410,J1412)</f>
        <v>6.99</v>
      </c>
      <c r="K1400" s="79">
        <f>SUM(K1402,K1404,K1406,K1408,K1410,K1412)</f>
        <v>32.119999999999997</v>
      </c>
      <c r="L1400" s="79">
        <f t="shared" ref="L1400:N1400" si="579">SUM(L1402,L1404,L1406,L1408,L1410,L1412)</f>
        <v>38.1</v>
      </c>
      <c r="M1400" s="79">
        <f t="shared" si="579"/>
        <v>97.8</v>
      </c>
      <c r="N1400" s="79">
        <f t="shared" si="579"/>
        <v>118.89</v>
      </c>
      <c r="O1400" s="79">
        <f>SUM(O1402,O1404,O1406,O1408,O1410,O1412)</f>
        <v>101.32000000000001</v>
      </c>
      <c r="P1400" s="79">
        <f t="shared" ref="P1400:V1400" si="580">SUM(P1402,P1404,P1406,P1408,P1410,P1412)</f>
        <v>121.93999999999998</v>
      </c>
      <c r="Q1400" s="79">
        <f t="shared" si="580"/>
        <v>200.39</v>
      </c>
      <c r="R1400" s="79">
        <f t="shared" si="580"/>
        <v>295.91000000000003</v>
      </c>
      <c r="S1400" s="79">
        <f t="shared" si="580"/>
        <v>200.03</v>
      </c>
      <c r="T1400" s="79">
        <f t="shared" si="580"/>
        <v>156.26</v>
      </c>
      <c r="U1400" s="79">
        <f t="shared" si="580"/>
        <v>50.85</v>
      </c>
      <c r="V1400" s="79">
        <f t="shared" si="580"/>
        <v>52.14</v>
      </c>
      <c r="W1400" s="79">
        <f>SUM(W1402,W1404,W1406,W1408,W1410,W1412)</f>
        <v>33.260000000000005</v>
      </c>
      <c r="X1400" s="79">
        <f t="shared" ref="X1400:AA1400" si="581">SUM(X1402,X1404,X1406,X1408,X1410,X1412)</f>
        <v>19.100000000000001</v>
      </c>
      <c r="Y1400" s="79">
        <f t="shared" si="581"/>
        <v>2.11</v>
      </c>
      <c r="Z1400" s="79">
        <f t="shared" si="581"/>
        <v>1.17</v>
      </c>
      <c r="AA1400" s="111">
        <f t="shared" si="581"/>
        <v>4.2</v>
      </c>
      <c r="AB1400" s="107"/>
    </row>
    <row r="1401" spans="1:28" ht="19.5" customHeight="1" x14ac:dyDescent="0.15">
      <c r="A1401" s="219"/>
      <c r="B1401" s="73" t="s">
        <v>154</v>
      </c>
      <c r="C1401" s="73"/>
      <c r="D1401" s="73"/>
      <c r="E1401" s="77" t="s">
        <v>150</v>
      </c>
      <c r="F1401" s="79">
        <f t="shared" si="573"/>
        <v>542.83199999999999</v>
      </c>
      <c r="G1401" s="79">
        <f>SUM(G1403,G1405,G1407,G1409,G1411,G1413)</f>
        <v>0</v>
      </c>
      <c r="H1401" s="79">
        <f t="shared" ref="H1401:AA1401" si="582">SUM(H1403,H1405,H1407,H1409,H1411,H1413)</f>
        <v>0</v>
      </c>
      <c r="I1401" s="79">
        <f t="shared" si="582"/>
        <v>0.187</v>
      </c>
      <c r="J1401" s="79">
        <f t="shared" si="582"/>
        <v>0.65800000000000003</v>
      </c>
      <c r="K1401" s="79">
        <f t="shared" si="582"/>
        <v>6.1669999999999998</v>
      </c>
      <c r="L1401" s="79">
        <f t="shared" si="582"/>
        <v>8.5890000000000004</v>
      </c>
      <c r="M1401" s="79">
        <f t="shared" si="582"/>
        <v>25.254000000000001</v>
      </c>
      <c r="N1401" s="79">
        <f t="shared" si="582"/>
        <v>35.572000000000003</v>
      </c>
      <c r="O1401" s="79">
        <f t="shared" si="582"/>
        <v>32.722999999999999</v>
      </c>
      <c r="P1401" s="79">
        <f t="shared" si="582"/>
        <v>42.808999999999997</v>
      </c>
      <c r="Q1401" s="79">
        <f t="shared" si="582"/>
        <v>74.323999999999998</v>
      </c>
      <c r="R1401" s="79">
        <f t="shared" si="582"/>
        <v>113.41999999999999</v>
      </c>
      <c r="S1401" s="79">
        <f t="shared" si="582"/>
        <v>79.320000000000007</v>
      </c>
      <c r="T1401" s="79">
        <f t="shared" si="582"/>
        <v>63.036999999999999</v>
      </c>
      <c r="U1401" s="79">
        <f t="shared" si="582"/>
        <v>20.667000000000002</v>
      </c>
      <c r="V1401" s="79">
        <f t="shared" si="582"/>
        <v>21.318999999999999</v>
      </c>
      <c r="W1401" s="79">
        <f t="shared" si="582"/>
        <v>10.809000000000001</v>
      </c>
      <c r="X1401" s="79">
        <f t="shared" si="582"/>
        <v>6.6330000000000009</v>
      </c>
      <c r="Y1401" s="79">
        <f t="shared" si="582"/>
        <v>0.86499999999999999</v>
      </c>
      <c r="Z1401" s="79">
        <f t="shared" si="582"/>
        <v>0.47899999999999998</v>
      </c>
      <c r="AA1401" s="111">
        <f t="shared" si="582"/>
        <v>0</v>
      </c>
      <c r="AB1401" s="107"/>
    </row>
    <row r="1402" spans="1:28" ht="19.5" customHeight="1" x14ac:dyDescent="0.15">
      <c r="A1402" s="219" t="s">
        <v>155</v>
      </c>
      <c r="B1402" s="73"/>
      <c r="C1402" s="73" t="s">
        <v>10</v>
      </c>
      <c r="D1402" s="77" t="s">
        <v>156</v>
      </c>
      <c r="E1402" s="77" t="s">
        <v>183</v>
      </c>
      <c r="F1402" s="79">
        <f t="shared" ref="F1402:F1405" si="583">SUM(G1402:AA1402)</f>
        <v>1484.46</v>
      </c>
      <c r="G1402" s="79">
        <v>0</v>
      </c>
      <c r="H1402" s="79">
        <v>1.02</v>
      </c>
      <c r="I1402" s="79">
        <v>2.66</v>
      </c>
      <c r="J1402" s="79">
        <v>4.04</v>
      </c>
      <c r="K1402" s="79">
        <v>32.119999999999997</v>
      </c>
      <c r="L1402" s="79">
        <v>38.1</v>
      </c>
      <c r="M1402" s="79">
        <v>97.58</v>
      </c>
      <c r="N1402" s="79">
        <v>118.89</v>
      </c>
      <c r="O1402" s="79">
        <v>101.04</v>
      </c>
      <c r="P1402" s="79">
        <v>121.71</v>
      </c>
      <c r="Q1402" s="79">
        <v>197.23</v>
      </c>
      <c r="R1402" s="79">
        <v>291.51</v>
      </c>
      <c r="S1402" s="79">
        <v>197.56</v>
      </c>
      <c r="T1402" s="79">
        <v>150.31</v>
      </c>
      <c r="U1402" s="79">
        <v>49.67</v>
      </c>
      <c r="V1402" s="79">
        <v>51.76</v>
      </c>
      <c r="W1402" s="79">
        <v>14.4</v>
      </c>
      <c r="X1402" s="79">
        <v>11.09</v>
      </c>
      <c r="Y1402" s="79">
        <v>2.11</v>
      </c>
      <c r="Z1402" s="79">
        <v>1.17</v>
      </c>
      <c r="AA1402" s="111">
        <v>0.49</v>
      </c>
      <c r="AB1402" s="107"/>
    </row>
    <row r="1403" spans="1:28" ht="19.5" customHeight="1" x14ac:dyDescent="0.15">
      <c r="A1403" s="219"/>
      <c r="B1403" s="73"/>
      <c r="C1403" s="73"/>
      <c r="D1403" s="73"/>
      <c r="E1403" s="77" t="s">
        <v>150</v>
      </c>
      <c r="F1403" s="79">
        <f t="shared" si="583"/>
        <v>531.05700000000002</v>
      </c>
      <c r="G1403" s="79">
        <v>0</v>
      </c>
      <c r="H1403" s="79">
        <v>0</v>
      </c>
      <c r="I1403" s="79">
        <v>0.186</v>
      </c>
      <c r="J1403" s="79">
        <v>0.61199999999999999</v>
      </c>
      <c r="K1403" s="79">
        <v>6.1669999999999998</v>
      </c>
      <c r="L1403" s="79">
        <v>8.5890000000000004</v>
      </c>
      <c r="M1403" s="79">
        <v>25.237000000000002</v>
      </c>
      <c r="N1403" s="79">
        <v>35.572000000000003</v>
      </c>
      <c r="O1403" s="79">
        <v>32.652999999999999</v>
      </c>
      <c r="P1403" s="79">
        <v>42.762999999999998</v>
      </c>
      <c r="Q1403" s="79">
        <v>73.585999999999999</v>
      </c>
      <c r="R1403" s="79">
        <v>112.265</v>
      </c>
      <c r="S1403" s="79">
        <v>78.613</v>
      </c>
      <c r="T1403" s="79">
        <v>61.433999999999997</v>
      </c>
      <c r="U1403" s="79">
        <v>20.361000000000001</v>
      </c>
      <c r="V1403" s="79">
        <v>21.22</v>
      </c>
      <c r="W1403" s="79">
        <v>5.9059999999999997</v>
      </c>
      <c r="X1403" s="79">
        <v>4.5490000000000004</v>
      </c>
      <c r="Y1403" s="79">
        <v>0.86499999999999999</v>
      </c>
      <c r="Z1403" s="79">
        <v>0.47899999999999998</v>
      </c>
      <c r="AA1403" s="111">
        <v>0</v>
      </c>
      <c r="AB1403" s="107"/>
    </row>
    <row r="1404" spans="1:28" ht="19.5" customHeight="1" x14ac:dyDescent="0.15">
      <c r="A1404" s="219"/>
      <c r="B1404" s="73"/>
      <c r="C1404" s="73"/>
      <c r="D1404" s="77" t="s">
        <v>157</v>
      </c>
      <c r="E1404" s="77" t="s">
        <v>183</v>
      </c>
      <c r="F1404" s="79">
        <f t="shared" si="583"/>
        <v>5.03</v>
      </c>
      <c r="G1404" s="79">
        <v>0</v>
      </c>
      <c r="H1404" s="79">
        <v>0</v>
      </c>
      <c r="I1404" s="79">
        <v>0</v>
      </c>
      <c r="J1404" s="79">
        <v>0</v>
      </c>
      <c r="K1404" s="79">
        <v>0</v>
      </c>
      <c r="L1404" s="79">
        <v>0</v>
      </c>
      <c r="M1404" s="79">
        <v>0</v>
      </c>
      <c r="N1404" s="79">
        <v>0</v>
      </c>
      <c r="O1404" s="79">
        <v>0</v>
      </c>
      <c r="P1404" s="79">
        <v>0.16</v>
      </c>
      <c r="Q1404" s="79">
        <v>1.1000000000000001</v>
      </c>
      <c r="R1404" s="79">
        <v>1.35</v>
      </c>
      <c r="S1404" s="79">
        <v>0</v>
      </c>
      <c r="T1404" s="79">
        <v>0</v>
      </c>
      <c r="U1404" s="79">
        <v>1.18</v>
      </c>
      <c r="V1404" s="79">
        <v>0</v>
      </c>
      <c r="W1404" s="79">
        <v>1.24</v>
      </c>
      <c r="X1404" s="79">
        <v>0</v>
      </c>
      <c r="Y1404" s="79">
        <v>0</v>
      </c>
      <c r="Z1404" s="79">
        <v>0</v>
      </c>
      <c r="AA1404" s="111">
        <v>0</v>
      </c>
      <c r="AB1404" s="107"/>
    </row>
    <row r="1405" spans="1:28" ht="19.5" customHeight="1" x14ac:dyDescent="0.15">
      <c r="A1405" s="219"/>
      <c r="B1405" s="73"/>
      <c r="C1405" s="73"/>
      <c r="D1405" s="73"/>
      <c r="E1405" s="77" t="s">
        <v>150</v>
      </c>
      <c r="F1405" s="79">
        <f t="shared" si="583"/>
        <v>1.2160000000000002</v>
      </c>
      <c r="G1405" s="79">
        <v>0</v>
      </c>
      <c r="H1405" s="79">
        <v>0</v>
      </c>
      <c r="I1405" s="79">
        <v>0</v>
      </c>
      <c r="J1405" s="79">
        <v>0</v>
      </c>
      <c r="K1405" s="79">
        <v>0</v>
      </c>
      <c r="L1405" s="79">
        <v>0</v>
      </c>
      <c r="M1405" s="79">
        <v>0</v>
      </c>
      <c r="N1405" s="79">
        <v>0</v>
      </c>
      <c r="O1405" s="79">
        <v>0</v>
      </c>
      <c r="P1405" s="79">
        <v>3.2000000000000001E-2</v>
      </c>
      <c r="Q1405" s="79">
        <v>0.24199999999999999</v>
      </c>
      <c r="R1405" s="79">
        <v>0.314</v>
      </c>
      <c r="S1405" s="79">
        <v>0</v>
      </c>
      <c r="T1405" s="79">
        <v>0</v>
      </c>
      <c r="U1405" s="79">
        <v>0.30599999999999999</v>
      </c>
      <c r="V1405" s="79">
        <v>0</v>
      </c>
      <c r="W1405" s="79">
        <v>0.32200000000000001</v>
      </c>
      <c r="X1405" s="79">
        <v>0</v>
      </c>
      <c r="Y1405" s="79">
        <v>0</v>
      </c>
      <c r="Z1405" s="79">
        <v>0</v>
      </c>
      <c r="AA1405" s="111">
        <v>0</v>
      </c>
      <c r="AB1405" s="107"/>
    </row>
    <row r="1406" spans="1:28" ht="19.5" customHeight="1" x14ac:dyDescent="0.15">
      <c r="A1406" s="219"/>
      <c r="B1406" s="73" t="s">
        <v>158</v>
      </c>
      <c r="C1406" s="73" t="s">
        <v>159</v>
      </c>
      <c r="D1406" s="77" t="s">
        <v>160</v>
      </c>
      <c r="E1406" s="77" t="s">
        <v>183</v>
      </c>
      <c r="F1406" s="79">
        <f>SUM(G1406:AA1406)</f>
        <v>35.53</v>
      </c>
      <c r="G1406" s="79">
        <v>0</v>
      </c>
      <c r="H1406" s="79">
        <v>0</v>
      </c>
      <c r="I1406" s="79">
        <v>0</v>
      </c>
      <c r="J1406" s="79">
        <v>0</v>
      </c>
      <c r="K1406" s="79">
        <v>0</v>
      </c>
      <c r="L1406" s="79">
        <v>0</v>
      </c>
      <c r="M1406" s="79">
        <v>0</v>
      </c>
      <c r="N1406" s="79">
        <v>0</v>
      </c>
      <c r="O1406" s="79">
        <v>0</v>
      </c>
      <c r="P1406" s="79">
        <v>7.0000000000000007E-2</v>
      </c>
      <c r="Q1406" s="79">
        <v>1.25</v>
      </c>
      <c r="R1406" s="79">
        <v>0.11</v>
      </c>
      <c r="S1406" s="79">
        <v>0.25</v>
      </c>
      <c r="T1406" s="79">
        <v>4.13</v>
      </c>
      <c r="U1406" s="79">
        <v>0</v>
      </c>
      <c r="V1406" s="79">
        <v>0.38</v>
      </c>
      <c r="W1406" s="79">
        <v>17.62</v>
      </c>
      <c r="X1406" s="79">
        <v>8.01</v>
      </c>
      <c r="Y1406" s="79">
        <v>0</v>
      </c>
      <c r="Z1406" s="79">
        <v>0</v>
      </c>
      <c r="AA1406" s="111">
        <v>3.71</v>
      </c>
      <c r="AB1406" s="107"/>
    </row>
    <row r="1407" spans="1:28" ht="19.5" customHeight="1" x14ac:dyDescent="0.15">
      <c r="A1407" s="219"/>
      <c r="B1407" s="73"/>
      <c r="C1407" s="73"/>
      <c r="D1407" s="73"/>
      <c r="E1407" s="77" t="s">
        <v>150</v>
      </c>
      <c r="F1407" s="79">
        <f t="shared" ref="F1407:F1429" si="584">SUM(G1407:AA1407)</f>
        <v>8.2089999999999996</v>
      </c>
      <c r="G1407" s="79">
        <v>0</v>
      </c>
      <c r="H1407" s="79">
        <v>0</v>
      </c>
      <c r="I1407" s="79">
        <v>0</v>
      </c>
      <c r="J1407" s="79">
        <v>0</v>
      </c>
      <c r="K1407" s="79">
        <v>0</v>
      </c>
      <c r="L1407" s="79">
        <v>0</v>
      </c>
      <c r="M1407" s="79">
        <v>0</v>
      </c>
      <c r="N1407" s="79">
        <v>0</v>
      </c>
      <c r="O1407" s="79">
        <v>0</v>
      </c>
      <c r="P1407" s="79">
        <v>1.4E-2</v>
      </c>
      <c r="Q1407" s="79">
        <v>0.28499999999999998</v>
      </c>
      <c r="R1407" s="79">
        <v>2.5999999999999999E-2</v>
      </c>
      <c r="S1407" s="79">
        <v>6.3E-2</v>
      </c>
      <c r="T1407" s="79">
        <v>1.0569999999999999</v>
      </c>
      <c r="U1407" s="79">
        <v>0</v>
      </c>
      <c r="V1407" s="79">
        <v>9.9000000000000005E-2</v>
      </c>
      <c r="W1407" s="79">
        <v>4.5810000000000004</v>
      </c>
      <c r="X1407" s="79">
        <v>2.0840000000000001</v>
      </c>
      <c r="Y1407" s="79">
        <v>0</v>
      </c>
      <c r="Z1407" s="79">
        <v>0</v>
      </c>
      <c r="AA1407" s="111">
        <v>0</v>
      </c>
      <c r="AB1407" s="107"/>
    </row>
    <row r="1408" spans="1:28" ht="19.5" customHeight="1" x14ac:dyDescent="0.15">
      <c r="A1408" s="219"/>
      <c r="B1408" s="73"/>
      <c r="C1408" s="73"/>
      <c r="D1408" s="77" t="s">
        <v>161</v>
      </c>
      <c r="E1408" s="77" t="s">
        <v>183</v>
      </c>
      <c r="F1408" s="79">
        <f t="shared" si="584"/>
        <v>16.350000000000001</v>
      </c>
      <c r="G1408" s="79">
        <v>2.3600000000000003</v>
      </c>
      <c r="H1408" s="79">
        <v>9.6</v>
      </c>
      <c r="I1408" s="79">
        <v>1.2200000000000002</v>
      </c>
      <c r="J1408" s="79">
        <v>2.95</v>
      </c>
      <c r="K1408" s="79">
        <v>0</v>
      </c>
      <c r="L1408" s="79">
        <v>0</v>
      </c>
      <c r="M1408" s="79">
        <v>0.22</v>
      </c>
      <c r="N1408" s="79">
        <v>0</v>
      </c>
      <c r="O1408" s="79">
        <v>0</v>
      </c>
      <c r="P1408" s="79">
        <v>0</v>
      </c>
      <c r="Q1408" s="79">
        <v>0</v>
      </c>
      <c r="R1408" s="79">
        <v>0</v>
      </c>
      <c r="S1408" s="79">
        <v>0</v>
      </c>
      <c r="T1408" s="79">
        <v>0</v>
      </c>
      <c r="U1408" s="79">
        <v>0</v>
      </c>
      <c r="V1408" s="79">
        <v>0</v>
      </c>
      <c r="W1408" s="79">
        <v>0</v>
      </c>
      <c r="X1408" s="79">
        <v>0</v>
      </c>
      <c r="Y1408" s="79">
        <v>0</v>
      </c>
      <c r="Z1408" s="79">
        <v>0</v>
      </c>
      <c r="AA1408" s="111">
        <v>0</v>
      </c>
      <c r="AB1408" s="107"/>
    </row>
    <row r="1409" spans="1:28" ht="19.5" customHeight="1" x14ac:dyDescent="0.15">
      <c r="A1409" s="219"/>
      <c r="B1409" s="73"/>
      <c r="C1409" s="73"/>
      <c r="D1409" s="73"/>
      <c r="E1409" s="77" t="s">
        <v>150</v>
      </c>
      <c r="F1409" s="79">
        <f t="shared" si="584"/>
        <v>6.4000000000000001E-2</v>
      </c>
      <c r="G1409" s="79">
        <v>0</v>
      </c>
      <c r="H1409" s="79">
        <v>0</v>
      </c>
      <c r="I1409" s="79">
        <v>1E-3</v>
      </c>
      <c r="J1409" s="79">
        <v>4.5999999999999999E-2</v>
      </c>
      <c r="K1409" s="79">
        <v>0</v>
      </c>
      <c r="L1409" s="79">
        <v>0</v>
      </c>
      <c r="M1409" s="79">
        <v>1.7000000000000001E-2</v>
      </c>
      <c r="N1409" s="79">
        <v>0</v>
      </c>
      <c r="O1409" s="79">
        <v>0</v>
      </c>
      <c r="P1409" s="79">
        <v>0</v>
      </c>
      <c r="Q1409" s="79">
        <v>0</v>
      </c>
      <c r="R1409" s="79">
        <v>0</v>
      </c>
      <c r="S1409" s="79">
        <v>0</v>
      </c>
      <c r="T1409" s="79">
        <v>0</v>
      </c>
      <c r="U1409" s="79">
        <v>0</v>
      </c>
      <c r="V1409" s="79">
        <v>0</v>
      </c>
      <c r="W1409" s="79">
        <v>0</v>
      </c>
      <c r="X1409" s="79">
        <v>0</v>
      </c>
      <c r="Y1409" s="79">
        <v>0</v>
      </c>
      <c r="Z1409" s="79">
        <v>0</v>
      </c>
      <c r="AA1409" s="111">
        <v>0</v>
      </c>
      <c r="AB1409" s="107"/>
    </row>
    <row r="1410" spans="1:28" ht="19.5" customHeight="1" x14ac:dyDescent="0.15">
      <c r="A1410" s="219"/>
      <c r="B1410" s="73"/>
      <c r="C1410" s="73" t="s">
        <v>162</v>
      </c>
      <c r="D1410" s="77" t="s">
        <v>163</v>
      </c>
      <c r="E1410" s="77" t="s">
        <v>183</v>
      </c>
      <c r="F1410" s="79">
        <f t="shared" si="584"/>
        <v>8.07</v>
      </c>
      <c r="G1410" s="79">
        <v>0</v>
      </c>
      <c r="H1410" s="79">
        <v>0</v>
      </c>
      <c r="I1410" s="79">
        <v>0</v>
      </c>
      <c r="J1410" s="79">
        <v>0</v>
      </c>
      <c r="K1410" s="79">
        <v>0</v>
      </c>
      <c r="L1410" s="79">
        <v>0</v>
      </c>
      <c r="M1410" s="79">
        <v>0</v>
      </c>
      <c r="N1410" s="79">
        <v>0</v>
      </c>
      <c r="O1410" s="79">
        <v>0.28000000000000003</v>
      </c>
      <c r="P1410" s="79">
        <v>0</v>
      </c>
      <c r="Q1410" s="79">
        <v>0.81</v>
      </c>
      <c r="R1410" s="79">
        <v>2.94</v>
      </c>
      <c r="S1410" s="79">
        <v>2.2200000000000002</v>
      </c>
      <c r="T1410" s="79">
        <v>1.8199999999999998</v>
      </c>
      <c r="U1410" s="79">
        <v>0</v>
      </c>
      <c r="V1410" s="79">
        <v>0</v>
      </c>
      <c r="W1410" s="79">
        <v>0</v>
      </c>
      <c r="X1410" s="79">
        <v>0</v>
      </c>
      <c r="Y1410" s="79">
        <v>0</v>
      </c>
      <c r="Z1410" s="79">
        <v>0</v>
      </c>
      <c r="AA1410" s="111">
        <v>0</v>
      </c>
      <c r="AB1410" s="107"/>
    </row>
    <row r="1411" spans="1:28" ht="19.5" customHeight="1" x14ac:dyDescent="0.15">
      <c r="A1411" s="219"/>
      <c r="B1411" s="73" t="s">
        <v>20</v>
      </c>
      <c r="C1411" s="73"/>
      <c r="D1411" s="73"/>
      <c r="E1411" s="77" t="s">
        <v>150</v>
      </c>
      <c r="F1411" s="79">
        <f t="shared" si="584"/>
        <v>2.2860000000000005</v>
      </c>
      <c r="G1411" s="79">
        <v>0</v>
      </c>
      <c r="H1411" s="79">
        <v>0</v>
      </c>
      <c r="I1411" s="79">
        <v>0</v>
      </c>
      <c r="J1411" s="79">
        <v>0</v>
      </c>
      <c r="K1411" s="79">
        <v>0</v>
      </c>
      <c r="L1411" s="79">
        <v>0</v>
      </c>
      <c r="M1411" s="79">
        <v>0</v>
      </c>
      <c r="N1411" s="79">
        <v>0</v>
      </c>
      <c r="O1411" s="79">
        <v>7.0000000000000007E-2</v>
      </c>
      <c r="P1411" s="79">
        <v>0</v>
      </c>
      <c r="Q1411" s="79">
        <v>0.21099999999999999</v>
      </c>
      <c r="R1411" s="79">
        <v>0.81499999999999995</v>
      </c>
      <c r="S1411" s="79">
        <v>0.64400000000000002</v>
      </c>
      <c r="T1411" s="79">
        <v>0.54600000000000004</v>
      </c>
      <c r="U1411" s="79">
        <v>0</v>
      </c>
      <c r="V1411" s="79">
        <v>0</v>
      </c>
      <c r="W1411" s="79">
        <v>0</v>
      </c>
      <c r="X1411" s="79">
        <v>0</v>
      </c>
      <c r="Y1411" s="79">
        <v>0</v>
      </c>
      <c r="Z1411" s="79">
        <v>0</v>
      </c>
      <c r="AA1411" s="111">
        <v>0</v>
      </c>
      <c r="AB1411" s="107"/>
    </row>
    <row r="1412" spans="1:28" ht="19.5" customHeight="1" x14ac:dyDescent="0.15">
      <c r="A1412" s="219"/>
      <c r="B1412" s="73"/>
      <c r="C1412" s="73"/>
      <c r="D1412" s="77" t="s">
        <v>164</v>
      </c>
      <c r="E1412" s="77" t="s">
        <v>183</v>
      </c>
      <c r="F1412" s="79">
        <f t="shared" si="584"/>
        <v>1</v>
      </c>
      <c r="G1412" s="79">
        <v>0</v>
      </c>
      <c r="H1412" s="79">
        <v>1</v>
      </c>
      <c r="I1412" s="79">
        <v>0</v>
      </c>
      <c r="J1412" s="79">
        <v>0</v>
      </c>
      <c r="K1412" s="79">
        <v>0</v>
      </c>
      <c r="L1412" s="79">
        <v>0</v>
      </c>
      <c r="M1412" s="79">
        <v>0</v>
      </c>
      <c r="N1412" s="79">
        <v>0</v>
      </c>
      <c r="O1412" s="79">
        <v>0</v>
      </c>
      <c r="P1412" s="79">
        <v>0</v>
      </c>
      <c r="Q1412" s="79">
        <v>0</v>
      </c>
      <c r="R1412" s="79">
        <v>0</v>
      </c>
      <c r="S1412" s="79">
        <v>0</v>
      </c>
      <c r="T1412" s="79">
        <v>0</v>
      </c>
      <c r="U1412" s="79">
        <v>0</v>
      </c>
      <c r="V1412" s="79">
        <v>0</v>
      </c>
      <c r="W1412" s="79">
        <v>0</v>
      </c>
      <c r="X1412" s="79">
        <v>0</v>
      </c>
      <c r="Y1412" s="79">
        <v>0</v>
      </c>
      <c r="Z1412" s="79">
        <v>0</v>
      </c>
      <c r="AA1412" s="111">
        <v>0</v>
      </c>
      <c r="AB1412" s="107"/>
    </row>
    <row r="1413" spans="1:28" ht="19.5" customHeight="1" x14ac:dyDescent="0.15">
      <c r="A1413" s="219" t="s">
        <v>226</v>
      </c>
      <c r="B1413" s="73"/>
      <c r="C1413" s="73"/>
      <c r="D1413" s="73"/>
      <c r="E1413" s="77" t="s">
        <v>150</v>
      </c>
      <c r="F1413" s="79">
        <f t="shared" si="584"/>
        <v>0</v>
      </c>
      <c r="G1413" s="79">
        <v>0</v>
      </c>
      <c r="H1413" s="79">
        <v>0</v>
      </c>
      <c r="I1413" s="79">
        <v>0</v>
      </c>
      <c r="J1413" s="79">
        <v>0</v>
      </c>
      <c r="K1413" s="79">
        <v>0</v>
      </c>
      <c r="L1413" s="79">
        <v>0</v>
      </c>
      <c r="M1413" s="79">
        <v>0</v>
      </c>
      <c r="N1413" s="79">
        <v>0</v>
      </c>
      <c r="O1413" s="79">
        <v>0</v>
      </c>
      <c r="P1413" s="79">
        <v>0</v>
      </c>
      <c r="Q1413" s="79">
        <v>0</v>
      </c>
      <c r="R1413" s="79">
        <v>0</v>
      </c>
      <c r="S1413" s="79">
        <v>0</v>
      </c>
      <c r="T1413" s="79">
        <v>0</v>
      </c>
      <c r="U1413" s="79">
        <v>0</v>
      </c>
      <c r="V1413" s="79">
        <v>0</v>
      </c>
      <c r="W1413" s="79">
        <v>0</v>
      </c>
      <c r="X1413" s="79">
        <v>0</v>
      </c>
      <c r="Y1413" s="79">
        <v>0</v>
      </c>
      <c r="Z1413" s="79">
        <v>0</v>
      </c>
      <c r="AA1413" s="111">
        <v>0</v>
      </c>
      <c r="AB1413" s="107"/>
    </row>
    <row r="1414" spans="1:28" ht="19.5" customHeight="1" x14ac:dyDescent="0.15">
      <c r="A1414" s="219"/>
      <c r="B1414" s="76"/>
      <c r="C1414" s="74" t="s">
        <v>165</v>
      </c>
      <c r="D1414" s="75"/>
      <c r="E1414" s="77" t="s">
        <v>183</v>
      </c>
      <c r="F1414" s="79">
        <f t="shared" si="584"/>
        <v>5.81</v>
      </c>
      <c r="G1414" s="79">
        <v>0.47</v>
      </c>
      <c r="H1414" s="79">
        <v>0.11</v>
      </c>
      <c r="I1414" s="79">
        <v>0.11</v>
      </c>
      <c r="J1414" s="79">
        <v>0</v>
      </c>
      <c r="K1414" s="79">
        <v>0.13</v>
      </c>
      <c r="L1414" s="79">
        <v>0</v>
      </c>
      <c r="M1414" s="79">
        <v>0</v>
      </c>
      <c r="N1414" s="79">
        <v>1.79</v>
      </c>
      <c r="O1414" s="79">
        <v>0</v>
      </c>
      <c r="P1414" s="79">
        <v>2.65</v>
      </c>
      <c r="Q1414" s="79">
        <v>0.08</v>
      </c>
      <c r="R1414" s="79">
        <v>0</v>
      </c>
      <c r="S1414" s="79">
        <v>0.13</v>
      </c>
      <c r="T1414" s="79">
        <v>0</v>
      </c>
      <c r="U1414" s="79">
        <v>0.1</v>
      </c>
      <c r="V1414" s="79">
        <v>0.24</v>
      </c>
      <c r="W1414" s="79">
        <v>0</v>
      </c>
      <c r="X1414" s="79">
        <v>0</v>
      </c>
      <c r="Y1414" s="79">
        <v>0</v>
      </c>
      <c r="Z1414" s="79">
        <v>0</v>
      </c>
      <c r="AA1414" s="111">
        <v>0</v>
      </c>
      <c r="AB1414" s="107"/>
    </row>
    <row r="1415" spans="1:28" ht="19.5" customHeight="1" x14ac:dyDescent="0.15">
      <c r="A1415" s="219"/>
      <c r="B1415" s="76"/>
      <c r="C1415" s="76"/>
      <c r="E1415" s="77" t="s">
        <v>150</v>
      </c>
      <c r="F1415" s="79">
        <f t="shared" si="584"/>
        <v>0.91300000000000014</v>
      </c>
      <c r="G1415" s="79">
        <v>0</v>
      </c>
      <c r="H1415" s="79">
        <v>3.0000000000000001E-3</v>
      </c>
      <c r="I1415" s="79">
        <v>3.0000000000000001E-3</v>
      </c>
      <c r="J1415" s="79">
        <v>0</v>
      </c>
      <c r="K1415" s="79">
        <v>8.9999999999999993E-3</v>
      </c>
      <c r="L1415" s="79">
        <v>0</v>
      </c>
      <c r="M1415" s="79">
        <v>0</v>
      </c>
      <c r="N1415" s="79">
        <v>0.44600000000000001</v>
      </c>
      <c r="O1415" s="79">
        <v>0</v>
      </c>
      <c r="P1415" s="79">
        <v>0.371</v>
      </c>
      <c r="Q1415" s="79">
        <v>1.2E-2</v>
      </c>
      <c r="R1415" s="79">
        <v>0</v>
      </c>
      <c r="S1415" s="79">
        <v>1.9E-2</v>
      </c>
      <c r="T1415" s="79">
        <v>0</v>
      </c>
      <c r="U1415" s="79">
        <v>1.4999999999999999E-2</v>
      </c>
      <c r="V1415" s="79">
        <v>3.5000000000000003E-2</v>
      </c>
      <c r="W1415" s="79">
        <v>0</v>
      </c>
      <c r="X1415" s="79">
        <v>0</v>
      </c>
      <c r="Y1415" s="79">
        <v>0</v>
      </c>
      <c r="Z1415" s="79">
        <v>0</v>
      </c>
      <c r="AA1415" s="111">
        <v>0</v>
      </c>
      <c r="AB1415" s="107"/>
    </row>
    <row r="1416" spans="1:28" ht="19.5" customHeight="1" x14ac:dyDescent="0.15">
      <c r="A1416" s="219"/>
      <c r="B1416" s="221"/>
      <c r="C1416" s="74" t="s">
        <v>152</v>
      </c>
      <c r="D1416" s="75"/>
      <c r="E1416" s="77" t="s">
        <v>183</v>
      </c>
      <c r="F1416" s="79">
        <f t="shared" si="584"/>
        <v>758.74</v>
      </c>
      <c r="G1416" s="79">
        <f>G1418+G1428</f>
        <v>0</v>
      </c>
      <c r="H1416" s="79">
        <f t="shared" ref="H1416:AA1417" si="585">H1418+H1428</f>
        <v>0.7</v>
      </c>
      <c r="I1416" s="79">
        <f t="shared" si="585"/>
        <v>8.9499999999999993</v>
      </c>
      <c r="J1416" s="79">
        <f t="shared" si="585"/>
        <v>5.54</v>
      </c>
      <c r="K1416" s="79">
        <f t="shared" si="585"/>
        <v>6.37</v>
      </c>
      <c r="L1416" s="79">
        <f t="shared" si="585"/>
        <v>14.32</v>
      </c>
      <c r="M1416" s="79">
        <f t="shared" si="585"/>
        <v>9.3800000000000008</v>
      </c>
      <c r="N1416" s="79">
        <f t="shared" si="585"/>
        <v>9.0299999999999994</v>
      </c>
      <c r="O1416" s="79">
        <f t="shared" si="585"/>
        <v>5.58</v>
      </c>
      <c r="P1416" s="79">
        <f t="shared" si="585"/>
        <v>18.240000000000002</v>
      </c>
      <c r="Q1416" s="79">
        <f t="shared" si="585"/>
        <v>34.950000000000003</v>
      </c>
      <c r="R1416" s="79">
        <f t="shared" si="585"/>
        <v>87.460000000000008</v>
      </c>
      <c r="S1416" s="79">
        <f t="shared" si="585"/>
        <v>138.03</v>
      </c>
      <c r="T1416" s="79">
        <f t="shared" si="585"/>
        <v>173.95</v>
      </c>
      <c r="U1416" s="79">
        <f t="shared" si="585"/>
        <v>103.47999999999999</v>
      </c>
      <c r="V1416" s="79">
        <f t="shared" si="585"/>
        <v>94.110000000000014</v>
      </c>
      <c r="W1416" s="79">
        <f t="shared" si="585"/>
        <v>13.92</v>
      </c>
      <c r="X1416" s="79">
        <f t="shared" si="585"/>
        <v>13.34</v>
      </c>
      <c r="Y1416" s="79">
        <f t="shared" si="585"/>
        <v>0.38</v>
      </c>
      <c r="Z1416" s="79">
        <f t="shared" si="585"/>
        <v>5.14</v>
      </c>
      <c r="AA1416" s="111">
        <f t="shared" si="585"/>
        <v>15.870000000000001</v>
      </c>
      <c r="AB1416" s="107"/>
    </row>
    <row r="1417" spans="1:28" ht="19.5" customHeight="1" x14ac:dyDescent="0.15">
      <c r="A1417" s="219"/>
      <c r="B1417" s="76"/>
      <c r="C1417" s="76"/>
      <c r="E1417" s="77" t="s">
        <v>150</v>
      </c>
      <c r="F1417" s="79">
        <f t="shared" si="584"/>
        <v>109.58699999999999</v>
      </c>
      <c r="G1417" s="79">
        <f>G1419+G1429</f>
        <v>0</v>
      </c>
      <c r="H1417" s="79">
        <f t="shared" si="585"/>
        <v>1.4999999999999999E-2</v>
      </c>
      <c r="I1417" s="79">
        <f>I1419+I1429</f>
        <v>0.48499999999999999</v>
      </c>
      <c r="J1417" s="79">
        <f t="shared" ref="J1417:AA1417" si="586">J1419+J1429</f>
        <v>0.41099999999999998</v>
      </c>
      <c r="K1417" s="79">
        <f t="shared" si="586"/>
        <v>0.57599999999999996</v>
      </c>
      <c r="L1417" s="79">
        <f t="shared" si="586"/>
        <v>1.431</v>
      </c>
      <c r="M1417" s="79">
        <f t="shared" si="586"/>
        <v>0.99399999999999999</v>
      </c>
      <c r="N1417" s="79">
        <f t="shared" si="586"/>
        <v>1.071</v>
      </c>
      <c r="O1417" s="79">
        <f t="shared" si="586"/>
        <v>0.70799999999999996</v>
      </c>
      <c r="P1417" s="79">
        <f t="shared" si="586"/>
        <v>2.556</v>
      </c>
      <c r="Q1417" s="79">
        <f t="shared" si="586"/>
        <v>5.0339999999999998</v>
      </c>
      <c r="R1417" s="79">
        <f t="shared" si="586"/>
        <v>13.095000000000001</v>
      </c>
      <c r="S1417" s="79">
        <f t="shared" si="586"/>
        <v>21.053999999999998</v>
      </c>
      <c r="T1417" s="79">
        <f t="shared" si="586"/>
        <v>26.241</v>
      </c>
      <c r="U1417" s="79">
        <f t="shared" si="586"/>
        <v>16.475000000000001</v>
      </c>
      <c r="V1417" s="79">
        <f t="shared" si="586"/>
        <v>14.417000000000002</v>
      </c>
      <c r="W1417" s="79">
        <f t="shared" si="586"/>
        <v>2.1080000000000001</v>
      </c>
      <c r="X1417" s="79">
        <f t="shared" si="586"/>
        <v>1.9570000000000001</v>
      </c>
      <c r="Y1417" s="79">
        <f t="shared" si="586"/>
        <v>5.6000000000000001E-2</v>
      </c>
      <c r="Z1417" s="79">
        <f t="shared" si="586"/>
        <v>0.75700000000000001</v>
      </c>
      <c r="AA1417" s="111">
        <f t="shared" si="586"/>
        <v>0.14599999999999999</v>
      </c>
      <c r="AB1417" s="107"/>
    </row>
    <row r="1418" spans="1:28" ht="19.5" customHeight="1" x14ac:dyDescent="0.15">
      <c r="A1418" s="219"/>
      <c r="B1418" s="73" t="s">
        <v>94</v>
      </c>
      <c r="C1418" s="77"/>
      <c r="D1418" s="77" t="s">
        <v>153</v>
      </c>
      <c r="E1418" s="77" t="s">
        <v>183</v>
      </c>
      <c r="F1418" s="79">
        <f t="shared" si="584"/>
        <v>37.379999999999995</v>
      </c>
      <c r="G1418" s="79">
        <f>SUM(G1420,G1422,G1424,G1426)</f>
        <v>0</v>
      </c>
      <c r="H1418" s="79">
        <f t="shared" ref="H1418" si="587">SUM(H1420,H1422,H1424,H1426)</f>
        <v>0</v>
      </c>
      <c r="I1418" s="79">
        <f>SUM(I1420,I1422,I1424,I1426)</f>
        <v>0</v>
      </c>
      <c r="J1418" s="79">
        <f t="shared" ref="J1418:AA1418" si="588">SUM(J1420,J1422,J1424,J1426)</f>
        <v>0</v>
      </c>
      <c r="K1418" s="79">
        <f t="shared" si="588"/>
        <v>0</v>
      </c>
      <c r="L1418" s="79">
        <f t="shared" si="588"/>
        <v>0</v>
      </c>
      <c r="M1418" s="79">
        <f t="shared" si="588"/>
        <v>0</v>
      </c>
      <c r="N1418" s="79">
        <f t="shared" si="588"/>
        <v>0</v>
      </c>
      <c r="O1418" s="79">
        <f t="shared" si="588"/>
        <v>0</v>
      </c>
      <c r="P1418" s="79">
        <f t="shared" si="588"/>
        <v>0.21</v>
      </c>
      <c r="Q1418" s="79">
        <f t="shared" si="588"/>
        <v>0</v>
      </c>
      <c r="R1418" s="79">
        <f t="shared" si="588"/>
        <v>4.7200000000000006</v>
      </c>
      <c r="S1418" s="79">
        <f t="shared" si="588"/>
        <v>9.16</v>
      </c>
      <c r="T1418" s="79">
        <f t="shared" si="588"/>
        <v>6.17</v>
      </c>
      <c r="U1418" s="79">
        <f t="shared" si="588"/>
        <v>11.19</v>
      </c>
      <c r="V1418" s="79">
        <f t="shared" si="588"/>
        <v>4.87</v>
      </c>
      <c r="W1418" s="79">
        <f t="shared" si="588"/>
        <v>0.52</v>
      </c>
      <c r="X1418" s="79">
        <f t="shared" si="588"/>
        <v>0</v>
      </c>
      <c r="Y1418" s="79">
        <f t="shared" si="588"/>
        <v>0</v>
      </c>
      <c r="Z1418" s="79">
        <f t="shared" si="588"/>
        <v>0</v>
      </c>
      <c r="AA1418" s="111">
        <f t="shared" si="588"/>
        <v>0.54</v>
      </c>
      <c r="AB1418" s="107"/>
    </row>
    <row r="1419" spans="1:28" ht="19.5" customHeight="1" x14ac:dyDescent="0.15">
      <c r="A1419" s="219"/>
      <c r="B1419" s="73"/>
      <c r="C1419" s="73" t="s">
        <v>10</v>
      </c>
      <c r="D1419" s="73"/>
      <c r="E1419" s="77" t="s">
        <v>150</v>
      </c>
      <c r="F1419" s="79">
        <f t="shared" si="584"/>
        <v>9.359</v>
      </c>
      <c r="G1419" s="79">
        <f>SUM(G1421,G1423,G1425,G1427)</f>
        <v>0</v>
      </c>
      <c r="H1419" s="79">
        <f t="shared" ref="H1419:AA1419" si="589">SUM(H1421,H1423,H1425,H1427)</f>
        <v>0</v>
      </c>
      <c r="I1419" s="79">
        <f t="shared" si="589"/>
        <v>0</v>
      </c>
      <c r="J1419" s="79">
        <f t="shared" si="589"/>
        <v>0</v>
      </c>
      <c r="K1419" s="79">
        <f t="shared" si="589"/>
        <v>0</v>
      </c>
      <c r="L1419" s="79">
        <f t="shared" si="589"/>
        <v>0</v>
      </c>
      <c r="M1419" s="79">
        <f t="shared" si="589"/>
        <v>0</v>
      </c>
      <c r="N1419" s="79">
        <f t="shared" si="589"/>
        <v>0</v>
      </c>
      <c r="O1419" s="79">
        <f t="shared" si="589"/>
        <v>0</v>
      </c>
      <c r="P1419" s="79">
        <f t="shared" si="589"/>
        <v>4.2000000000000003E-2</v>
      </c>
      <c r="Q1419" s="79">
        <f t="shared" si="589"/>
        <v>0</v>
      </c>
      <c r="R1419" s="79">
        <f t="shared" si="589"/>
        <v>1.105</v>
      </c>
      <c r="S1419" s="79">
        <f t="shared" si="589"/>
        <v>2.2799999999999998</v>
      </c>
      <c r="T1419" s="79">
        <f t="shared" si="589"/>
        <v>1.603</v>
      </c>
      <c r="U1419" s="79">
        <f t="shared" si="589"/>
        <v>2.91</v>
      </c>
      <c r="V1419" s="79">
        <f t="shared" si="589"/>
        <v>1.2810000000000001</v>
      </c>
      <c r="W1419" s="79">
        <f t="shared" si="589"/>
        <v>0.13800000000000001</v>
      </c>
      <c r="X1419" s="79">
        <f t="shared" si="589"/>
        <v>0</v>
      </c>
      <c r="Y1419" s="79">
        <f t="shared" si="589"/>
        <v>0</v>
      </c>
      <c r="Z1419" s="79">
        <f t="shared" si="589"/>
        <v>0</v>
      </c>
      <c r="AA1419" s="111">
        <f t="shared" si="589"/>
        <v>0</v>
      </c>
      <c r="AB1419" s="107"/>
    </row>
    <row r="1420" spans="1:28" ht="19.5" customHeight="1" x14ac:dyDescent="0.15">
      <c r="A1420" s="219"/>
      <c r="B1420" s="73"/>
      <c r="C1420" s="73"/>
      <c r="D1420" s="77" t="s">
        <v>157</v>
      </c>
      <c r="E1420" s="77" t="s">
        <v>183</v>
      </c>
      <c r="F1420" s="79">
        <f t="shared" si="584"/>
        <v>22.78</v>
      </c>
      <c r="G1420" s="79">
        <v>0</v>
      </c>
      <c r="H1420" s="79">
        <v>0</v>
      </c>
      <c r="I1420" s="79">
        <v>0</v>
      </c>
      <c r="J1420" s="79">
        <v>0</v>
      </c>
      <c r="K1420" s="79">
        <v>0</v>
      </c>
      <c r="L1420" s="79">
        <v>0</v>
      </c>
      <c r="M1420" s="79">
        <v>0</v>
      </c>
      <c r="N1420" s="79">
        <v>0</v>
      </c>
      <c r="O1420" s="79">
        <v>0</v>
      </c>
      <c r="P1420" s="79">
        <v>0.21</v>
      </c>
      <c r="Q1420" s="79">
        <v>0</v>
      </c>
      <c r="R1420" s="79">
        <v>1.7200000000000002</v>
      </c>
      <c r="S1420" s="79">
        <v>6.24</v>
      </c>
      <c r="T1420" s="79">
        <v>5.36</v>
      </c>
      <c r="U1420" s="79">
        <v>7.39</v>
      </c>
      <c r="V1420" s="79">
        <v>1.8599999999999999</v>
      </c>
      <c r="W1420" s="79">
        <v>0</v>
      </c>
      <c r="X1420" s="79">
        <v>0</v>
      </c>
      <c r="Y1420" s="79">
        <v>0</v>
      </c>
      <c r="Z1420" s="79">
        <v>0</v>
      </c>
      <c r="AA1420" s="111">
        <v>0</v>
      </c>
      <c r="AB1420" s="107"/>
    </row>
    <row r="1421" spans="1:28" ht="19.5" customHeight="1" x14ac:dyDescent="0.15">
      <c r="A1421" s="219"/>
      <c r="B1421" s="73"/>
      <c r="C1421" s="73"/>
      <c r="D1421" s="73"/>
      <c r="E1421" s="77" t="s">
        <v>150</v>
      </c>
      <c r="F1421" s="79">
        <f t="shared" si="584"/>
        <v>5.7919999999999998</v>
      </c>
      <c r="G1421" s="79">
        <v>0</v>
      </c>
      <c r="H1421" s="79">
        <v>0</v>
      </c>
      <c r="I1421" s="79">
        <v>0</v>
      </c>
      <c r="J1421" s="79">
        <v>0</v>
      </c>
      <c r="K1421" s="79">
        <v>0</v>
      </c>
      <c r="L1421" s="79">
        <v>0</v>
      </c>
      <c r="M1421" s="79">
        <v>0</v>
      </c>
      <c r="N1421" s="79">
        <v>0</v>
      </c>
      <c r="O1421" s="79">
        <v>0</v>
      </c>
      <c r="P1421" s="79">
        <v>4.2000000000000003E-2</v>
      </c>
      <c r="Q1421" s="79">
        <v>0</v>
      </c>
      <c r="R1421" s="79">
        <v>0.40300000000000002</v>
      </c>
      <c r="S1421" s="79">
        <v>1.5489999999999999</v>
      </c>
      <c r="T1421" s="79">
        <v>1.3919999999999999</v>
      </c>
      <c r="U1421" s="79">
        <v>1.9220000000000002</v>
      </c>
      <c r="V1421" s="79">
        <v>0.48399999999999999</v>
      </c>
      <c r="W1421" s="79">
        <v>0</v>
      </c>
      <c r="X1421" s="79">
        <v>0</v>
      </c>
      <c r="Y1421" s="79">
        <v>0</v>
      </c>
      <c r="Z1421" s="79">
        <v>0</v>
      </c>
      <c r="AA1421" s="111">
        <v>0</v>
      </c>
      <c r="AB1421" s="107"/>
    </row>
    <row r="1422" spans="1:28" ht="19.5" customHeight="1" x14ac:dyDescent="0.15">
      <c r="A1422" s="219"/>
      <c r="B1422" s="73" t="s">
        <v>65</v>
      </c>
      <c r="C1422" s="73" t="s">
        <v>159</v>
      </c>
      <c r="D1422" s="77" t="s">
        <v>160</v>
      </c>
      <c r="E1422" s="77" t="s">
        <v>183</v>
      </c>
      <c r="F1422" s="79">
        <f t="shared" si="584"/>
        <v>12.83</v>
      </c>
      <c r="G1422" s="79">
        <v>0</v>
      </c>
      <c r="H1422" s="79">
        <v>0</v>
      </c>
      <c r="I1422" s="79">
        <v>0</v>
      </c>
      <c r="J1422" s="79">
        <v>0</v>
      </c>
      <c r="K1422" s="79">
        <v>0</v>
      </c>
      <c r="L1422" s="79">
        <v>0</v>
      </c>
      <c r="M1422" s="79">
        <v>0</v>
      </c>
      <c r="N1422" s="79">
        <v>0</v>
      </c>
      <c r="O1422" s="79">
        <v>0</v>
      </c>
      <c r="P1422" s="79">
        <v>0</v>
      </c>
      <c r="Q1422" s="79">
        <v>0</v>
      </c>
      <c r="R1422" s="79">
        <v>2.33</v>
      </c>
      <c r="S1422" s="79">
        <v>2.92</v>
      </c>
      <c r="T1422" s="79">
        <v>0.81</v>
      </c>
      <c r="U1422" s="79">
        <v>3.8</v>
      </c>
      <c r="V1422" s="79">
        <v>2.5499999999999998</v>
      </c>
      <c r="W1422" s="79">
        <v>0.42</v>
      </c>
      <c r="X1422" s="79">
        <v>0</v>
      </c>
      <c r="Y1422" s="79">
        <v>0</v>
      </c>
      <c r="Z1422" s="79">
        <v>0</v>
      </c>
      <c r="AA1422" s="111">
        <v>0</v>
      </c>
      <c r="AB1422" s="107"/>
    </row>
    <row r="1423" spans="1:28" ht="19.5" customHeight="1" x14ac:dyDescent="0.15">
      <c r="A1423" s="219"/>
      <c r="B1423" s="73"/>
      <c r="C1423" s="73"/>
      <c r="D1423" s="73"/>
      <c r="E1423" s="77" t="s">
        <v>150</v>
      </c>
      <c r="F1423" s="79">
        <f t="shared" si="584"/>
        <v>3.254</v>
      </c>
      <c r="G1423" s="79">
        <v>0</v>
      </c>
      <c r="H1423" s="79">
        <v>0</v>
      </c>
      <c r="I1423" s="79">
        <v>0</v>
      </c>
      <c r="J1423" s="79">
        <v>0</v>
      </c>
      <c r="K1423" s="79">
        <v>0</v>
      </c>
      <c r="L1423" s="79">
        <v>0</v>
      </c>
      <c r="M1423" s="79">
        <v>0</v>
      </c>
      <c r="N1423" s="79">
        <v>0</v>
      </c>
      <c r="O1423" s="79">
        <v>0</v>
      </c>
      <c r="P1423" s="79">
        <v>0</v>
      </c>
      <c r="Q1423" s="79">
        <v>0</v>
      </c>
      <c r="R1423" s="79">
        <v>0.55100000000000005</v>
      </c>
      <c r="S1423" s="79">
        <v>0.73099999999999998</v>
      </c>
      <c r="T1423" s="79">
        <v>0.21099999999999999</v>
      </c>
      <c r="U1423" s="79">
        <v>0.98799999999999999</v>
      </c>
      <c r="V1423" s="79">
        <v>0.66400000000000003</v>
      </c>
      <c r="W1423" s="79">
        <v>0.109</v>
      </c>
      <c r="X1423" s="79">
        <v>0</v>
      </c>
      <c r="Y1423" s="79">
        <v>0</v>
      </c>
      <c r="Z1423" s="79">
        <v>0</v>
      </c>
      <c r="AA1423" s="111">
        <v>0</v>
      </c>
      <c r="AB1423" s="107"/>
    </row>
    <row r="1424" spans="1:28" ht="19.5" customHeight="1" x14ac:dyDescent="0.15">
      <c r="A1424" s="219" t="s">
        <v>85</v>
      </c>
      <c r="B1424" s="73"/>
      <c r="C1424" s="73"/>
      <c r="D1424" s="77" t="s">
        <v>166</v>
      </c>
      <c r="E1424" s="77" t="s">
        <v>183</v>
      </c>
      <c r="F1424" s="79">
        <f t="shared" si="584"/>
        <v>1.7700000000000002</v>
      </c>
      <c r="G1424" s="79">
        <v>0</v>
      </c>
      <c r="H1424" s="79">
        <v>0</v>
      </c>
      <c r="I1424" s="79">
        <v>0</v>
      </c>
      <c r="J1424" s="79">
        <v>0</v>
      </c>
      <c r="K1424" s="79">
        <v>0</v>
      </c>
      <c r="L1424" s="79">
        <v>0</v>
      </c>
      <c r="M1424" s="79">
        <v>0</v>
      </c>
      <c r="N1424" s="79">
        <v>0</v>
      </c>
      <c r="O1424" s="79">
        <v>0</v>
      </c>
      <c r="P1424" s="79">
        <v>0</v>
      </c>
      <c r="Q1424" s="79">
        <v>0</v>
      </c>
      <c r="R1424" s="79">
        <v>0.67</v>
      </c>
      <c r="S1424" s="79">
        <v>0</v>
      </c>
      <c r="T1424" s="79">
        <v>0</v>
      </c>
      <c r="U1424" s="79">
        <v>0</v>
      </c>
      <c r="V1424" s="79">
        <v>0.46</v>
      </c>
      <c r="W1424" s="79">
        <v>0.1</v>
      </c>
      <c r="X1424" s="79">
        <v>0</v>
      </c>
      <c r="Y1424" s="79">
        <v>0</v>
      </c>
      <c r="Z1424" s="79">
        <v>0</v>
      </c>
      <c r="AA1424" s="111">
        <v>0.54</v>
      </c>
      <c r="AB1424" s="107"/>
    </row>
    <row r="1425" spans="1:28" ht="19.5" customHeight="1" x14ac:dyDescent="0.15">
      <c r="A1425" s="219"/>
      <c r="B1425" s="73"/>
      <c r="C1425" s="73" t="s">
        <v>162</v>
      </c>
      <c r="D1425" s="73"/>
      <c r="E1425" s="77" t="s">
        <v>150</v>
      </c>
      <c r="F1425" s="79">
        <f t="shared" si="584"/>
        <v>0.31300000000000006</v>
      </c>
      <c r="G1425" s="79">
        <v>0</v>
      </c>
      <c r="H1425" s="79">
        <v>0</v>
      </c>
      <c r="I1425" s="79">
        <v>0</v>
      </c>
      <c r="J1425" s="79">
        <v>0</v>
      </c>
      <c r="K1425" s="79">
        <v>0</v>
      </c>
      <c r="L1425" s="79">
        <v>0</v>
      </c>
      <c r="M1425" s="79">
        <v>0</v>
      </c>
      <c r="N1425" s="79">
        <v>0</v>
      </c>
      <c r="O1425" s="79">
        <v>0</v>
      </c>
      <c r="P1425" s="79">
        <v>0</v>
      </c>
      <c r="Q1425" s="79">
        <v>0</v>
      </c>
      <c r="R1425" s="79">
        <v>0.151</v>
      </c>
      <c r="S1425" s="79">
        <v>0</v>
      </c>
      <c r="T1425" s="79">
        <v>0</v>
      </c>
      <c r="U1425" s="79">
        <v>0</v>
      </c>
      <c r="V1425" s="79">
        <v>0.13300000000000001</v>
      </c>
      <c r="W1425" s="79">
        <v>2.9000000000000001E-2</v>
      </c>
      <c r="X1425" s="79">
        <v>0</v>
      </c>
      <c r="Y1425" s="79">
        <v>0</v>
      </c>
      <c r="Z1425" s="79">
        <v>0</v>
      </c>
      <c r="AA1425" s="111">
        <v>0</v>
      </c>
      <c r="AB1425" s="107"/>
    </row>
    <row r="1426" spans="1:28" ht="19.5" customHeight="1" x14ac:dyDescent="0.15">
      <c r="A1426" s="219"/>
      <c r="B1426" s="73" t="s">
        <v>20</v>
      </c>
      <c r="C1426" s="73"/>
      <c r="D1426" s="77" t="s">
        <v>164</v>
      </c>
      <c r="E1426" s="77" t="s">
        <v>183</v>
      </c>
      <c r="F1426" s="79">
        <f t="shared" si="584"/>
        <v>0</v>
      </c>
      <c r="G1426" s="79">
        <v>0</v>
      </c>
      <c r="H1426" s="79">
        <v>0</v>
      </c>
      <c r="I1426" s="79">
        <v>0</v>
      </c>
      <c r="J1426" s="79">
        <v>0</v>
      </c>
      <c r="K1426" s="79">
        <v>0</v>
      </c>
      <c r="L1426" s="79">
        <v>0</v>
      </c>
      <c r="M1426" s="79">
        <v>0</v>
      </c>
      <c r="N1426" s="79">
        <v>0</v>
      </c>
      <c r="O1426" s="79">
        <v>0</v>
      </c>
      <c r="P1426" s="79">
        <v>0</v>
      </c>
      <c r="Q1426" s="79">
        <v>0</v>
      </c>
      <c r="R1426" s="79">
        <v>0</v>
      </c>
      <c r="S1426" s="79">
        <v>0</v>
      </c>
      <c r="T1426" s="79">
        <v>0</v>
      </c>
      <c r="U1426" s="79">
        <v>0</v>
      </c>
      <c r="V1426" s="79">
        <v>0</v>
      </c>
      <c r="W1426" s="79">
        <v>0</v>
      </c>
      <c r="X1426" s="79">
        <v>0</v>
      </c>
      <c r="Y1426" s="79">
        <v>0</v>
      </c>
      <c r="Z1426" s="79">
        <v>0</v>
      </c>
      <c r="AA1426" s="111">
        <v>0</v>
      </c>
      <c r="AB1426" s="107"/>
    </row>
    <row r="1427" spans="1:28" ht="19.5" customHeight="1" x14ac:dyDescent="0.15">
      <c r="A1427" s="219"/>
      <c r="B1427" s="73"/>
      <c r="C1427" s="73"/>
      <c r="D1427" s="73"/>
      <c r="E1427" s="77" t="s">
        <v>150</v>
      </c>
      <c r="F1427" s="79">
        <f t="shared" si="584"/>
        <v>0</v>
      </c>
      <c r="G1427" s="79">
        <v>0</v>
      </c>
      <c r="H1427" s="79">
        <v>0</v>
      </c>
      <c r="I1427" s="79">
        <v>0</v>
      </c>
      <c r="J1427" s="79">
        <v>0</v>
      </c>
      <c r="K1427" s="79">
        <v>0</v>
      </c>
      <c r="L1427" s="79">
        <v>0</v>
      </c>
      <c r="M1427" s="79">
        <v>0</v>
      </c>
      <c r="N1427" s="79">
        <v>0</v>
      </c>
      <c r="O1427" s="79">
        <v>0</v>
      </c>
      <c r="P1427" s="79">
        <v>0</v>
      </c>
      <c r="Q1427" s="79">
        <v>0</v>
      </c>
      <c r="R1427" s="79">
        <v>0</v>
      </c>
      <c r="S1427" s="79">
        <v>0</v>
      </c>
      <c r="T1427" s="79">
        <v>0</v>
      </c>
      <c r="U1427" s="79">
        <v>0</v>
      </c>
      <c r="V1427" s="79">
        <v>0</v>
      </c>
      <c r="W1427" s="79">
        <v>0</v>
      </c>
      <c r="X1427" s="79">
        <v>0</v>
      </c>
      <c r="Y1427" s="79">
        <v>0</v>
      </c>
      <c r="Z1427" s="79">
        <v>0</v>
      </c>
      <c r="AA1427" s="111">
        <v>0</v>
      </c>
      <c r="AB1427" s="107"/>
    </row>
    <row r="1428" spans="1:28" ht="19.5" customHeight="1" x14ac:dyDescent="0.15">
      <c r="A1428" s="219"/>
      <c r="B1428" s="76"/>
      <c r="C1428" s="74" t="s">
        <v>165</v>
      </c>
      <c r="D1428" s="75"/>
      <c r="E1428" s="77" t="s">
        <v>183</v>
      </c>
      <c r="F1428" s="79">
        <f t="shared" si="584"/>
        <v>721.36</v>
      </c>
      <c r="G1428" s="79">
        <v>0</v>
      </c>
      <c r="H1428" s="79">
        <v>0.7</v>
      </c>
      <c r="I1428" s="79">
        <v>8.9499999999999993</v>
      </c>
      <c r="J1428" s="79">
        <v>5.54</v>
      </c>
      <c r="K1428" s="79">
        <v>6.37</v>
      </c>
      <c r="L1428" s="79">
        <v>14.32</v>
      </c>
      <c r="M1428" s="79">
        <v>9.3800000000000008</v>
      </c>
      <c r="N1428" s="79">
        <v>9.0299999999999994</v>
      </c>
      <c r="O1428" s="79">
        <v>5.58</v>
      </c>
      <c r="P1428" s="79">
        <v>18.03</v>
      </c>
      <c r="Q1428" s="79">
        <v>34.950000000000003</v>
      </c>
      <c r="R1428" s="79">
        <v>82.740000000000009</v>
      </c>
      <c r="S1428" s="79">
        <v>128.87</v>
      </c>
      <c r="T1428" s="79">
        <v>167.78</v>
      </c>
      <c r="U1428" s="79">
        <v>92.289999999999992</v>
      </c>
      <c r="V1428" s="79">
        <v>89.240000000000009</v>
      </c>
      <c r="W1428" s="79">
        <v>13.4</v>
      </c>
      <c r="X1428" s="79">
        <v>13.34</v>
      </c>
      <c r="Y1428" s="79">
        <v>0.38</v>
      </c>
      <c r="Z1428" s="79">
        <v>5.14</v>
      </c>
      <c r="AA1428" s="111">
        <v>15.33</v>
      </c>
      <c r="AB1428" s="107"/>
    </row>
    <row r="1429" spans="1:28" ht="19.5" customHeight="1" thickBot="1" x14ac:dyDescent="0.2">
      <c r="A1429" s="94"/>
      <c r="B1429" s="222"/>
      <c r="C1429" s="222"/>
      <c r="D1429" s="223"/>
      <c r="E1429" s="224" t="s">
        <v>150</v>
      </c>
      <c r="F1429" s="79">
        <f t="shared" si="584"/>
        <v>100.22799999999998</v>
      </c>
      <c r="G1429" s="102">
        <v>0</v>
      </c>
      <c r="H1429" s="225">
        <v>1.4999999999999999E-2</v>
      </c>
      <c r="I1429" s="225">
        <v>0.48499999999999999</v>
      </c>
      <c r="J1429" s="225">
        <v>0.41099999999999998</v>
      </c>
      <c r="K1429" s="225">
        <v>0.57599999999999996</v>
      </c>
      <c r="L1429" s="225">
        <v>1.431</v>
      </c>
      <c r="M1429" s="225">
        <v>0.99399999999999999</v>
      </c>
      <c r="N1429" s="225">
        <v>1.071</v>
      </c>
      <c r="O1429" s="225">
        <v>0.70799999999999996</v>
      </c>
      <c r="P1429" s="225">
        <v>2.5140000000000002</v>
      </c>
      <c r="Q1429" s="225">
        <v>5.0339999999999998</v>
      </c>
      <c r="R1429" s="225">
        <v>11.99</v>
      </c>
      <c r="S1429" s="225">
        <v>18.773999999999997</v>
      </c>
      <c r="T1429" s="225">
        <v>24.637999999999998</v>
      </c>
      <c r="U1429" s="225">
        <v>13.565</v>
      </c>
      <c r="V1429" s="225">
        <v>13.136000000000001</v>
      </c>
      <c r="W1429" s="225">
        <v>1.97</v>
      </c>
      <c r="X1429" s="225">
        <v>1.9570000000000001</v>
      </c>
      <c r="Y1429" s="225">
        <v>5.6000000000000001E-2</v>
      </c>
      <c r="Z1429" s="225">
        <v>0.75700000000000001</v>
      </c>
      <c r="AA1429" s="226">
        <v>0.14599999999999999</v>
      </c>
      <c r="AB1429" s="107"/>
    </row>
    <row r="1430" spans="1:28" ht="19.5" customHeight="1" x14ac:dyDescent="0.15">
      <c r="A1430" s="349" t="s">
        <v>119</v>
      </c>
      <c r="B1430" s="352" t="s">
        <v>120</v>
      </c>
      <c r="C1430" s="353"/>
      <c r="D1430" s="354"/>
      <c r="E1430" s="73" t="s">
        <v>183</v>
      </c>
      <c r="F1430" s="227">
        <f>F1431+F1432</f>
        <v>48.22</v>
      </c>
    </row>
    <row r="1431" spans="1:28" ht="19.5" customHeight="1" x14ac:dyDescent="0.15">
      <c r="A1431" s="350"/>
      <c r="B1431" s="355" t="s">
        <v>205</v>
      </c>
      <c r="C1431" s="356"/>
      <c r="D1431" s="357"/>
      <c r="E1431" s="77" t="s">
        <v>183</v>
      </c>
      <c r="F1431" s="227">
        <v>37.020000000000003</v>
      </c>
    </row>
    <row r="1432" spans="1:28" ht="19.5" customHeight="1" x14ac:dyDescent="0.15">
      <c r="A1432" s="351"/>
      <c r="B1432" s="355" t="s">
        <v>206</v>
      </c>
      <c r="C1432" s="356"/>
      <c r="D1432" s="357"/>
      <c r="E1432" s="77" t="s">
        <v>183</v>
      </c>
      <c r="F1432" s="227">
        <v>11.2</v>
      </c>
    </row>
    <row r="1433" spans="1:28" ht="19.5" customHeight="1" thickBot="1" x14ac:dyDescent="0.2">
      <c r="A1433" s="358" t="s">
        <v>204</v>
      </c>
      <c r="B1433" s="359"/>
      <c r="C1433" s="359"/>
      <c r="D1433" s="360"/>
      <c r="E1433" s="167" t="s">
        <v>183</v>
      </c>
      <c r="F1433" s="233">
        <v>0</v>
      </c>
    </row>
    <row r="1435" spans="1:28" ht="19.5" customHeight="1" x14ac:dyDescent="0.15">
      <c r="A1435" s="3" t="s">
        <v>381</v>
      </c>
      <c r="F1435" s="207" t="s">
        <v>496</v>
      </c>
    </row>
    <row r="1436" spans="1:28" ht="19.5" customHeight="1" thickBot="1" x14ac:dyDescent="0.2">
      <c r="A1436" s="346" t="s">
        <v>28</v>
      </c>
      <c r="B1436" s="348"/>
      <c r="C1436" s="348"/>
      <c r="D1436" s="348"/>
      <c r="E1436" s="348"/>
      <c r="F1436" s="348"/>
      <c r="G1436" s="348"/>
      <c r="H1436" s="348"/>
      <c r="I1436" s="348"/>
      <c r="J1436" s="348"/>
      <c r="K1436" s="348"/>
      <c r="L1436" s="348"/>
      <c r="M1436" s="348"/>
      <c r="N1436" s="348"/>
      <c r="O1436" s="348"/>
      <c r="P1436" s="348"/>
      <c r="Q1436" s="348"/>
      <c r="R1436" s="348"/>
      <c r="S1436" s="348"/>
      <c r="T1436" s="348"/>
      <c r="U1436" s="348"/>
      <c r="V1436" s="348"/>
      <c r="W1436" s="348"/>
      <c r="X1436" s="348"/>
      <c r="Y1436" s="348"/>
      <c r="Z1436" s="348"/>
      <c r="AA1436" s="348"/>
    </row>
    <row r="1437" spans="1:28" ht="19.5" customHeight="1" x14ac:dyDescent="0.15">
      <c r="A1437" s="208" t="s">
        <v>179</v>
      </c>
      <c r="B1437" s="91"/>
      <c r="C1437" s="91"/>
      <c r="D1437" s="91"/>
      <c r="E1437" s="91"/>
      <c r="F1437" s="89" t="s">
        <v>180</v>
      </c>
      <c r="G1437" s="184"/>
      <c r="H1437" s="184"/>
      <c r="I1437" s="184"/>
      <c r="J1437" s="184"/>
      <c r="K1437" s="184"/>
      <c r="L1437" s="184"/>
      <c r="M1437" s="184"/>
      <c r="N1437" s="184"/>
      <c r="O1437" s="184"/>
      <c r="P1437" s="184"/>
      <c r="Q1437" s="209"/>
      <c r="R1437" s="135"/>
      <c r="S1437" s="184"/>
      <c r="T1437" s="184"/>
      <c r="U1437" s="184"/>
      <c r="V1437" s="184"/>
      <c r="W1437" s="184"/>
      <c r="X1437" s="184"/>
      <c r="Y1437" s="184"/>
      <c r="Z1437" s="184"/>
      <c r="AA1437" s="234" t="s">
        <v>181</v>
      </c>
      <c r="AB1437" s="107"/>
    </row>
    <row r="1438" spans="1:28" ht="19.5" customHeight="1" x14ac:dyDescent="0.15">
      <c r="A1438" s="211" t="s">
        <v>182</v>
      </c>
      <c r="B1438" s="75"/>
      <c r="C1438" s="75"/>
      <c r="D1438" s="75"/>
      <c r="E1438" s="77" t="s">
        <v>183</v>
      </c>
      <c r="F1438" s="79">
        <f>F1482+F1746</f>
        <v>53239.58</v>
      </c>
      <c r="G1438" s="212" t="s">
        <v>184</v>
      </c>
      <c r="H1438" s="212" t="s">
        <v>185</v>
      </c>
      <c r="I1438" s="212" t="s">
        <v>186</v>
      </c>
      <c r="J1438" s="212" t="s">
        <v>187</v>
      </c>
      <c r="K1438" s="212" t="s">
        <v>227</v>
      </c>
      <c r="L1438" s="212" t="s">
        <v>228</v>
      </c>
      <c r="M1438" s="212" t="s">
        <v>229</v>
      </c>
      <c r="N1438" s="212" t="s">
        <v>230</v>
      </c>
      <c r="O1438" s="212" t="s">
        <v>231</v>
      </c>
      <c r="P1438" s="212" t="s">
        <v>232</v>
      </c>
      <c r="Q1438" s="213" t="s">
        <v>233</v>
      </c>
      <c r="R1438" s="214" t="s">
        <v>234</v>
      </c>
      <c r="S1438" s="212" t="s">
        <v>235</v>
      </c>
      <c r="T1438" s="212" t="s">
        <v>236</v>
      </c>
      <c r="U1438" s="212" t="s">
        <v>237</v>
      </c>
      <c r="V1438" s="212" t="s">
        <v>238</v>
      </c>
      <c r="W1438" s="212" t="s">
        <v>42</v>
      </c>
      <c r="X1438" s="212" t="s">
        <v>147</v>
      </c>
      <c r="Y1438" s="212" t="s">
        <v>148</v>
      </c>
      <c r="Z1438" s="212" t="s">
        <v>149</v>
      </c>
      <c r="AA1438" s="235"/>
      <c r="AB1438" s="107"/>
    </row>
    <row r="1439" spans="1:28" ht="19.5" customHeight="1" x14ac:dyDescent="0.15">
      <c r="A1439" s="144"/>
      <c r="E1439" s="77" t="s">
        <v>150</v>
      </c>
      <c r="F1439" s="79">
        <f t="shared" ref="F1439:U1477" si="590">F1483+F1747</f>
        <v>12616.284</v>
      </c>
      <c r="G1439" s="216"/>
      <c r="H1439" s="216"/>
      <c r="I1439" s="216"/>
      <c r="J1439" s="216"/>
      <c r="K1439" s="216"/>
      <c r="L1439" s="216"/>
      <c r="M1439" s="216"/>
      <c r="N1439" s="216"/>
      <c r="O1439" s="216"/>
      <c r="P1439" s="216"/>
      <c r="Q1439" s="217"/>
      <c r="R1439" s="197"/>
      <c r="S1439" s="216"/>
      <c r="T1439" s="216"/>
      <c r="U1439" s="216"/>
      <c r="V1439" s="216"/>
      <c r="W1439" s="216"/>
      <c r="X1439" s="216"/>
      <c r="Y1439" s="216"/>
      <c r="Z1439" s="216"/>
      <c r="AA1439" s="235" t="s">
        <v>151</v>
      </c>
      <c r="AB1439" s="107"/>
    </row>
    <row r="1440" spans="1:28" ht="19.5" customHeight="1" x14ac:dyDescent="0.15">
      <c r="A1440" s="218"/>
      <c r="B1440" s="74" t="s">
        <v>152</v>
      </c>
      <c r="C1440" s="75"/>
      <c r="D1440" s="75"/>
      <c r="E1440" s="77" t="s">
        <v>183</v>
      </c>
      <c r="F1440" s="79">
        <f t="shared" si="590"/>
        <v>52448.06</v>
      </c>
      <c r="G1440" s="79">
        <f t="shared" si="590"/>
        <v>65.400000000000006</v>
      </c>
      <c r="H1440" s="79">
        <f t="shared" si="590"/>
        <v>350.99000000000007</v>
      </c>
      <c r="I1440" s="79">
        <f t="shared" si="590"/>
        <v>255.16</v>
      </c>
      <c r="J1440" s="79">
        <f t="shared" si="590"/>
        <v>523.99</v>
      </c>
      <c r="K1440" s="79">
        <f t="shared" si="590"/>
        <v>781.74</v>
      </c>
      <c r="L1440" s="79">
        <f t="shared" si="590"/>
        <v>1283.79</v>
      </c>
      <c r="M1440" s="79">
        <f t="shared" si="590"/>
        <v>1398.2400000000002</v>
      </c>
      <c r="N1440" s="79">
        <f t="shared" si="590"/>
        <v>1962.0499999999997</v>
      </c>
      <c r="O1440" s="79">
        <f t="shared" si="590"/>
        <v>2603.1099999999997</v>
      </c>
      <c r="P1440" s="79">
        <f t="shared" si="590"/>
        <v>3709.97</v>
      </c>
      <c r="Q1440" s="79">
        <f t="shared" si="590"/>
        <v>4813.07</v>
      </c>
      <c r="R1440" s="79">
        <f t="shared" si="590"/>
        <v>5213.91</v>
      </c>
      <c r="S1440" s="79">
        <f t="shared" si="590"/>
        <v>6200.7699999999986</v>
      </c>
      <c r="T1440" s="79">
        <f t="shared" si="590"/>
        <v>6373.38</v>
      </c>
      <c r="U1440" s="79">
        <f t="shared" si="590"/>
        <v>7729.2599999999993</v>
      </c>
      <c r="V1440" s="79">
        <f t="shared" ref="G1440:AA1452" si="591">V1484+V1748</f>
        <v>4620.53</v>
      </c>
      <c r="W1440" s="79">
        <f t="shared" si="591"/>
        <v>2184.58</v>
      </c>
      <c r="X1440" s="79">
        <f t="shared" si="591"/>
        <v>968.73</v>
      </c>
      <c r="Y1440" s="79">
        <f t="shared" si="591"/>
        <v>591.74</v>
      </c>
      <c r="Z1440" s="79">
        <f t="shared" si="591"/>
        <v>195.76999999999998</v>
      </c>
      <c r="AA1440" s="227">
        <f t="shared" si="591"/>
        <v>621.88</v>
      </c>
      <c r="AB1440" s="107"/>
    </row>
    <row r="1441" spans="1:28" ht="19.5" customHeight="1" x14ac:dyDescent="0.15">
      <c r="A1441" s="219"/>
      <c r="B1441" s="220"/>
      <c r="E1441" s="77" t="s">
        <v>150</v>
      </c>
      <c r="F1441" s="79">
        <f t="shared" si="590"/>
        <v>12616.284</v>
      </c>
      <c r="G1441" s="79">
        <f t="shared" si="591"/>
        <v>0</v>
      </c>
      <c r="H1441" s="79">
        <f t="shared" si="591"/>
        <v>2.016</v>
      </c>
      <c r="I1441" s="79">
        <f t="shared" si="591"/>
        <v>5.7190000000000003</v>
      </c>
      <c r="J1441" s="79">
        <f t="shared" si="591"/>
        <v>33.123000000000005</v>
      </c>
      <c r="K1441" s="79">
        <f t="shared" si="591"/>
        <v>78.222999999999999</v>
      </c>
      <c r="L1441" s="79">
        <f t="shared" si="591"/>
        <v>211.24799999999996</v>
      </c>
      <c r="M1441" s="79">
        <f t="shared" si="591"/>
        <v>298.846</v>
      </c>
      <c r="N1441" s="79">
        <f t="shared" si="591"/>
        <v>491.65499999999997</v>
      </c>
      <c r="O1441" s="79">
        <f t="shared" si="591"/>
        <v>733.76800000000003</v>
      </c>
      <c r="P1441" s="79">
        <f t="shared" si="591"/>
        <v>1118.934</v>
      </c>
      <c r="Q1441" s="79">
        <f t="shared" si="591"/>
        <v>1525.5259999999998</v>
      </c>
      <c r="R1441" s="79">
        <f t="shared" si="591"/>
        <v>1501.0099999999998</v>
      </c>
      <c r="S1441" s="79">
        <f t="shared" si="591"/>
        <v>1573.701</v>
      </c>
      <c r="T1441" s="79">
        <f t="shared" si="591"/>
        <v>1545.7550000000001</v>
      </c>
      <c r="U1441" s="79">
        <f t="shared" si="591"/>
        <v>1552.1030000000001</v>
      </c>
      <c r="V1441" s="79">
        <f t="shared" si="591"/>
        <v>938.35199999999998</v>
      </c>
      <c r="W1441" s="79">
        <f t="shared" si="591"/>
        <v>465.35799999999995</v>
      </c>
      <c r="X1441" s="79">
        <f t="shared" si="591"/>
        <v>220.261</v>
      </c>
      <c r="Y1441" s="79">
        <f t="shared" si="591"/>
        <v>129.517</v>
      </c>
      <c r="Z1441" s="79">
        <f t="shared" si="591"/>
        <v>52.491</v>
      </c>
      <c r="AA1441" s="227">
        <f t="shared" si="591"/>
        <v>138.678</v>
      </c>
      <c r="AB1441" s="107"/>
    </row>
    <row r="1442" spans="1:28" ht="19.5" customHeight="1" x14ac:dyDescent="0.15">
      <c r="A1442" s="219"/>
      <c r="B1442" s="221"/>
      <c r="C1442" s="74" t="s">
        <v>152</v>
      </c>
      <c r="D1442" s="75"/>
      <c r="E1442" s="77" t="s">
        <v>183</v>
      </c>
      <c r="F1442" s="79">
        <f t="shared" si="590"/>
        <v>28863.449999999997</v>
      </c>
      <c r="G1442" s="79">
        <f t="shared" si="591"/>
        <v>57.71</v>
      </c>
      <c r="H1442" s="79">
        <f t="shared" si="591"/>
        <v>94.87</v>
      </c>
      <c r="I1442" s="79">
        <f t="shared" si="591"/>
        <v>165.74</v>
      </c>
      <c r="J1442" s="79">
        <f t="shared" si="591"/>
        <v>276.26</v>
      </c>
      <c r="K1442" s="79">
        <f t="shared" si="591"/>
        <v>479.86</v>
      </c>
      <c r="L1442" s="79">
        <f t="shared" si="591"/>
        <v>965.86000000000013</v>
      </c>
      <c r="M1442" s="79">
        <f t="shared" si="591"/>
        <v>1141.2800000000002</v>
      </c>
      <c r="N1442" s="79">
        <f t="shared" si="591"/>
        <v>1617.9300000000003</v>
      </c>
      <c r="O1442" s="79">
        <f t="shared" si="591"/>
        <v>2242.0300000000002</v>
      </c>
      <c r="P1442" s="79">
        <f t="shared" si="591"/>
        <v>3404.6899999999996</v>
      </c>
      <c r="Q1442" s="79">
        <f t="shared" si="591"/>
        <v>4210.9400000000005</v>
      </c>
      <c r="R1442" s="79">
        <f t="shared" si="591"/>
        <v>3776.74</v>
      </c>
      <c r="S1442" s="79">
        <f t="shared" si="591"/>
        <v>3496.3900000000003</v>
      </c>
      <c r="T1442" s="79">
        <f t="shared" si="591"/>
        <v>2699.41</v>
      </c>
      <c r="U1442" s="79">
        <f t="shared" si="591"/>
        <v>1784.17</v>
      </c>
      <c r="V1442" s="79">
        <f t="shared" si="591"/>
        <v>1036.96</v>
      </c>
      <c r="W1442" s="79">
        <f t="shared" si="591"/>
        <v>584.46</v>
      </c>
      <c r="X1442" s="79">
        <f t="shared" si="591"/>
        <v>343.3</v>
      </c>
      <c r="Y1442" s="79">
        <f t="shared" si="591"/>
        <v>195.19</v>
      </c>
      <c r="Z1442" s="79">
        <f t="shared" si="591"/>
        <v>103.91</v>
      </c>
      <c r="AA1442" s="227">
        <f t="shared" si="591"/>
        <v>185.75</v>
      </c>
      <c r="AB1442" s="107"/>
    </row>
    <row r="1443" spans="1:28" ht="19.5" customHeight="1" x14ac:dyDescent="0.15">
      <c r="A1443" s="219"/>
      <c r="B1443" s="76"/>
      <c r="C1443" s="76"/>
      <c r="E1443" s="77" t="s">
        <v>150</v>
      </c>
      <c r="F1443" s="79">
        <f t="shared" si="590"/>
        <v>9091.5840000000026</v>
      </c>
      <c r="G1443" s="79">
        <f t="shared" si="591"/>
        <v>0</v>
      </c>
      <c r="H1443" s="79">
        <f t="shared" si="591"/>
        <v>2.8999999999999998E-2</v>
      </c>
      <c r="I1443" s="79">
        <f t="shared" si="591"/>
        <v>3.4460000000000006</v>
      </c>
      <c r="J1443" s="79">
        <f t="shared" si="591"/>
        <v>20.513000000000002</v>
      </c>
      <c r="K1443" s="79">
        <f t="shared" si="591"/>
        <v>56.933</v>
      </c>
      <c r="L1443" s="79">
        <f t="shared" si="591"/>
        <v>182.45099999999999</v>
      </c>
      <c r="M1443" s="79">
        <f t="shared" si="591"/>
        <v>273.02300000000002</v>
      </c>
      <c r="N1443" s="79">
        <f t="shared" si="591"/>
        <v>453.63900000000001</v>
      </c>
      <c r="O1443" s="79">
        <f t="shared" si="591"/>
        <v>691.19700000000012</v>
      </c>
      <c r="P1443" s="79">
        <f t="shared" si="591"/>
        <v>1078.1559999999999</v>
      </c>
      <c r="Q1443" s="79">
        <f t="shared" si="591"/>
        <v>1437.5629999999999</v>
      </c>
      <c r="R1443" s="79">
        <f t="shared" si="591"/>
        <v>1283.6410000000001</v>
      </c>
      <c r="S1443" s="79">
        <f t="shared" si="591"/>
        <v>1152.1079999999999</v>
      </c>
      <c r="T1443" s="79">
        <f t="shared" si="591"/>
        <v>958.97400000000016</v>
      </c>
      <c r="U1443" s="79">
        <f t="shared" si="591"/>
        <v>626.37599999999998</v>
      </c>
      <c r="V1443" s="79">
        <f t="shared" si="591"/>
        <v>378.49099999999999</v>
      </c>
      <c r="W1443" s="79">
        <f t="shared" si="591"/>
        <v>208.22899999999998</v>
      </c>
      <c r="X1443" s="79">
        <f t="shared" si="591"/>
        <v>124.649</v>
      </c>
      <c r="Y1443" s="79">
        <f t="shared" si="591"/>
        <v>68.781000000000006</v>
      </c>
      <c r="Z1443" s="79">
        <f t="shared" si="591"/>
        <v>37.749000000000002</v>
      </c>
      <c r="AA1443" s="227">
        <f t="shared" si="591"/>
        <v>55.635999999999996</v>
      </c>
      <c r="AB1443" s="107"/>
    </row>
    <row r="1444" spans="1:28" ht="19.5" customHeight="1" x14ac:dyDescent="0.15">
      <c r="A1444" s="219"/>
      <c r="B1444" s="73"/>
      <c r="C1444" s="77"/>
      <c r="D1444" s="77" t="s">
        <v>153</v>
      </c>
      <c r="E1444" s="77" t="s">
        <v>183</v>
      </c>
      <c r="F1444" s="79">
        <f t="shared" si="590"/>
        <v>28544.240000000002</v>
      </c>
      <c r="G1444" s="79">
        <f t="shared" si="591"/>
        <v>57.449999999999996</v>
      </c>
      <c r="H1444" s="79">
        <f t="shared" si="591"/>
        <v>81.960000000000008</v>
      </c>
      <c r="I1444" s="79">
        <f t="shared" si="591"/>
        <v>154.02000000000001</v>
      </c>
      <c r="J1444" s="79">
        <f t="shared" si="591"/>
        <v>255.23</v>
      </c>
      <c r="K1444" s="79">
        <f t="shared" si="591"/>
        <v>461.43000000000006</v>
      </c>
      <c r="L1444" s="79">
        <f t="shared" si="591"/>
        <v>936.3900000000001</v>
      </c>
      <c r="M1444" s="79">
        <f t="shared" si="591"/>
        <v>1128.5100000000002</v>
      </c>
      <c r="N1444" s="79">
        <f t="shared" si="591"/>
        <v>1603.19</v>
      </c>
      <c r="O1444" s="79">
        <f t="shared" si="591"/>
        <v>2220.7300000000005</v>
      </c>
      <c r="P1444" s="79">
        <f t="shared" si="591"/>
        <v>3382.16</v>
      </c>
      <c r="Q1444" s="79">
        <f t="shared" si="591"/>
        <v>4198.8899999999994</v>
      </c>
      <c r="R1444" s="79">
        <f t="shared" si="591"/>
        <v>3765.75</v>
      </c>
      <c r="S1444" s="79">
        <f t="shared" si="591"/>
        <v>3487.4799999999996</v>
      </c>
      <c r="T1444" s="79">
        <f t="shared" si="591"/>
        <v>2678.38</v>
      </c>
      <c r="U1444" s="79">
        <f t="shared" si="591"/>
        <v>1754.38</v>
      </c>
      <c r="V1444" s="79">
        <f t="shared" si="591"/>
        <v>1011.0699999999999</v>
      </c>
      <c r="W1444" s="79">
        <f t="shared" si="591"/>
        <v>564.73</v>
      </c>
      <c r="X1444" s="79">
        <f t="shared" si="591"/>
        <v>326.51</v>
      </c>
      <c r="Y1444" s="79">
        <f t="shared" si="591"/>
        <v>186.55999999999997</v>
      </c>
      <c r="Z1444" s="79">
        <f t="shared" si="591"/>
        <v>103.66999999999999</v>
      </c>
      <c r="AA1444" s="227">
        <f t="shared" si="591"/>
        <v>185.75</v>
      </c>
      <c r="AB1444" s="107"/>
    </row>
    <row r="1445" spans="1:28" ht="19.5" customHeight="1" x14ac:dyDescent="0.15">
      <c r="A1445" s="219"/>
      <c r="B1445" s="73" t="s">
        <v>154</v>
      </c>
      <c r="C1445" s="73"/>
      <c r="D1445" s="73"/>
      <c r="E1445" s="77" t="s">
        <v>150</v>
      </c>
      <c r="F1445" s="79">
        <f t="shared" si="590"/>
        <v>9055.1959999999999</v>
      </c>
      <c r="G1445" s="79">
        <f t="shared" si="591"/>
        <v>0</v>
      </c>
      <c r="H1445" s="79">
        <f t="shared" si="591"/>
        <v>0</v>
      </c>
      <c r="I1445" s="79">
        <f t="shared" si="591"/>
        <v>3.1710000000000003</v>
      </c>
      <c r="J1445" s="79">
        <f t="shared" si="591"/>
        <v>19.404</v>
      </c>
      <c r="K1445" s="79">
        <f t="shared" si="591"/>
        <v>55.614000000000004</v>
      </c>
      <c r="L1445" s="79">
        <f t="shared" si="591"/>
        <v>179.68299999999999</v>
      </c>
      <c r="M1445" s="79">
        <f t="shared" si="591"/>
        <v>271.64800000000002</v>
      </c>
      <c r="N1445" s="79">
        <f t="shared" si="591"/>
        <v>451.31500000000005</v>
      </c>
      <c r="O1445" s="79">
        <f t="shared" si="591"/>
        <v>686.63400000000001</v>
      </c>
      <c r="P1445" s="79">
        <f t="shared" si="591"/>
        <v>1073.7329999999999</v>
      </c>
      <c r="Q1445" s="79">
        <f t="shared" si="591"/>
        <v>1435.107</v>
      </c>
      <c r="R1445" s="79">
        <f t="shared" si="591"/>
        <v>1282.047</v>
      </c>
      <c r="S1445" s="79">
        <f t="shared" si="591"/>
        <v>1151.0630000000001</v>
      </c>
      <c r="T1445" s="79">
        <f t="shared" si="591"/>
        <v>956.68900000000008</v>
      </c>
      <c r="U1445" s="79">
        <f t="shared" si="591"/>
        <v>623.19000000000005</v>
      </c>
      <c r="V1445" s="79">
        <f t="shared" si="591"/>
        <v>375.51900000000001</v>
      </c>
      <c r="W1445" s="79">
        <f t="shared" si="591"/>
        <v>206.20699999999999</v>
      </c>
      <c r="X1445" s="79">
        <f t="shared" si="591"/>
        <v>122.905</v>
      </c>
      <c r="Y1445" s="79">
        <f t="shared" si="591"/>
        <v>67.907000000000011</v>
      </c>
      <c r="Z1445" s="79">
        <f t="shared" si="591"/>
        <v>37.724000000000004</v>
      </c>
      <c r="AA1445" s="227">
        <f t="shared" si="591"/>
        <v>55.635999999999996</v>
      </c>
      <c r="AB1445" s="107"/>
    </row>
    <row r="1446" spans="1:28" ht="19.5" customHeight="1" x14ac:dyDescent="0.15">
      <c r="A1446" s="219" t="s">
        <v>155</v>
      </c>
      <c r="B1446" s="73"/>
      <c r="C1446" s="73" t="s">
        <v>10</v>
      </c>
      <c r="D1446" s="77" t="s">
        <v>156</v>
      </c>
      <c r="E1446" s="77" t="s">
        <v>183</v>
      </c>
      <c r="F1446" s="79">
        <f t="shared" si="590"/>
        <v>21575.18</v>
      </c>
      <c r="G1446" s="79">
        <f t="shared" si="591"/>
        <v>16.45</v>
      </c>
      <c r="H1446" s="79">
        <f t="shared" si="591"/>
        <v>30.520000000000003</v>
      </c>
      <c r="I1446" s="79">
        <f t="shared" si="591"/>
        <v>46.429999999999993</v>
      </c>
      <c r="J1446" s="79">
        <f t="shared" si="591"/>
        <v>144.72</v>
      </c>
      <c r="K1446" s="79">
        <f t="shared" si="591"/>
        <v>283.72000000000003</v>
      </c>
      <c r="L1446" s="79">
        <f t="shared" si="591"/>
        <v>819.44</v>
      </c>
      <c r="M1446" s="79">
        <f t="shared" si="591"/>
        <v>1036.21</v>
      </c>
      <c r="N1446" s="79">
        <f t="shared" si="591"/>
        <v>1497.1100000000001</v>
      </c>
      <c r="O1446" s="79">
        <f t="shared" si="591"/>
        <v>2034.46</v>
      </c>
      <c r="P1446" s="79">
        <f t="shared" si="591"/>
        <v>2842.33</v>
      </c>
      <c r="Q1446" s="79">
        <f t="shared" si="591"/>
        <v>3414.17</v>
      </c>
      <c r="R1446" s="79">
        <f t="shared" si="591"/>
        <v>2762.05</v>
      </c>
      <c r="S1446" s="79">
        <f t="shared" si="591"/>
        <v>2031.2600000000002</v>
      </c>
      <c r="T1446" s="79">
        <f t="shared" si="591"/>
        <v>1855.7</v>
      </c>
      <c r="U1446" s="79">
        <f t="shared" si="591"/>
        <v>1105.27</v>
      </c>
      <c r="V1446" s="79">
        <f t="shared" si="591"/>
        <v>755.22</v>
      </c>
      <c r="W1446" s="79">
        <f t="shared" si="591"/>
        <v>399.26</v>
      </c>
      <c r="X1446" s="79">
        <f t="shared" si="591"/>
        <v>247.87</v>
      </c>
      <c r="Y1446" s="79">
        <f t="shared" si="591"/>
        <v>131.25</v>
      </c>
      <c r="Z1446" s="79">
        <f t="shared" si="591"/>
        <v>71.67</v>
      </c>
      <c r="AA1446" s="227">
        <f t="shared" si="591"/>
        <v>50.07</v>
      </c>
      <c r="AB1446" s="107"/>
    </row>
    <row r="1447" spans="1:28" ht="19.5" customHeight="1" x14ac:dyDescent="0.15">
      <c r="A1447" s="219"/>
      <c r="B1447" s="73"/>
      <c r="C1447" s="73"/>
      <c r="D1447" s="73"/>
      <c r="E1447" s="77" t="s">
        <v>150</v>
      </c>
      <c r="F1447" s="79">
        <f t="shared" si="590"/>
        <v>7506.4920000000011</v>
      </c>
      <c r="G1447" s="79">
        <f t="shared" si="591"/>
        <v>0</v>
      </c>
      <c r="H1447" s="79">
        <f t="shared" si="591"/>
        <v>0</v>
      </c>
      <c r="I1447" s="79">
        <f t="shared" si="591"/>
        <v>2.7429999999999999</v>
      </c>
      <c r="J1447" s="79">
        <f t="shared" si="591"/>
        <v>17.358000000000004</v>
      </c>
      <c r="K1447" s="79">
        <f t="shared" si="591"/>
        <v>48.253</v>
      </c>
      <c r="L1447" s="79">
        <f t="shared" si="591"/>
        <v>172.08100000000002</v>
      </c>
      <c r="M1447" s="79">
        <f t="shared" si="591"/>
        <v>259.30799999999999</v>
      </c>
      <c r="N1447" s="79">
        <f t="shared" si="591"/>
        <v>433.85300000000001</v>
      </c>
      <c r="O1447" s="79">
        <f t="shared" si="591"/>
        <v>649.86</v>
      </c>
      <c r="P1447" s="79">
        <f t="shared" si="591"/>
        <v>962.19200000000001</v>
      </c>
      <c r="Q1447" s="79">
        <f t="shared" si="591"/>
        <v>1258.252</v>
      </c>
      <c r="R1447" s="79">
        <f t="shared" si="591"/>
        <v>1045.172</v>
      </c>
      <c r="S1447" s="79">
        <f t="shared" si="591"/>
        <v>789.63599999999997</v>
      </c>
      <c r="T1447" s="79">
        <f t="shared" si="591"/>
        <v>739.923</v>
      </c>
      <c r="U1447" s="79">
        <f t="shared" si="591"/>
        <v>452.01499999999999</v>
      </c>
      <c r="V1447" s="79">
        <f t="shared" si="591"/>
        <v>308.44600000000003</v>
      </c>
      <c r="W1447" s="79">
        <f t="shared" si="591"/>
        <v>163.05099999999999</v>
      </c>
      <c r="X1447" s="79">
        <f t="shared" si="591"/>
        <v>101.392</v>
      </c>
      <c r="Y1447" s="79">
        <f t="shared" si="591"/>
        <v>53.323000000000008</v>
      </c>
      <c r="Z1447" s="79">
        <f t="shared" si="591"/>
        <v>29.403000000000006</v>
      </c>
      <c r="AA1447" s="227">
        <f t="shared" si="591"/>
        <v>20.231000000000002</v>
      </c>
      <c r="AB1447" s="107"/>
    </row>
    <row r="1448" spans="1:28" ht="19.5" customHeight="1" x14ac:dyDescent="0.15">
      <c r="A1448" s="219"/>
      <c r="B1448" s="73"/>
      <c r="C1448" s="73"/>
      <c r="D1448" s="77" t="s">
        <v>157</v>
      </c>
      <c r="E1448" s="77" t="s">
        <v>183</v>
      </c>
      <c r="F1448" s="79">
        <f t="shared" si="590"/>
        <v>1626.7299999999996</v>
      </c>
      <c r="G1448" s="79">
        <f t="shared" si="591"/>
        <v>0</v>
      </c>
      <c r="H1448" s="79">
        <f t="shared" si="591"/>
        <v>0</v>
      </c>
      <c r="I1448" s="79">
        <f t="shared" si="591"/>
        <v>1.07</v>
      </c>
      <c r="J1448" s="79">
        <f t="shared" si="591"/>
        <v>0.52</v>
      </c>
      <c r="K1448" s="79">
        <f t="shared" si="591"/>
        <v>0</v>
      </c>
      <c r="L1448" s="79">
        <f t="shared" si="591"/>
        <v>2.93</v>
      </c>
      <c r="M1448" s="79">
        <f t="shared" si="591"/>
        <v>4.26</v>
      </c>
      <c r="N1448" s="79">
        <f t="shared" si="591"/>
        <v>6.57</v>
      </c>
      <c r="O1448" s="79">
        <f t="shared" si="591"/>
        <v>59.94</v>
      </c>
      <c r="P1448" s="79">
        <f t="shared" si="591"/>
        <v>166.37</v>
      </c>
      <c r="Q1448" s="79">
        <f t="shared" si="591"/>
        <v>326.97999999999996</v>
      </c>
      <c r="R1448" s="79">
        <f t="shared" si="591"/>
        <v>422.57</v>
      </c>
      <c r="S1448" s="79">
        <f t="shared" si="591"/>
        <v>233.21000000000004</v>
      </c>
      <c r="T1448" s="79">
        <f t="shared" si="591"/>
        <v>144.38</v>
      </c>
      <c r="U1448" s="79">
        <f t="shared" si="591"/>
        <v>132.59</v>
      </c>
      <c r="V1448" s="79">
        <f t="shared" si="591"/>
        <v>70.63</v>
      </c>
      <c r="W1448" s="79">
        <f t="shared" si="591"/>
        <v>31.659999999999997</v>
      </c>
      <c r="X1448" s="79">
        <f t="shared" si="591"/>
        <v>9.0300000000000011</v>
      </c>
      <c r="Y1448" s="79">
        <f t="shared" si="591"/>
        <v>5.49</v>
      </c>
      <c r="Z1448" s="79">
        <f t="shared" si="591"/>
        <v>2.08</v>
      </c>
      <c r="AA1448" s="227">
        <f t="shared" si="591"/>
        <v>6.45</v>
      </c>
      <c r="AB1448" s="107"/>
    </row>
    <row r="1449" spans="1:28" ht="19.5" customHeight="1" x14ac:dyDescent="0.15">
      <c r="A1449" s="219"/>
      <c r="B1449" s="73"/>
      <c r="C1449" s="73"/>
      <c r="D1449" s="73"/>
      <c r="E1449" s="77" t="s">
        <v>150</v>
      </c>
      <c r="F1449" s="79">
        <f t="shared" si="590"/>
        <v>371.52199999999993</v>
      </c>
      <c r="G1449" s="79">
        <f t="shared" si="591"/>
        <v>0</v>
      </c>
      <c r="H1449" s="79">
        <f t="shared" si="591"/>
        <v>0</v>
      </c>
      <c r="I1449" s="79">
        <f t="shared" si="591"/>
        <v>5.2999999999999999E-2</v>
      </c>
      <c r="J1449" s="79">
        <f t="shared" si="591"/>
        <v>3.5000000000000003E-2</v>
      </c>
      <c r="K1449" s="79">
        <f t="shared" si="591"/>
        <v>0</v>
      </c>
      <c r="L1449" s="79">
        <f t="shared" si="591"/>
        <v>0.35100000000000003</v>
      </c>
      <c r="M1449" s="79">
        <f t="shared" si="591"/>
        <v>0.59499999999999997</v>
      </c>
      <c r="N1449" s="79">
        <f t="shared" si="591"/>
        <v>1.052</v>
      </c>
      <c r="O1449" s="79">
        <f t="shared" si="591"/>
        <v>10.79</v>
      </c>
      <c r="P1449" s="79">
        <f t="shared" si="591"/>
        <v>33.291000000000004</v>
      </c>
      <c r="Q1449" s="79">
        <f t="shared" si="591"/>
        <v>71.789000000000001</v>
      </c>
      <c r="R1449" s="79">
        <f t="shared" si="591"/>
        <v>97.120999999999995</v>
      </c>
      <c r="S1449" s="79">
        <f t="shared" si="591"/>
        <v>55.254999999999995</v>
      </c>
      <c r="T1449" s="79">
        <f t="shared" si="591"/>
        <v>35.728999999999999</v>
      </c>
      <c r="U1449" s="79">
        <f t="shared" si="591"/>
        <v>33.463999999999999</v>
      </c>
      <c r="V1449" s="79">
        <f t="shared" si="591"/>
        <v>17.844999999999999</v>
      </c>
      <c r="W1449" s="79">
        <f t="shared" si="591"/>
        <v>8.202</v>
      </c>
      <c r="X1449" s="79">
        <f t="shared" si="591"/>
        <v>2.331</v>
      </c>
      <c r="Y1449" s="79">
        <f t="shared" si="591"/>
        <v>1.4249999999999998</v>
      </c>
      <c r="Z1449" s="79">
        <f t="shared" si="591"/>
        <v>0.54100000000000004</v>
      </c>
      <c r="AA1449" s="227">
        <f t="shared" si="591"/>
        <v>1.653</v>
      </c>
      <c r="AB1449" s="107"/>
    </row>
    <row r="1450" spans="1:28" ht="19.5" customHeight="1" x14ac:dyDescent="0.15">
      <c r="A1450" s="219"/>
      <c r="B1450" s="73" t="s">
        <v>158</v>
      </c>
      <c r="C1450" s="73" t="s">
        <v>159</v>
      </c>
      <c r="D1450" s="77" t="s">
        <v>160</v>
      </c>
      <c r="E1450" s="77" t="s">
        <v>183</v>
      </c>
      <c r="F1450" s="79">
        <f t="shared" si="590"/>
        <v>3479.1200000000003</v>
      </c>
      <c r="G1450" s="79">
        <f t="shared" si="591"/>
        <v>5.0999999999999996</v>
      </c>
      <c r="H1450" s="79">
        <f t="shared" si="591"/>
        <v>0.82</v>
      </c>
      <c r="I1450" s="79">
        <f t="shared" si="591"/>
        <v>0.08</v>
      </c>
      <c r="J1450" s="79">
        <f t="shared" si="591"/>
        <v>0.81</v>
      </c>
      <c r="K1450" s="79">
        <f t="shared" si="591"/>
        <v>34.89</v>
      </c>
      <c r="L1450" s="79">
        <f t="shared" si="591"/>
        <v>33.879999999999995</v>
      </c>
      <c r="M1450" s="79">
        <f t="shared" si="591"/>
        <v>74.420000000000016</v>
      </c>
      <c r="N1450" s="79">
        <f t="shared" si="591"/>
        <v>83.44</v>
      </c>
      <c r="O1450" s="79">
        <f t="shared" si="591"/>
        <v>61.51</v>
      </c>
      <c r="P1450" s="79">
        <f t="shared" si="591"/>
        <v>213.82</v>
      </c>
      <c r="Q1450" s="79">
        <f t="shared" si="591"/>
        <v>347.23</v>
      </c>
      <c r="R1450" s="79">
        <f t="shared" si="591"/>
        <v>409.5</v>
      </c>
      <c r="S1450" s="79">
        <f t="shared" si="591"/>
        <v>887.64</v>
      </c>
      <c r="T1450" s="79">
        <f t="shared" si="591"/>
        <v>391.35999999999996</v>
      </c>
      <c r="U1450" s="79">
        <f t="shared" si="591"/>
        <v>420.41</v>
      </c>
      <c r="V1450" s="79">
        <f t="shared" si="591"/>
        <v>158.09</v>
      </c>
      <c r="W1450" s="79">
        <f t="shared" si="591"/>
        <v>125.13</v>
      </c>
      <c r="X1450" s="79">
        <f t="shared" si="591"/>
        <v>41.62</v>
      </c>
      <c r="Y1450" s="79">
        <f t="shared" si="591"/>
        <v>43.519999999999996</v>
      </c>
      <c r="Z1450" s="79">
        <f t="shared" si="591"/>
        <v>29.919999999999998</v>
      </c>
      <c r="AA1450" s="227">
        <f t="shared" si="591"/>
        <v>115.93</v>
      </c>
      <c r="AB1450" s="107"/>
    </row>
    <row r="1451" spans="1:28" ht="19.5" customHeight="1" x14ac:dyDescent="0.15">
      <c r="A1451" s="219"/>
      <c r="B1451" s="73"/>
      <c r="C1451" s="73"/>
      <c r="D1451" s="73"/>
      <c r="E1451" s="77" t="s">
        <v>150</v>
      </c>
      <c r="F1451" s="79">
        <f t="shared" si="590"/>
        <v>808.36300000000006</v>
      </c>
      <c r="G1451" s="79">
        <f t="shared" si="591"/>
        <v>0</v>
      </c>
      <c r="H1451" s="79">
        <f t="shared" si="591"/>
        <v>0</v>
      </c>
      <c r="I1451" s="79">
        <f t="shared" si="591"/>
        <v>4.0000000000000001E-3</v>
      </c>
      <c r="J1451" s="79">
        <f t="shared" si="591"/>
        <v>5.6000000000000008E-2</v>
      </c>
      <c r="K1451" s="79">
        <f t="shared" si="591"/>
        <v>3.4890000000000003</v>
      </c>
      <c r="L1451" s="79">
        <f t="shared" si="591"/>
        <v>4.0540000000000003</v>
      </c>
      <c r="M1451" s="79">
        <f t="shared" si="591"/>
        <v>10.419999999999998</v>
      </c>
      <c r="N1451" s="79">
        <f t="shared" si="591"/>
        <v>13.351999999999999</v>
      </c>
      <c r="O1451" s="79">
        <f t="shared" si="591"/>
        <v>11.071</v>
      </c>
      <c r="P1451" s="79">
        <f t="shared" si="591"/>
        <v>42.772000000000006</v>
      </c>
      <c r="Q1451" s="79">
        <f t="shared" si="591"/>
        <v>76.393000000000001</v>
      </c>
      <c r="R1451" s="79">
        <f t="shared" si="591"/>
        <v>93.691000000000003</v>
      </c>
      <c r="S1451" s="79">
        <f t="shared" si="591"/>
        <v>212.60599999999999</v>
      </c>
      <c r="T1451" s="79">
        <f t="shared" si="591"/>
        <v>97.843000000000018</v>
      </c>
      <c r="U1451" s="79">
        <f t="shared" si="591"/>
        <v>109.011</v>
      </c>
      <c r="V1451" s="79">
        <f t="shared" si="591"/>
        <v>41.104999999999997</v>
      </c>
      <c r="W1451" s="79">
        <f t="shared" si="591"/>
        <v>32.497</v>
      </c>
      <c r="X1451" s="79">
        <f t="shared" si="591"/>
        <v>10.792</v>
      </c>
      <c r="Y1451" s="79">
        <f t="shared" si="591"/>
        <v>11.315</v>
      </c>
      <c r="Z1451" s="79">
        <f t="shared" si="591"/>
        <v>7.7800000000000011</v>
      </c>
      <c r="AA1451" s="227">
        <f t="shared" si="591"/>
        <v>30.112000000000002</v>
      </c>
      <c r="AB1451" s="107"/>
    </row>
    <row r="1452" spans="1:28" ht="19.5" customHeight="1" x14ac:dyDescent="0.15">
      <c r="A1452" s="219"/>
      <c r="B1452" s="73"/>
      <c r="C1452" s="73"/>
      <c r="D1452" s="77" t="s">
        <v>161</v>
      </c>
      <c r="E1452" s="77" t="s">
        <v>183</v>
      </c>
      <c r="F1452" s="79">
        <f t="shared" si="590"/>
        <v>522.62999999999988</v>
      </c>
      <c r="G1452" s="79">
        <f t="shared" si="591"/>
        <v>26.68</v>
      </c>
      <c r="H1452" s="79">
        <f t="shared" si="591"/>
        <v>40.94</v>
      </c>
      <c r="I1452" s="79">
        <f t="shared" si="591"/>
        <v>99.48</v>
      </c>
      <c r="J1452" s="79">
        <f t="shared" si="591"/>
        <v>101.68</v>
      </c>
      <c r="K1452" s="79">
        <f t="shared" si="591"/>
        <v>141.39000000000001</v>
      </c>
      <c r="L1452" s="79">
        <f t="shared" si="591"/>
        <v>79.039999999999992</v>
      </c>
      <c r="M1452" s="79">
        <f t="shared" si="591"/>
        <v>8.23</v>
      </c>
      <c r="N1452" s="79">
        <f t="shared" si="591"/>
        <v>2.14</v>
      </c>
      <c r="O1452" s="79">
        <f t="shared" si="591"/>
        <v>0</v>
      </c>
      <c r="P1452" s="79">
        <f t="shared" si="591"/>
        <v>8.61</v>
      </c>
      <c r="Q1452" s="79">
        <f t="shared" si="591"/>
        <v>0.03</v>
      </c>
      <c r="R1452" s="79">
        <f t="shared" si="591"/>
        <v>1.44</v>
      </c>
      <c r="S1452" s="79">
        <f t="shared" si="591"/>
        <v>1.43</v>
      </c>
      <c r="T1452" s="79">
        <f t="shared" si="591"/>
        <v>0.44</v>
      </c>
      <c r="U1452" s="79">
        <f t="shared" si="591"/>
        <v>0.5</v>
      </c>
      <c r="V1452" s="79">
        <f t="shared" si="591"/>
        <v>0.63</v>
      </c>
      <c r="W1452" s="79">
        <f t="shared" si="591"/>
        <v>1.7</v>
      </c>
      <c r="X1452" s="79">
        <f t="shared" si="591"/>
        <v>0.06</v>
      </c>
      <c r="Y1452" s="79">
        <f t="shared" ref="G1452:AA1464" si="592">Y1496+Y1760</f>
        <v>4.57</v>
      </c>
      <c r="Z1452" s="79">
        <f t="shared" si="592"/>
        <v>0</v>
      </c>
      <c r="AA1452" s="227">
        <f t="shared" si="592"/>
        <v>3.6399999999999997</v>
      </c>
      <c r="AB1452" s="107"/>
    </row>
    <row r="1453" spans="1:28" ht="19.5" customHeight="1" x14ac:dyDescent="0.15">
      <c r="A1453" s="219"/>
      <c r="B1453" s="73"/>
      <c r="C1453" s="73"/>
      <c r="D1453" s="73"/>
      <c r="E1453" s="77" t="s">
        <v>150</v>
      </c>
      <c r="F1453" s="79">
        <f t="shared" si="590"/>
        <v>13.324999999999999</v>
      </c>
      <c r="G1453" s="79">
        <f t="shared" si="592"/>
        <v>0</v>
      </c>
      <c r="H1453" s="79">
        <f t="shared" si="592"/>
        <v>0</v>
      </c>
      <c r="I1453" s="79">
        <f t="shared" si="592"/>
        <v>0</v>
      </c>
      <c r="J1453" s="79">
        <f t="shared" si="592"/>
        <v>1.2250000000000001</v>
      </c>
      <c r="K1453" s="79">
        <f t="shared" si="592"/>
        <v>3.6819999999999999</v>
      </c>
      <c r="L1453" s="79">
        <f t="shared" si="592"/>
        <v>3.0869999999999997</v>
      </c>
      <c r="M1453" s="79">
        <f t="shared" si="592"/>
        <v>0.48499999999999999</v>
      </c>
      <c r="N1453" s="79">
        <f t="shared" si="592"/>
        <v>0.15000000000000002</v>
      </c>
      <c r="O1453" s="79">
        <f t="shared" si="592"/>
        <v>0</v>
      </c>
      <c r="P1453" s="79">
        <f t="shared" si="592"/>
        <v>1.127</v>
      </c>
      <c r="Q1453" s="79">
        <f t="shared" si="592"/>
        <v>3.0000000000000001E-3</v>
      </c>
      <c r="R1453" s="79">
        <f t="shared" si="592"/>
        <v>0.27700000000000002</v>
      </c>
      <c r="S1453" s="79">
        <f t="shared" si="592"/>
        <v>0.24199999999999999</v>
      </c>
      <c r="T1453" s="79">
        <f t="shared" si="592"/>
        <v>0.114</v>
      </c>
      <c r="U1453" s="79">
        <f t="shared" si="592"/>
        <v>0.10199999999999999</v>
      </c>
      <c r="V1453" s="79">
        <f t="shared" si="592"/>
        <v>0.17899999999999999</v>
      </c>
      <c r="W1453" s="79">
        <f t="shared" si="592"/>
        <v>0.49299999999999999</v>
      </c>
      <c r="X1453" s="79">
        <f t="shared" si="592"/>
        <v>1.0999999999999999E-2</v>
      </c>
      <c r="Y1453" s="79">
        <f t="shared" si="592"/>
        <v>1.325</v>
      </c>
      <c r="Z1453" s="79">
        <f t="shared" si="592"/>
        <v>0</v>
      </c>
      <c r="AA1453" s="227">
        <f t="shared" si="592"/>
        <v>0.82299999999999995</v>
      </c>
      <c r="AB1453" s="107"/>
    </row>
    <row r="1454" spans="1:28" ht="19.5" customHeight="1" x14ac:dyDescent="0.15">
      <c r="A1454" s="219"/>
      <c r="B1454" s="73"/>
      <c r="C1454" s="73" t="s">
        <v>162</v>
      </c>
      <c r="D1454" s="77" t="s">
        <v>163</v>
      </c>
      <c r="E1454" s="77" t="s">
        <v>183</v>
      </c>
      <c r="F1454" s="79">
        <f t="shared" si="590"/>
        <v>1299.08</v>
      </c>
      <c r="G1454" s="79">
        <f t="shared" si="592"/>
        <v>9.2200000000000006</v>
      </c>
      <c r="H1454" s="79">
        <f t="shared" si="592"/>
        <v>8.4</v>
      </c>
      <c r="I1454" s="79">
        <f t="shared" si="592"/>
        <v>6.620000000000001</v>
      </c>
      <c r="J1454" s="79">
        <f t="shared" si="592"/>
        <v>7.2899999999999991</v>
      </c>
      <c r="K1454" s="79">
        <f t="shared" si="592"/>
        <v>1.43</v>
      </c>
      <c r="L1454" s="79">
        <f t="shared" si="592"/>
        <v>0.56000000000000005</v>
      </c>
      <c r="M1454" s="79">
        <f t="shared" si="592"/>
        <v>3.97</v>
      </c>
      <c r="N1454" s="79">
        <f t="shared" si="592"/>
        <v>13.93</v>
      </c>
      <c r="O1454" s="79">
        <f t="shared" si="592"/>
        <v>64.820000000000007</v>
      </c>
      <c r="P1454" s="79">
        <f t="shared" si="592"/>
        <v>122.08</v>
      </c>
      <c r="Q1454" s="79">
        <f t="shared" si="592"/>
        <v>110.11999999999999</v>
      </c>
      <c r="R1454" s="79">
        <f t="shared" si="592"/>
        <v>169.93</v>
      </c>
      <c r="S1454" s="79">
        <f t="shared" si="592"/>
        <v>333.94000000000005</v>
      </c>
      <c r="T1454" s="79">
        <f t="shared" si="592"/>
        <v>286.5</v>
      </c>
      <c r="U1454" s="79">
        <f t="shared" si="592"/>
        <v>95.610000000000014</v>
      </c>
      <c r="V1454" s="79">
        <f t="shared" si="592"/>
        <v>26.5</v>
      </c>
      <c r="W1454" s="79">
        <f t="shared" si="592"/>
        <v>6.98</v>
      </c>
      <c r="X1454" s="79">
        <f t="shared" si="592"/>
        <v>27.93</v>
      </c>
      <c r="Y1454" s="79">
        <f t="shared" si="592"/>
        <v>1.73</v>
      </c>
      <c r="Z1454" s="79">
        <f t="shared" si="592"/>
        <v>0</v>
      </c>
      <c r="AA1454" s="227">
        <f t="shared" si="592"/>
        <v>1.52</v>
      </c>
      <c r="AB1454" s="107"/>
    </row>
    <row r="1455" spans="1:28" ht="19.5" customHeight="1" x14ac:dyDescent="0.15">
      <c r="A1455" s="219"/>
      <c r="B1455" s="73" t="s">
        <v>20</v>
      </c>
      <c r="C1455" s="73"/>
      <c r="D1455" s="73"/>
      <c r="E1455" s="77" t="s">
        <v>150</v>
      </c>
      <c r="F1455" s="79">
        <f t="shared" si="590"/>
        <v>349.09800000000001</v>
      </c>
      <c r="G1455" s="79">
        <f t="shared" si="592"/>
        <v>0</v>
      </c>
      <c r="H1455" s="79">
        <f t="shared" si="592"/>
        <v>0</v>
      </c>
      <c r="I1455" s="79">
        <f t="shared" si="592"/>
        <v>0.37100000000000005</v>
      </c>
      <c r="J1455" s="79">
        <f t="shared" si="592"/>
        <v>0.72899999999999998</v>
      </c>
      <c r="K1455" s="79">
        <f t="shared" si="592"/>
        <v>0.19</v>
      </c>
      <c r="L1455" s="79">
        <f t="shared" si="592"/>
        <v>8.8999999999999996E-2</v>
      </c>
      <c r="M1455" s="79">
        <f t="shared" si="592"/>
        <v>0.75500000000000012</v>
      </c>
      <c r="N1455" s="79">
        <f t="shared" si="592"/>
        <v>2.9080000000000004</v>
      </c>
      <c r="O1455" s="79">
        <f t="shared" si="592"/>
        <v>14.913</v>
      </c>
      <c r="P1455" s="79">
        <f t="shared" si="592"/>
        <v>30.53</v>
      </c>
      <c r="Q1455" s="79">
        <f t="shared" si="592"/>
        <v>28.611999999999998</v>
      </c>
      <c r="R1455" s="79">
        <f t="shared" si="592"/>
        <v>45.735999999999997</v>
      </c>
      <c r="S1455" s="79">
        <f t="shared" si="592"/>
        <v>93.324000000000012</v>
      </c>
      <c r="T1455" s="79">
        <f t="shared" si="592"/>
        <v>83.08</v>
      </c>
      <c r="U1455" s="79">
        <f t="shared" si="592"/>
        <v>28.597999999999999</v>
      </c>
      <c r="V1455" s="79">
        <f t="shared" si="592"/>
        <v>7.9439999999999991</v>
      </c>
      <c r="W1455" s="79">
        <f t="shared" si="592"/>
        <v>1.964</v>
      </c>
      <c r="X1455" s="79">
        <f t="shared" si="592"/>
        <v>8.3789999999999996</v>
      </c>
      <c r="Y1455" s="79">
        <f t="shared" si="592"/>
        <v>0.51900000000000002</v>
      </c>
      <c r="Z1455" s="79">
        <f t="shared" si="592"/>
        <v>0</v>
      </c>
      <c r="AA1455" s="227">
        <f t="shared" si="592"/>
        <v>0.45700000000000002</v>
      </c>
      <c r="AB1455" s="107"/>
    </row>
    <row r="1456" spans="1:28" ht="19.5" customHeight="1" x14ac:dyDescent="0.15">
      <c r="A1456" s="219"/>
      <c r="B1456" s="73"/>
      <c r="C1456" s="73"/>
      <c r="D1456" s="77" t="s">
        <v>164</v>
      </c>
      <c r="E1456" s="77" t="s">
        <v>183</v>
      </c>
      <c r="F1456" s="79">
        <f t="shared" si="590"/>
        <v>41.5</v>
      </c>
      <c r="G1456" s="79">
        <f t="shared" si="592"/>
        <v>0</v>
      </c>
      <c r="H1456" s="79">
        <f t="shared" si="592"/>
        <v>1.28</v>
      </c>
      <c r="I1456" s="79">
        <f t="shared" si="592"/>
        <v>0.34</v>
      </c>
      <c r="J1456" s="79">
        <f t="shared" si="592"/>
        <v>0.21</v>
      </c>
      <c r="K1456" s="79">
        <f t="shared" si="592"/>
        <v>0</v>
      </c>
      <c r="L1456" s="79">
        <f t="shared" si="592"/>
        <v>0.54</v>
      </c>
      <c r="M1456" s="79">
        <f t="shared" si="592"/>
        <v>1.42</v>
      </c>
      <c r="N1456" s="79">
        <f t="shared" si="592"/>
        <v>0</v>
      </c>
      <c r="O1456" s="79">
        <f t="shared" si="592"/>
        <v>0</v>
      </c>
      <c r="P1456" s="79">
        <f t="shared" si="592"/>
        <v>28.95</v>
      </c>
      <c r="Q1456" s="79">
        <f t="shared" si="592"/>
        <v>0.36</v>
      </c>
      <c r="R1456" s="79">
        <f t="shared" si="592"/>
        <v>0.26</v>
      </c>
      <c r="S1456" s="79">
        <f t="shared" si="592"/>
        <v>0</v>
      </c>
      <c r="T1456" s="79">
        <f t="shared" si="592"/>
        <v>0</v>
      </c>
      <c r="U1456" s="79">
        <f t="shared" si="592"/>
        <v>0</v>
      </c>
      <c r="V1456" s="79">
        <f t="shared" si="592"/>
        <v>0</v>
      </c>
      <c r="W1456" s="79">
        <f t="shared" si="592"/>
        <v>0</v>
      </c>
      <c r="X1456" s="79">
        <f t="shared" si="592"/>
        <v>0</v>
      </c>
      <c r="Y1456" s="79">
        <f t="shared" si="592"/>
        <v>0</v>
      </c>
      <c r="Z1456" s="79">
        <f t="shared" si="592"/>
        <v>0</v>
      </c>
      <c r="AA1456" s="227">
        <f t="shared" si="592"/>
        <v>8.14</v>
      </c>
      <c r="AB1456" s="107"/>
    </row>
    <row r="1457" spans="1:28" ht="19.5" customHeight="1" x14ac:dyDescent="0.15">
      <c r="A1457" s="219" t="s">
        <v>226</v>
      </c>
      <c r="B1457" s="73"/>
      <c r="C1457" s="73"/>
      <c r="D1457" s="73"/>
      <c r="E1457" s="77" t="s">
        <v>150</v>
      </c>
      <c r="F1457" s="79">
        <f t="shared" si="590"/>
        <v>6.3959999999999999</v>
      </c>
      <c r="G1457" s="79">
        <f t="shared" si="592"/>
        <v>0</v>
      </c>
      <c r="H1457" s="79">
        <f t="shared" si="592"/>
        <v>0</v>
      </c>
      <c r="I1457" s="79">
        <f t="shared" si="592"/>
        <v>0</v>
      </c>
      <c r="J1457" s="79">
        <f t="shared" si="592"/>
        <v>1E-3</v>
      </c>
      <c r="K1457" s="79">
        <f t="shared" si="592"/>
        <v>0</v>
      </c>
      <c r="L1457" s="79">
        <f t="shared" si="592"/>
        <v>2.1000000000000001E-2</v>
      </c>
      <c r="M1457" s="79">
        <f t="shared" si="592"/>
        <v>8.4999999999999992E-2</v>
      </c>
      <c r="N1457" s="79">
        <f t="shared" si="592"/>
        <v>0</v>
      </c>
      <c r="O1457" s="79">
        <f t="shared" si="592"/>
        <v>0</v>
      </c>
      <c r="P1457" s="79">
        <f t="shared" si="592"/>
        <v>3.8210000000000002</v>
      </c>
      <c r="Q1457" s="79">
        <f t="shared" si="592"/>
        <v>5.8000000000000003E-2</v>
      </c>
      <c r="R1457" s="79">
        <f t="shared" si="592"/>
        <v>0.05</v>
      </c>
      <c r="S1457" s="79">
        <f t="shared" si="592"/>
        <v>0</v>
      </c>
      <c r="T1457" s="79">
        <f t="shared" si="592"/>
        <v>0</v>
      </c>
      <c r="U1457" s="79">
        <f t="shared" si="592"/>
        <v>0</v>
      </c>
      <c r="V1457" s="79">
        <f t="shared" si="592"/>
        <v>0</v>
      </c>
      <c r="W1457" s="79">
        <f t="shared" si="592"/>
        <v>0</v>
      </c>
      <c r="X1457" s="79">
        <f t="shared" si="592"/>
        <v>0</v>
      </c>
      <c r="Y1457" s="79">
        <f t="shared" si="592"/>
        <v>0</v>
      </c>
      <c r="Z1457" s="79">
        <f t="shared" si="592"/>
        <v>0</v>
      </c>
      <c r="AA1457" s="227">
        <f t="shared" si="592"/>
        <v>2.36</v>
      </c>
      <c r="AB1457" s="107"/>
    </row>
    <row r="1458" spans="1:28" ht="19.5" customHeight="1" x14ac:dyDescent="0.15">
      <c r="A1458" s="219"/>
      <c r="B1458" s="76"/>
      <c r="C1458" s="74" t="s">
        <v>165</v>
      </c>
      <c r="D1458" s="75"/>
      <c r="E1458" s="77" t="s">
        <v>183</v>
      </c>
      <c r="F1458" s="79">
        <f t="shared" si="590"/>
        <v>319.20999999999998</v>
      </c>
      <c r="G1458" s="79">
        <f t="shared" si="592"/>
        <v>0.26</v>
      </c>
      <c r="H1458" s="79">
        <f t="shared" si="592"/>
        <v>12.91</v>
      </c>
      <c r="I1458" s="79">
        <f t="shared" si="592"/>
        <v>11.72</v>
      </c>
      <c r="J1458" s="79">
        <f t="shared" si="592"/>
        <v>21.03</v>
      </c>
      <c r="K1458" s="79">
        <f t="shared" si="592"/>
        <v>18.43</v>
      </c>
      <c r="L1458" s="79">
        <f t="shared" si="592"/>
        <v>29.47</v>
      </c>
      <c r="M1458" s="79">
        <f t="shared" si="592"/>
        <v>12.77</v>
      </c>
      <c r="N1458" s="79">
        <f t="shared" si="592"/>
        <v>14.74</v>
      </c>
      <c r="O1458" s="79">
        <f t="shared" si="592"/>
        <v>21.299999999999997</v>
      </c>
      <c r="P1458" s="79">
        <f t="shared" si="592"/>
        <v>22.53</v>
      </c>
      <c r="Q1458" s="79">
        <f t="shared" si="592"/>
        <v>12.05</v>
      </c>
      <c r="R1458" s="79">
        <f t="shared" si="592"/>
        <v>10.989999999999998</v>
      </c>
      <c r="S1458" s="79">
        <f t="shared" si="592"/>
        <v>8.91</v>
      </c>
      <c r="T1458" s="79">
        <f t="shared" si="592"/>
        <v>21.03</v>
      </c>
      <c r="U1458" s="79">
        <f t="shared" si="592"/>
        <v>29.79</v>
      </c>
      <c r="V1458" s="79">
        <f t="shared" si="592"/>
        <v>25.89</v>
      </c>
      <c r="W1458" s="79">
        <f t="shared" si="592"/>
        <v>19.73</v>
      </c>
      <c r="X1458" s="79">
        <f t="shared" si="592"/>
        <v>16.790000000000003</v>
      </c>
      <c r="Y1458" s="79">
        <f t="shared" si="592"/>
        <v>8.6300000000000008</v>
      </c>
      <c r="Z1458" s="79">
        <f t="shared" si="592"/>
        <v>0.24</v>
      </c>
      <c r="AA1458" s="227">
        <f t="shared" si="592"/>
        <v>0</v>
      </c>
      <c r="AB1458" s="107"/>
    </row>
    <row r="1459" spans="1:28" ht="19.5" customHeight="1" x14ac:dyDescent="0.15">
      <c r="A1459" s="219"/>
      <c r="B1459" s="76"/>
      <c r="C1459" s="76"/>
      <c r="E1459" s="77" t="s">
        <v>150</v>
      </c>
      <c r="F1459" s="79">
        <f t="shared" si="590"/>
        <v>36.387999999999991</v>
      </c>
      <c r="G1459" s="79">
        <f t="shared" si="592"/>
        <v>0</v>
      </c>
      <c r="H1459" s="79">
        <f t="shared" si="592"/>
        <v>2.8999999999999998E-2</v>
      </c>
      <c r="I1459" s="79">
        <f t="shared" si="592"/>
        <v>0.27500000000000002</v>
      </c>
      <c r="J1459" s="79">
        <f t="shared" si="592"/>
        <v>1.109</v>
      </c>
      <c r="K1459" s="79">
        <f t="shared" si="592"/>
        <v>1.319</v>
      </c>
      <c r="L1459" s="79">
        <f t="shared" si="592"/>
        <v>2.7679999999999998</v>
      </c>
      <c r="M1459" s="79">
        <f t="shared" si="592"/>
        <v>1.375</v>
      </c>
      <c r="N1459" s="79">
        <f t="shared" si="592"/>
        <v>2.3239999999999998</v>
      </c>
      <c r="O1459" s="79">
        <f t="shared" si="592"/>
        <v>4.5629999999999997</v>
      </c>
      <c r="P1459" s="79">
        <f t="shared" si="592"/>
        <v>4.423</v>
      </c>
      <c r="Q1459" s="79">
        <f t="shared" si="592"/>
        <v>2.456</v>
      </c>
      <c r="R1459" s="79">
        <f t="shared" si="592"/>
        <v>1.5940000000000001</v>
      </c>
      <c r="S1459" s="79">
        <f t="shared" si="592"/>
        <v>1.0449999999999999</v>
      </c>
      <c r="T1459" s="79">
        <f t="shared" si="592"/>
        <v>2.2850000000000001</v>
      </c>
      <c r="U1459" s="79">
        <f t="shared" si="592"/>
        <v>3.1859999999999999</v>
      </c>
      <c r="V1459" s="79">
        <f t="shared" si="592"/>
        <v>2.972</v>
      </c>
      <c r="W1459" s="79">
        <f t="shared" si="592"/>
        <v>2.0220000000000002</v>
      </c>
      <c r="X1459" s="79">
        <f t="shared" si="592"/>
        <v>1.744</v>
      </c>
      <c r="Y1459" s="79">
        <f t="shared" si="592"/>
        <v>0.874</v>
      </c>
      <c r="Z1459" s="79">
        <f t="shared" si="592"/>
        <v>2.5000000000000001E-2</v>
      </c>
      <c r="AA1459" s="227">
        <f t="shared" si="592"/>
        <v>0</v>
      </c>
      <c r="AB1459" s="107"/>
    </row>
    <row r="1460" spans="1:28" ht="19.5" customHeight="1" x14ac:dyDescent="0.15">
      <c r="A1460" s="219"/>
      <c r="B1460" s="221"/>
      <c r="C1460" s="74" t="s">
        <v>152</v>
      </c>
      <c r="D1460" s="75"/>
      <c r="E1460" s="77" t="s">
        <v>183</v>
      </c>
      <c r="F1460" s="79">
        <f t="shared" si="590"/>
        <v>23584.61</v>
      </c>
      <c r="G1460" s="79">
        <f t="shared" si="592"/>
        <v>7.6899999999999995</v>
      </c>
      <c r="H1460" s="79">
        <f t="shared" si="592"/>
        <v>256.12</v>
      </c>
      <c r="I1460" s="79">
        <f t="shared" si="592"/>
        <v>89.419999999999987</v>
      </c>
      <c r="J1460" s="79">
        <f t="shared" si="592"/>
        <v>247.72999999999996</v>
      </c>
      <c r="K1460" s="79">
        <f t="shared" si="592"/>
        <v>301.88</v>
      </c>
      <c r="L1460" s="79">
        <f t="shared" si="592"/>
        <v>317.92999999999995</v>
      </c>
      <c r="M1460" s="79">
        <f t="shared" si="592"/>
        <v>256.96000000000004</v>
      </c>
      <c r="N1460" s="79">
        <f t="shared" si="592"/>
        <v>344.12</v>
      </c>
      <c r="O1460" s="79">
        <f t="shared" si="592"/>
        <v>361.08</v>
      </c>
      <c r="P1460" s="79">
        <f t="shared" si="592"/>
        <v>305.28000000000003</v>
      </c>
      <c r="Q1460" s="79">
        <f t="shared" si="592"/>
        <v>602.13</v>
      </c>
      <c r="R1460" s="79">
        <f t="shared" si="592"/>
        <v>1437.17</v>
      </c>
      <c r="S1460" s="79">
        <f t="shared" si="592"/>
        <v>2704.38</v>
      </c>
      <c r="T1460" s="79">
        <f t="shared" si="592"/>
        <v>3673.97</v>
      </c>
      <c r="U1460" s="79">
        <f t="shared" si="592"/>
        <v>5945.0899999999992</v>
      </c>
      <c r="V1460" s="79">
        <f t="shared" si="592"/>
        <v>3583.5699999999997</v>
      </c>
      <c r="W1460" s="79">
        <f t="shared" si="592"/>
        <v>1600.12</v>
      </c>
      <c r="X1460" s="79">
        <f t="shared" si="592"/>
        <v>625.43000000000006</v>
      </c>
      <c r="Y1460" s="79">
        <f t="shared" si="592"/>
        <v>396.55</v>
      </c>
      <c r="Z1460" s="79">
        <f t="shared" si="592"/>
        <v>91.859999999999985</v>
      </c>
      <c r="AA1460" s="227">
        <f t="shared" si="592"/>
        <v>436.13000000000005</v>
      </c>
      <c r="AB1460" s="107"/>
    </row>
    <row r="1461" spans="1:28" ht="19.5" customHeight="1" x14ac:dyDescent="0.15">
      <c r="A1461" s="219"/>
      <c r="B1461" s="76"/>
      <c r="C1461" s="76"/>
      <c r="E1461" s="77" t="s">
        <v>150</v>
      </c>
      <c r="F1461" s="79">
        <f t="shared" si="590"/>
        <v>3524.7000000000003</v>
      </c>
      <c r="G1461" s="79">
        <f t="shared" si="592"/>
        <v>0</v>
      </c>
      <c r="H1461" s="79">
        <f t="shared" si="592"/>
        <v>1.9870000000000001</v>
      </c>
      <c r="I1461" s="79">
        <f t="shared" si="592"/>
        <v>2.2729999999999997</v>
      </c>
      <c r="J1461" s="79">
        <f t="shared" si="592"/>
        <v>12.61</v>
      </c>
      <c r="K1461" s="79">
        <f t="shared" si="592"/>
        <v>21.29</v>
      </c>
      <c r="L1461" s="79">
        <f t="shared" si="592"/>
        <v>28.796999999999997</v>
      </c>
      <c r="M1461" s="79">
        <f t="shared" si="592"/>
        <v>25.823</v>
      </c>
      <c r="N1461" s="79">
        <f t="shared" si="592"/>
        <v>38.015999999999998</v>
      </c>
      <c r="O1461" s="79">
        <f t="shared" si="592"/>
        <v>42.570999999999998</v>
      </c>
      <c r="P1461" s="79">
        <f t="shared" si="592"/>
        <v>40.778000000000006</v>
      </c>
      <c r="Q1461" s="79">
        <f t="shared" si="592"/>
        <v>87.962999999999994</v>
      </c>
      <c r="R1461" s="79">
        <f t="shared" si="592"/>
        <v>217.369</v>
      </c>
      <c r="S1461" s="79">
        <f t="shared" si="592"/>
        <v>421.59299999999996</v>
      </c>
      <c r="T1461" s="79">
        <f t="shared" si="592"/>
        <v>586.78099999999995</v>
      </c>
      <c r="U1461" s="79">
        <f t="shared" si="592"/>
        <v>925.72700000000009</v>
      </c>
      <c r="V1461" s="79">
        <f t="shared" si="592"/>
        <v>559.86099999999999</v>
      </c>
      <c r="W1461" s="79">
        <f t="shared" si="592"/>
        <v>257.12900000000002</v>
      </c>
      <c r="X1461" s="79">
        <f t="shared" si="592"/>
        <v>95.611999999999995</v>
      </c>
      <c r="Y1461" s="79">
        <f t="shared" si="592"/>
        <v>60.736000000000004</v>
      </c>
      <c r="Z1461" s="79">
        <f t="shared" si="592"/>
        <v>14.742000000000001</v>
      </c>
      <c r="AA1461" s="227">
        <f t="shared" si="592"/>
        <v>83.042000000000002</v>
      </c>
      <c r="AB1461" s="107"/>
    </row>
    <row r="1462" spans="1:28" ht="19.5" customHeight="1" x14ac:dyDescent="0.15">
      <c r="A1462" s="219"/>
      <c r="B1462" s="73" t="s">
        <v>94</v>
      </c>
      <c r="C1462" s="77"/>
      <c r="D1462" s="77" t="s">
        <v>153</v>
      </c>
      <c r="E1462" s="77" t="s">
        <v>183</v>
      </c>
      <c r="F1462" s="79">
        <f t="shared" si="590"/>
        <v>2246.91</v>
      </c>
      <c r="G1462" s="79">
        <f t="shared" si="592"/>
        <v>0</v>
      </c>
      <c r="H1462" s="79">
        <f t="shared" si="592"/>
        <v>0</v>
      </c>
      <c r="I1462" s="79">
        <f t="shared" si="592"/>
        <v>0.3</v>
      </c>
      <c r="J1462" s="79">
        <f t="shared" si="592"/>
        <v>4.28</v>
      </c>
      <c r="K1462" s="79">
        <f t="shared" si="592"/>
        <v>5.89</v>
      </c>
      <c r="L1462" s="79">
        <f t="shared" si="592"/>
        <v>12.95</v>
      </c>
      <c r="M1462" s="79">
        <f t="shared" si="592"/>
        <v>3.27</v>
      </c>
      <c r="N1462" s="79">
        <f t="shared" si="592"/>
        <v>5.86</v>
      </c>
      <c r="O1462" s="79">
        <f t="shared" si="592"/>
        <v>5.7400000000000011</v>
      </c>
      <c r="P1462" s="79">
        <f t="shared" si="592"/>
        <v>24.43</v>
      </c>
      <c r="Q1462" s="79">
        <f t="shared" si="592"/>
        <v>48.75</v>
      </c>
      <c r="R1462" s="79">
        <f t="shared" si="592"/>
        <v>111.36</v>
      </c>
      <c r="S1462" s="79">
        <f t="shared" si="592"/>
        <v>336.97</v>
      </c>
      <c r="T1462" s="79">
        <f t="shared" si="592"/>
        <v>487.65</v>
      </c>
      <c r="U1462" s="79">
        <f t="shared" si="592"/>
        <v>469.42</v>
      </c>
      <c r="V1462" s="79">
        <f t="shared" si="592"/>
        <v>303.93</v>
      </c>
      <c r="W1462" s="79">
        <f t="shared" si="592"/>
        <v>203.83999999999997</v>
      </c>
      <c r="X1462" s="79">
        <f t="shared" si="592"/>
        <v>34.92</v>
      </c>
      <c r="Y1462" s="79">
        <f t="shared" si="592"/>
        <v>23.810000000000002</v>
      </c>
      <c r="Z1462" s="79">
        <f t="shared" si="592"/>
        <v>10.76</v>
      </c>
      <c r="AA1462" s="237">
        <f t="shared" si="592"/>
        <v>152.78</v>
      </c>
      <c r="AB1462" s="107"/>
    </row>
    <row r="1463" spans="1:28" ht="19.5" customHeight="1" x14ac:dyDescent="0.15">
      <c r="A1463" s="219"/>
      <c r="B1463" s="73"/>
      <c r="C1463" s="73" t="s">
        <v>10</v>
      </c>
      <c r="D1463" s="73"/>
      <c r="E1463" s="77" t="s">
        <v>150</v>
      </c>
      <c r="F1463" s="79">
        <f t="shared" si="590"/>
        <v>560.02200000000016</v>
      </c>
      <c r="G1463" s="79">
        <f t="shared" si="592"/>
        <v>0</v>
      </c>
      <c r="H1463" s="79">
        <f t="shared" si="592"/>
        <v>0</v>
      </c>
      <c r="I1463" s="79">
        <f t="shared" si="592"/>
        <v>0</v>
      </c>
      <c r="J1463" s="79">
        <f t="shared" si="592"/>
        <v>0.27400000000000002</v>
      </c>
      <c r="K1463" s="79">
        <f t="shared" si="592"/>
        <v>0.58899999999999997</v>
      </c>
      <c r="L1463" s="79">
        <f t="shared" si="592"/>
        <v>1.32</v>
      </c>
      <c r="M1463" s="79">
        <f t="shared" si="592"/>
        <v>0.45700000000000002</v>
      </c>
      <c r="N1463" s="79">
        <f t="shared" si="592"/>
        <v>0.93700000000000006</v>
      </c>
      <c r="O1463" s="79">
        <f t="shared" si="592"/>
        <v>0.95400000000000007</v>
      </c>
      <c r="P1463" s="79">
        <f t="shared" si="592"/>
        <v>4.8660000000000005</v>
      </c>
      <c r="Q1463" s="79">
        <f t="shared" si="592"/>
        <v>10.616999999999999</v>
      </c>
      <c r="R1463" s="79">
        <f t="shared" si="592"/>
        <v>25.565999999999999</v>
      </c>
      <c r="S1463" s="79">
        <f t="shared" si="592"/>
        <v>79.468999999999994</v>
      </c>
      <c r="T1463" s="79">
        <f t="shared" si="592"/>
        <v>121.81299999999999</v>
      </c>
      <c r="U1463" s="79">
        <f t="shared" si="592"/>
        <v>121.91800000000001</v>
      </c>
      <c r="V1463" s="79">
        <f t="shared" si="592"/>
        <v>78.860000000000014</v>
      </c>
      <c r="W1463" s="79">
        <f t="shared" si="592"/>
        <v>52.661000000000001</v>
      </c>
      <c r="X1463" s="79">
        <f t="shared" si="592"/>
        <v>9.0719999999999992</v>
      </c>
      <c r="Y1463" s="79">
        <f t="shared" si="592"/>
        <v>6.2</v>
      </c>
      <c r="Z1463" s="79">
        <f t="shared" si="592"/>
        <v>2.8149999999999999</v>
      </c>
      <c r="AA1463" s="227">
        <f t="shared" si="592"/>
        <v>41.634</v>
      </c>
      <c r="AB1463" s="107"/>
    </row>
    <row r="1464" spans="1:28" ht="19.5" customHeight="1" x14ac:dyDescent="0.15">
      <c r="A1464" s="219"/>
      <c r="B1464" s="73"/>
      <c r="C1464" s="73"/>
      <c r="D1464" s="77" t="s">
        <v>157</v>
      </c>
      <c r="E1464" s="77" t="s">
        <v>183</v>
      </c>
      <c r="F1464" s="79">
        <f t="shared" si="590"/>
        <v>1578.71</v>
      </c>
      <c r="G1464" s="79">
        <f t="shared" si="592"/>
        <v>0</v>
      </c>
      <c r="H1464" s="79">
        <f t="shared" si="592"/>
        <v>0</v>
      </c>
      <c r="I1464" s="79">
        <f t="shared" si="592"/>
        <v>0</v>
      </c>
      <c r="J1464" s="79">
        <f t="shared" si="592"/>
        <v>0</v>
      </c>
      <c r="K1464" s="79">
        <f t="shared" si="592"/>
        <v>3.4299999999999997</v>
      </c>
      <c r="L1464" s="79">
        <f t="shared" si="592"/>
        <v>6.55</v>
      </c>
      <c r="M1464" s="79">
        <f t="shared" si="592"/>
        <v>0</v>
      </c>
      <c r="N1464" s="79">
        <f t="shared" si="592"/>
        <v>0.78</v>
      </c>
      <c r="O1464" s="79">
        <f t="shared" si="592"/>
        <v>2.17</v>
      </c>
      <c r="P1464" s="79">
        <f t="shared" si="592"/>
        <v>11.93</v>
      </c>
      <c r="Q1464" s="79">
        <f t="shared" si="592"/>
        <v>29.340000000000003</v>
      </c>
      <c r="R1464" s="79">
        <f t="shared" si="592"/>
        <v>60.84</v>
      </c>
      <c r="S1464" s="79">
        <f t="shared" si="592"/>
        <v>233.10999999999999</v>
      </c>
      <c r="T1464" s="79">
        <f t="shared" si="592"/>
        <v>350.65999999999997</v>
      </c>
      <c r="U1464" s="79">
        <f t="shared" si="592"/>
        <v>365.51</v>
      </c>
      <c r="V1464" s="79">
        <f t="shared" si="592"/>
        <v>265.56</v>
      </c>
      <c r="W1464" s="79">
        <f t="shared" si="592"/>
        <v>173.13</v>
      </c>
      <c r="X1464" s="79">
        <f t="shared" si="592"/>
        <v>32.090000000000003</v>
      </c>
      <c r="Y1464" s="79">
        <f t="shared" si="592"/>
        <v>14.46</v>
      </c>
      <c r="Z1464" s="79">
        <f t="shared" si="592"/>
        <v>9.9699999999999989</v>
      </c>
      <c r="AA1464" s="227">
        <f t="shared" si="592"/>
        <v>19.18</v>
      </c>
      <c r="AB1464" s="107"/>
    </row>
    <row r="1465" spans="1:28" ht="19.5" customHeight="1" x14ac:dyDescent="0.15">
      <c r="A1465" s="219"/>
      <c r="B1465" s="73"/>
      <c r="C1465" s="73"/>
      <c r="D1465" s="73"/>
      <c r="E1465" s="77" t="s">
        <v>150</v>
      </c>
      <c r="F1465" s="79">
        <f t="shared" si="590"/>
        <v>394.53600000000006</v>
      </c>
      <c r="G1465" s="79">
        <f t="shared" ref="G1465:AA1473" si="593">G1509+G1773</f>
        <v>0</v>
      </c>
      <c r="H1465" s="79">
        <f t="shared" si="593"/>
        <v>0</v>
      </c>
      <c r="I1465" s="79">
        <f t="shared" si="593"/>
        <v>0</v>
      </c>
      <c r="J1465" s="79">
        <f t="shared" si="593"/>
        <v>0</v>
      </c>
      <c r="K1465" s="79">
        <f t="shared" si="593"/>
        <v>0.34299999999999997</v>
      </c>
      <c r="L1465" s="79">
        <f t="shared" si="593"/>
        <v>0.78400000000000003</v>
      </c>
      <c r="M1465" s="79">
        <f t="shared" si="593"/>
        <v>0</v>
      </c>
      <c r="N1465" s="79">
        <f t="shared" si="593"/>
        <v>0.125</v>
      </c>
      <c r="O1465" s="79">
        <f t="shared" si="593"/>
        <v>0.39200000000000002</v>
      </c>
      <c r="P1465" s="79">
        <f t="shared" si="593"/>
        <v>2.3840000000000003</v>
      </c>
      <c r="Q1465" s="79">
        <f t="shared" si="593"/>
        <v>6.4220000000000006</v>
      </c>
      <c r="R1465" s="79">
        <f t="shared" si="593"/>
        <v>13.937000000000001</v>
      </c>
      <c r="S1465" s="79">
        <f t="shared" si="593"/>
        <v>54.552999999999997</v>
      </c>
      <c r="T1465" s="79">
        <f t="shared" si="593"/>
        <v>87.411999999999992</v>
      </c>
      <c r="U1465" s="79">
        <f t="shared" si="593"/>
        <v>94.919000000000011</v>
      </c>
      <c r="V1465" s="79">
        <f t="shared" si="593"/>
        <v>68.907000000000011</v>
      </c>
      <c r="W1465" s="79">
        <f t="shared" si="593"/>
        <v>44.679000000000002</v>
      </c>
      <c r="X1465" s="79">
        <f t="shared" si="593"/>
        <v>8.338000000000001</v>
      </c>
      <c r="Y1465" s="79">
        <f t="shared" si="593"/>
        <v>3.7619999999999996</v>
      </c>
      <c r="Z1465" s="79">
        <f t="shared" si="593"/>
        <v>2.5919999999999996</v>
      </c>
      <c r="AA1465" s="227">
        <f t="shared" si="593"/>
        <v>4.9870000000000001</v>
      </c>
      <c r="AB1465" s="107"/>
    </row>
    <row r="1466" spans="1:28" ht="19.5" customHeight="1" x14ac:dyDescent="0.15">
      <c r="A1466" s="219"/>
      <c r="B1466" s="73" t="s">
        <v>65</v>
      </c>
      <c r="C1466" s="73" t="s">
        <v>159</v>
      </c>
      <c r="D1466" s="77" t="s">
        <v>160</v>
      </c>
      <c r="E1466" s="77" t="s">
        <v>183</v>
      </c>
      <c r="F1466" s="79">
        <f t="shared" si="590"/>
        <v>520.62</v>
      </c>
      <c r="G1466" s="79">
        <f t="shared" si="593"/>
        <v>0</v>
      </c>
      <c r="H1466" s="79">
        <f t="shared" si="593"/>
        <v>0</v>
      </c>
      <c r="I1466" s="79">
        <f t="shared" si="593"/>
        <v>0.3</v>
      </c>
      <c r="J1466" s="79">
        <f t="shared" si="593"/>
        <v>3.8200000000000003</v>
      </c>
      <c r="K1466" s="79">
        <f t="shared" si="593"/>
        <v>2.46</v>
      </c>
      <c r="L1466" s="79">
        <f t="shared" si="593"/>
        <v>4.01</v>
      </c>
      <c r="M1466" s="79">
        <f t="shared" si="593"/>
        <v>3.27</v>
      </c>
      <c r="N1466" s="79">
        <f t="shared" si="593"/>
        <v>5.08</v>
      </c>
      <c r="O1466" s="79">
        <f t="shared" si="593"/>
        <v>2.5099999999999998</v>
      </c>
      <c r="P1466" s="79">
        <f t="shared" si="593"/>
        <v>12.5</v>
      </c>
      <c r="Q1466" s="79">
        <f t="shared" si="593"/>
        <v>18.73</v>
      </c>
      <c r="R1466" s="79">
        <f t="shared" si="593"/>
        <v>50.519999999999996</v>
      </c>
      <c r="S1466" s="79">
        <f t="shared" si="593"/>
        <v>103.86</v>
      </c>
      <c r="T1466" s="79">
        <f t="shared" si="593"/>
        <v>123.66999999999999</v>
      </c>
      <c r="U1466" s="79">
        <f t="shared" si="593"/>
        <v>103.91000000000001</v>
      </c>
      <c r="V1466" s="79">
        <f t="shared" si="593"/>
        <v>38.369999999999997</v>
      </c>
      <c r="W1466" s="79">
        <f t="shared" si="593"/>
        <v>30.71</v>
      </c>
      <c r="X1466" s="79">
        <f t="shared" si="593"/>
        <v>2.83</v>
      </c>
      <c r="Y1466" s="79">
        <f t="shared" si="593"/>
        <v>7.79</v>
      </c>
      <c r="Z1466" s="79">
        <f t="shared" si="593"/>
        <v>0.21000000000000002</v>
      </c>
      <c r="AA1466" s="227">
        <f t="shared" si="593"/>
        <v>6.07</v>
      </c>
      <c r="AB1466" s="107"/>
    </row>
    <row r="1467" spans="1:28" ht="19.5" customHeight="1" x14ac:dyDescent="0.15">
      <c r="A1467" s="219"/>
      <c r="B1467" s="73"/>
      <c r="C1467" s="73"/>
      <c r="D1467" s="73"/>
      <c r="E1467" s="77" t="s">
        <v>150</v>
      </c>
      <c r="F1467" s="79">
        <f t="shared" si="590"/>
        <v>126.08199999999999</v>
      </c>
      <c r="G1467" s="79">
        <f t="shared" si="593"/>
        <v>0</v>
      </c>
      <c r="H1467" s="79">
        <f t="shared" si="593"/>
        <v>0</v>
      </c>
      <c r="I1467" s="79">
        <f t="shared" si="593"/>
        <v>0</v>
      </c>
      <c r="J1467" s="79">
        <f t="shared" si="593"/>
        <v>0.26900000000000002</v>
      </c>
      <c r="K1467" s="79">
        <f t="shared" si="593"/>
        <v>0.246</v>
      </c>
      <c r="L1467" s="79">
        <f t="shared" si="593"/>
        <v>0.47</v>
      </c>
      <c r="M1467" s="79">
        <f t="shared" si="593"/>
        <v>0.45700000000000002</v>
      </c>
      <c r="N1467" s="79">
        <f t="shared" si="593"/>
        <v>0.81200000000000006</v>
      </c>
      <c r="O1467" s="79">
        <f t="shared" si="593"/>
        <v>0.45200000000000001</v>
      </c>
      <c r="P1467" s="79">
        <f t="shared" si="593"/>
        <v>2.4820000000000002</v>
      </c>
      <c r="Q1467" s="79">
        <f t="shared" si="593"/>
        <v>4.1180000000000003</v>
      </c>
      <c r="R1467" s="79">
        <f t="shared" si="593"/>
        <v>11.629</v>
      </c>
      <c r="S1467" s="79">
        <f t="shared" si="593"/>
        <v>24.916</v>
      </c>
      <c r="T1467" s="79">
        <f t="shared" si="593"/>
        <v>30.939</v>
      </c>
      <c r="U1467" s="79">
        <f t="shared" si="593"/>
        <v>26.999000000000002</v>
      </c>
      <c r="V1467" s="79">
        <f t="shared" si="593"/>
        <v>9.9529999999999994</v>
      </c>
      <c r="W1467" s="79">
        <f t="shared" si="593"/>
        <v>7.9819999999999993</v>
      </c>
      <c r="X1467" s="79">
        <f t="shared" si="593"/>
        <v>0.73399999999999999</v>
      </c>
      <c r="Y1467" s="79">
        <f t="shared" si="593"/>
        <v>1.9910000000000001</v>
      </c>
      <c r="Z1467" s="79">
        <f t="shared" si="593"/>
        <v>5.5E-2</v>
      </c>
      <c r="AA1467" s="227">
        <f t="shared" si="593"/>
        <v>1.5780000000000001</v>
      </c>
      <c r="AB1467" s="107"/>
    </row>
    <row r="1468" spans="1:28" ht="19.5" customHeight="1" x14ac:dyDescent="0.15">
      <c r="A1468" s="219" t="s">
        <v>85</v>
      </c>
      <c r="B1468" s="73"/>
      <c r="C1468" s="73"/>
      <c r="D1468" s="77" t="s">
        <v>166</v>
      </c>
      <c r="E1468" s="77" t="s">
        <v>183</v>
      </c>
      <c r="F1468" s="79">
        <f t="shared" si="590"/>
        <v>147.58000000000001</v>
      </c>
      <c r="G1468" s="79">
        <f t="shared" si="593"/>
        <v>0</v>
      </c>
      <c r="H1468" s="79">
        <f t="shared" si="593"/>
        <v>0</v>
      </c>
      <c r="I1468" s="79">
        <f t="shared" si="593"/>
        <v>0</v>
      </c>
      <c r="J1468" s="79">
        <f t="shared" si="593"/>
        <v>0.46</v>
      </c>
      <c r="K1468" s="79">
        <f t="shared" si="593"/>
        <v>0</v>
      </c>
      <c r="L1468" s="79">
        <f t="shared" si="593"/>
        <v>2.39</v>
      </c>
      <c r="M1468" s="79">
        <f t="shared" si="593"/>
        <v>0</v>
      </c>
      <c r="N1468" s="79">
        <f t="shared" si="593"/>
        <v>0</v>
      </c>
      <c r="O1468" s="79">
        <f t="shared" si="593"/>
        <v>1.06</v>
      </c>
      <c r="P1468" s="79">
        <f t="shared" si="593"/>
        <v>0</v>
      </c>
      <c r="Q1468" s="79">
        <f t="shared" si="593"/>
        <v>0.68</v>
      </c>
      <c r="R1468" s="79">
        <f t="shared" si="593"/>
        <v>0</v>
      </c>
      <c r="S1468" s="79">
        <f t="shared" si="593"/>
        <v>0</v>
      </c>
      <c r="T1468" s="79">
        <f t="shared" si="593"/>
        <v>13.32</v>
      </c>
      <c r="U1468" s="79">
        <f t="shared" si="593"/>
        <v>0</v>
      </c>
      <c r="V1468" s="79">
        <f t="shared" si="593"/>
        <v>0</v>
      </c>
      <c r="W1468" s="79">
        <f t="shared" si="593"/>
        <v>0</v>
      </c>
      <c r="X1468" s="79">
        <f t="shared" si="593"/>
        <v>0</v>
      </c>
      <c r="Y1468" s="79">
        <f t="shared" si="593"/>
        <v>1.56</v>
      </c>
      <c r="Z1468" s="79">
        <f t="shared" si="593"/>
        <v>0.57999999999999996</v>
      </c>
      <c r="AA1468" s="227">
        <f t="shared" si="593"/>
        <v>127.53</v>
      </c>
      <c r="AB1468" s="107"/>
    </row>
    <row r="1469" spans="1:28" ht="19.5" customHeight="1" x14ac:dyDescent="0.15">
      <c r="A1469" s="219"/>
      <c r="B1469" s="73"/>
      <c r="C1469" s="73" t="s">
        <v>162</v>
      </c>
      <c r="D1469" s="73"/>
      <c r="E1469" s="77" t="s">
        <v>150</v>
      </c>
      <c r="F1469" s="79">
        <f t="shared" si="590"/>
        <v>39.404000000000003</v>
      </c>
      <c r="G1469" s="79">
        <f t="shared" si="593"/>
        <v>0</v>
      </c>
      <c r="H1469" s="79">
        <f t="shared" si="593"/>
        <v>0</v>
      </c>
      <c r="I1469" s="79">
        <f t="shared" si="593"/>
        <v>0</v>
      </c>
      <c r="J1469" s="79">
        <f t="shared" si="593"/>
        <v>5.0000000000000001E-3</v>
      </c>
      <c r="K1469" s="79">
        <f t="shared" si="593"/>
        <v>0</v>
      </c>
      <c r="L1469" s="79">
        <f t="shared" si="593"/>
        <v>6.6000000000000003E-2</v>
      </c>
      <c r="M1469" s="79">
        <f t="shared" si="593"/>
        <v>0</v>
      </c>
      <c r="N1469" s="79">
        <f t="shared" si="593"/>
        <v>0</v>
      </c>
      <c r="O1469" s="79">
        <f t="shared" si="593"/>
        <v>0.11</v>
      </c>
      <c r="P1469" s="79">
        <f t="shared" si="593"/>
        <v>0</v>
      </c>
      <c r="Q1469" s="79">
        <f t="shared" si="593"/>
        <v>7.6999999999999999E-2</v>
      </c>
      <c r="R1469" s="79">
        <f t="shared" si="593"/>
        <v>0</v>
      </c>
      <c r="S1469" s="79">
        <f t="shared" si="593"/>
        <v>0</v>
      </c>
      <c r="T1469" s="79">
        <f t="shared" si="593"/>
        <v>3.4620000000000002</v>
      </c>
      <c r="U1469" s="79">
        <f t="shared" si="593"/>
        <v>0</v>
      </c>
      <c r="V1469" s="79">
        <f t="shared" si="593"/>
        <v>0</v>
      </c>
      <c r="W1469" s="79">
        <f t="shared" si="593"/>
        <v>0</v>
      </c>
      <c r="X1469" s="79">
        <f t="shared" si="593"/>
        <v>0</v>
      </c>
      <c r="Y1469" s="79">
        <f t="shared" si="593"/>
        <v>0.44700000000000001</v>
      </c>
      <c r="Z1469" s="79">
        <f t="shared" si="593"/>
        <v>0.16800000000000001</v>
      </c>
      <c r="AA1469" s="227">
        <f t="shared" si="593"/>
        <v>35.069000000000003</v>
      </c>
      <c r="AB1469" s="107"/>
    </row>
    <row r="1470" spans="1:28" ht="19.5" customHeight="1" x14ac:dyDescent="0.15">
      <c r="A1470" s="219"/>
      <c r="B1470" s="73" t="s">
        <v>20</v>
      </c>
      <c r="C1470" s="73"/>
      <c r="D1470" s="77" t="s">
        <v>164</v>
      </c>
      <c r="E1470" s="77" t="s">
        <v>183</v>
      </c>
      <c r="F1470" s="79">
        <f t="shared" si="590"/>
        <v>0</v>
      </c>
      <c r="G1470" s="79">
        <f t="shared" si="593"/>
        <v>0</v>
      </c>
      <c r="H1470" s="79">
        <f t="shared" si="593"/>
        <v>0</v>
      </c>
      <c r="I1470" s="79">
        <f t="shared" si="593"/>
        <v>0</v>
      </c>
      <c r="J1470" s="79">
        <f t="shared" si="593"/>
        <v>0</v>
      </c>
      <c r="K1470" s="79">
        <f t="shared" si="593"/>
        <v>0</v>
      </c>
      <c r="L1470" s="79">
        <f t="shared" si="593"/>
        <v>0</v>
      </c>
      <c r="M1470" s="79">
        <f t="shared" si="593"/>
        <v>0</v>
      </c>
      <c r="N1470" s="79">
        <f t="shared" si="593"/>
        <v>0</v>
      </c>
      <c r="O1470" s="79">
        <f t="shared" si="593"/>
        <v>0</v>
      </c>
      <c r="P1470" s="79">
        <f t="shared" si="593"/>
        <v>0</v>
      </c>
      <c r="Q1470" s="79">
        <f t="shared" si="593"/>
        <v>0</v>
      </c>
      <c r="R1470" s="79">
        <f t="shared" si="593"/>
        <v>0</v>
      </c>
      <c r="S1470" s="79">
        <f t="shared" si="593"/>
        <v>0</v>
      </c>
      <c r="T1470" s="79">
        <f t="shared" si="593"/>
        <v>0</v>
      </c>
      <c r="U1470" s="79">
        <f t="shared" si="593"/>
        <v>0</v>
      </c>
      <c r="V1470" s="79">
        <f t="shared" si="593"/>
        <v>0</v>
      </c>
      <c r="W1470" s="79">
        <f t="shared" si="593"/>
        <v>0</v>
      </c>
      <c r="X1470" s="79">
        <f t="shared" si="593"/>
        <v>0</v>
      </c>
      <c r="Y1470" s="79">
        <f t="shared" si="593"/>
        <v>0</v>
      </c>
      <c r="Z1470" s="79">
        <f t="shared" si="593"/>
        <v>0</v>
      </c>
      <c r="AA1470" s="227">
        <f t="shared" si="593"/>
        <v>0</v>
      </c>
      <c r="AB1470" s="107"/>
    </row>
    <row r="1471" spans="1:28" ht="19.5" customHeight="1" x14ac:dyDescent="0.15">
      <c r="A1471" s="219"/>
      <c r="B1471" s="73"/>
      <c r="C1471" s="73"/>
      <c r="D1471" s="73"/>
      <c r="E1471" s="77" t="s">
        <v>150</v>
      </c>
      <c r="F1471" s="79">
        <f t="shared" si="590"/>
        <v>0</v>
      </c>
      <c r="G1471" s="79">
        <f t="shared" si="593"/>
        <v>0</v>
      </c>
      <c r="H1471" s="79">
        <f t="shared" si="593"/>
        <v>0</v>
      </c>
      <c r="I1471" s="79">
        <f t="shared" si="593"/>
        <v>0</v>
      </c>
      <c r="J1471" s="79">
        <f t="shared" si="593"/>
        <v>0</v>
      </c>
      <c r="K1471" s="79">
        <f t="shared" si="593"/>
        <v>0</v>
      </c>
      <c r="L1471" s="79">
        <f t="shared" si="593"/>
        <v>0</v>
      </c>
      <c r="M1471" s="79">
        <f t="shared" si="593"/>
        <v>0</v>
      </c>
      <c r="N1471" s="79">
        <f t="shared" si="593"/>
        <v>0</v>
      </c>
      <c r="O1471" s="79">
        <f t="shared" si="593"/>
        <v>0</v>
      </c>
      <c r="P1471" s="79">
        <f t="shared" si="593"/>
        <v>0</v>
      </c>
      <c r="Q1471" s="79">
        <f t="shared" si="593"/>
        <v>0</v>
      </c>
      <c r="R1471" s="79">
        <f t="shared" si="593"/>
        <v>0</v>
      </c>
      <c r="S1471" s="79">
        <f t="shared" si="593"/>
        <v>0</v>
      </c>
      <c r="T1471" s="79">
        <f t="shared" si="593"/>
        <v>0</v>
      </c>
      <c r="U1471" s="79">
        <f t="shared" si="593"/>
        <v>0</v>
      </c>
      <c r="V1471" s="79">
        <f t="shared" si="593"/>
        <v>0</v>
      </c>
      <c r="W1471" s="79">
        <f t="shared" si="593"/>
        <v>0</v>
      </c>
      <c r="X1471" s="79">
        <f t="shared" si="593"/>
        <v>0</v>
      </c>
      <c r="Y1471" s="79">
        <f t="shared" si="593"/>
        <v>0</v>
      </c>
      <c r="Z1471" s="79">
        <f t="shared" si="593"/>
        <v>0</v>
      </c>
      <c r="AA1471" s="227">
        <f t="shared" si="593"/>
        <v>0</v>
      </c>
      <c r="AB1471" s="107"/>
    </row>
    <row r="1472" spans="1:28" ht="19.5" customHeight="1" x14ac:dyDescent="0.15">
      <c r="A1472" s="219"/>
      <c r="B1472" s="76"/>
      <c r="C1472" s="74" t="s">
        <v>165</v>
      </c>
      <c r="D1472" s="75"/>
      <c r="E1472" s="77" t="s">
        <v>183</v>
      </c>
      <c r="F1472" s="79">
        <f t="shared" si="590"/>
        <v>21337.7</v>
      </c>
      <c r="G1472" s="79">
        <f t="shared" si="593"/>
        <v>7.6899999999999995</v>
      </c>
      <c r="H1472" s="79">
        <f t="shared" si="593"/>
        <v>256.12</v>
      </c>
      <c r="I1472" s="79">
        <f t="shared" si="593"/>
        <v>89.11999999999999</v>
      </c>
      <c r="J1472" s="79">
        <f t="shared" si="593"/>
        <v>243.44999999999996</v>
      </c>
      <c r="K1472" s="79">
        <f t="shared" si="593"/>
        <v>295.99</v>
      </c>
      <c r="L1472" s="79">
        <f t="shared" si="593"/>
        <v>304.97999999999996</v>
      </c>
      <c r="M1472" s="79">
        <f t="shared" si="593"/>
        <v>253.69</v>
      </c>
      <c r="N1472" s="79">
        <f t="shared" si="593"/>
        <v>338.26000000000005</v>
      </c>
      <c r="O1472" s="79">
        <f t="shared" si="593"/>
        <v>355.34000000000003</v>
      </c>
      <c r="P1472" s="79">
        <f t="shared" si="593"/>
        <v>280.85000000000002</v>
      </c>
      <c r="Q1472" s="79">
        <f t="shared" si="593"/>
        <v>553.38</v>
      </c>
      <c r="R1472" s="79">
        <f t="shared" si="593"/>
        <v>1325.81</v>
      </c>
      <c r="S1472" s="79">
        <f t="shared" si="593"/>
        <v>2367.41</v>
      </c>
      <c r="T1472" s="79">
        <f t="shared" si="593"/>
        <v>3186.3199999999997</v>
      </c>
      <c r="U1472" s="79">
        <f t="shared" si="593"/>
        <v>5475.67</v>
      </c>
      <c r="V1472" s="79">
        <f t="shared" si="593"/>
        <v>3279.6400000000003</v>
      </c>
      <c r="W1472" s="79">
        <f t="shared" si="593"/>
        <v>1396.2799999999997</v>
      </c>
      <c r="X1472" s="79">
        <f t="shared" si="593"/>
        <v>590.51</v>
      </c>
      <c r="Y1472" s="79">
        <f t="shared" si="593"/>
        <v>372.74</v>
      </c>
      <c r="Z1472" s="79">
        <f t="shared" si="593"/>
        <v>81.099999999999994</v>
      </c>
      <c r="AA1472" s="227">
        <f t="shared" si="593"/>
        <v>283.34999999999997</v>
      </c>
      <c r="AB1472" s="107"/>
    </row>
    <row r="1473" spans="1:28" ht="19.5" customHeight="1" thickBot="1" x14ac:dyDescent="0.2">
      <c r="A1473" s="94"/>
      <c r="B1473" s="222"/>
      <c r="C1473" s="222"/>
      <c r="D1473" s="223"/>
      <c r="E1473" s="224" t="s">
        <v>150</v>
      </c>
      <c r="F1473" s="79">
        <f t="shared" si="590"/>
        <v>2964.6779999999999</v>
      </c>
      <c r="G1473" s="102">
        <f t="shared" si="593"/>
        <v>0</v>
      </c>
      <c r="H1473" s="225">
        <f t="shared" si="593"/>
        <v>1.9870000000000001</v>
      </c>
      <c r="I1473" s="225">
        <f t="shared" si="593"/>
        <v>2.2729999999999997</v>
      </c>
      <c r="J1473" s="225">
        <f t="shared" si="593"/>
        <v>12.335999999999999</v>
      </c>
      <c r="K1473" s="225">
        <f t="shared" si="593"/>
        <v>20.701000000000001</v>
      </c>
      <c r="L1473" s="225">
        <f t="shared" si="593"/>
        <v>27.476999999999997</v>
      </c>
      <c r="M1473" s="225">
        <f t="shared" si="593"/>
        <v>25.366</v>
      </c>
      <c r="N1473" s="225">
        <f t="shared" si="593"/>
        <v>37.079000000000001</v>
      </c>
      <c r="O1473" s="225">
        <f t="shared" si="593"/>
        <v>41.616999999999997</v>
      </c>
      <c r="P1473" s="225">
        <f t="shared" si="593"/>
        <v>35.911999999999992</v>
      </c>
      <c r="Q1473" s="225">
        <f t="shared" si="593"/>
        <v>77.346000000000004</v>
      </c>
      <c r="R1473" s="225">
        <f t="shared" si="593"/>
        <v>191.803</v>
      </c>
      <c r="S1473" s="225">
        <f t="shared" si="593"/>
        <v>342.12400000000002</v>
      </c>
      <c r="T1473" s="225">
        <f t="shared" si="593"/>
        <v>464.96800000000007</v>
      </c>
      <c r="U1473" s="225">
        <f t="shared" si="593"/>
        <v>803.80899999999997</v>
      </c>
      <c r="V1473" s="225">
        <f t="shared" si="593"/>
        <v>481.00099999999998</v>
      </c>
      <c r="W1473" s="225">
        <f t="shared" si="593"/>
        <v>204.46800000000002</v>
      </c>
      <c r="X1473" s="225">
        <f t="shared" si="593"/>
        <v>86.539999999999992</v>
      </c>
      <c r="Y1473" s="225">
        <f t="shared" si="593"/>
        <v>54.536000000000001</v>
      </c>
      <c r="Z1473" s="225">
        <f t="shared" si="593"/>
        <v>11.927</v>
      </c>
      <c r="AA1473" s="228">
        <f t="shared" si="593"/>
        <v>41.407999999999994</v>
      </c>
      <c r="AB1473" s="107"/>
    </row>
    <row r="1474" spans="1:28" ht="19.5" customHeight="1" x14ac:dyDescent="0.15">
      <c r="A1474" s="349" t="s">
        <v>119</v>
      </c>
      <c r="B1474" s="352" t="s">
        <v>120</v>
      </c>
      <c r="C1474" s="353"/>
      <c r="D1474" s="354"/>
      <c r="E1474" s="73" t="s">
        <v>183</v>
      </c>
      <c r="F1474" s="227">
        <f t="shared" si="590"/>
        <v>790.86999999999989</v>
      </c>
    </row>
    <row r="1475" spans="1:28" ht="19.5" customHeight="1" x14ac:dyDescent="0.15">
      <c r="A1475" s="350"/>
      <c r="B1475" s="355" t="s">
        <v>205</v>
      </c>
      <c r="C1475" s="356"/>
      <c r="D1475" s="357"/>
      <c r="E1475" s="77" t="s">
        <v>183</v>
      </c>
      <c r="F1475" s="227">
        <f t="shared" si="590"/>
        <v>466.07999999999993</v>
      </c>
    </row>
    <row r="1476" spans="1:28" ht="19.5" customHeight="1" x14ac:dyDescent="0.15">
      <c r="A1476" s="351"/>
      <c r="B1476" s="355" t="s">
        <v>206</v>
      </c>
      <c r="C1476" s="356"/>
      <c r="D1476" s="357"/>
      <c r="E1476" s="77" t="s">
        <v>183</v>
      </c>
      <c r="F1476" s="227">
        <f t="shared" si="590"/>
        <v>324.78999999999996</v>
      </c>
    </row>
    <row r="1477" spans="1:28" ht="19.5" customHeight="1" thickBot="1" x14ac:dyDescent="0.2">
      <c r="A1477" s="358" t="s">
        <v>204</v>
      </c>
      <c r="B1477" s="359"/>
      <c r="C1477" s="359"/>
      <c r="D1477" s="360"/>
      <c r="E1477" s="167" t="s">
        <v>183</v>
      </c>
      <c r="F1477" s="233">
        <f t="shared" si="590"/>
        <v>0.65</v>
      </c>
    </row>
    <row r="1479" spans="1:28" ht="19.5" customHeight="1" x14ac:dyDescent="0.15">
      <c r="A1479" s="3" t="s">
        <v>381</v>
      </c>
      <c r="F1479" s="207" t="s">
        <v>495</v>
      </c>
    </row>
    <row r="1480" spans="1:28" ht="19.5" customHeight="1" thickBot="1" x14ac:dyDescent="0.2">
      <c r="A1480" s="346" t="s">
        <v>28</v>
      </c>
      <c r="B1480" s="348"/>
      <c r="C1480" s="348"/>
      <c r="D1480" s="348"/>
      <c r="E1480" s="348"/>
      <c r="F1480" s="348"/>
      <c r="G1480" s="348"/>
      <c r="H1480" s="348"/>
      <c r="I1480" s="348"/>
      <c r="J1480" s="348"/>
      <c r="K1480" s="348"/>
      <c r="L1480" s="348"/>
      <c r="M1480" s="348"/>
      <c r="N1480" s="348"/>
      <c r="O1480" s="348"/>
      <c r="P1480" s="348"/>
      <c r="Q1480" s="348"/>
      <c r="R1480" s="348"/>
      <c r="S1480" s="348"/>
      <c r="T1480" s="348"/>
      <c r="U1480" s="348"/>
      <c r="V1480" s="348"/>
      <c r="W1480" s="348"/>
      <c r="X1480" s="348"/>
      <c r="Y1480" s="348"/>
      <c r="Z1480" s="348"/>
      <c r="AA1480" s="348"/>
    </row>
    <row r="1481" spans="1:28" ht="19.5" customHeight="1" x14ac:dyDescent="0.15">
      <c r="A1481" s="208" t="s">
        <v>179</v>
      </c>
      <c r="B1481" s="91"/>
      <c r="C1481" s="91"/>
      <c r="D1481" s="91"/>
      <c r="E1481" s="91"/>
      <c r="F1481" s="89" t="s">
        <v>180</v>
      </c>
      <c r="G1481" s="184"/>
      <c r="H1481" s="184"/>
      <c r="I1481" s="184"/>
      <c r="J1481" s="184"/>
      <c r="K1481" s="184"/>
      <c r="L1481" s="184"/>
      <c r="M1481" s="184"/>
      <c r="N1481" s="184"/>
      <c r="O1481" s="184"/>
      <c r="P1481" s="184"/>
      <c r="Q1481" s="209"/>
      <c r="R1481" s="135"/>
      <c r="S1481" s="184"/>
      <c r="T1481" s="184"/>
      <c r="U1481" s="184"/>
      <c r="V1481" s="184"/>
      <c r="W1481" s="184"/>
      <c r="X1481" s="184"/>
      <c r="Y1481" s="184"/>
      <c r="Z1481" s="184"/>
      <c r="AA1481" s="234" t="s">
        <v>181</v>
      </c>
      <c r="AB1481" s="107"/>
    </row>
    <row r="1482" spans="1:28" ht="19.5" customHeight="1" x14ac:dyDescent="0.15">
      <c r="A1482" s="211" t="s">
        <v>182</v>
      </c>
      <c r="B1482" s="75"/>
      <c r="C1482" s="75"/>
      <c r="D1482" s="75"/>
      <c r="E1482" s="77" t="s">
        <v>183</v>
      </c>
      <c r="F1482" s="79">
        <f>F1526+F1570+F1614+F1658+F1702</f>
        <v>27389.37</v>
      </c>
      <c r="G1482" s="212" t="s">
        <v>184</v>
      </c>
      <c r="H1482" s="212" t="s">
        <v>185</v>
      </c>
      <c r="I1482" s="212" t="s">
        <v>186</v>
      </c>
      <c r="J1482" s="212" t="s">
        <v>187</v>
      </c>
      <c r="K1482" s="212" t="s">
        <v>227</v>
      </c>
      <c r="L1482" s="212" t="s">
        <v>228</v>
      </c>
      <c r="M1482" s="212" t="s">
        <v>229</v>
      </c>
      <c r="N1482" s="212" t="s">
        <v>230</v>
      </c>
      <c r="O1482" s="212" t="s">
        <v>231</v>
      </c>
      <c r="P1482" s="212" t="s">
        <v>232</v>
      </c>
      <c r="Q1482" s="213" t="s">
        <v>233</v>
      </c>
      <c r="R1482" s="214" t="s">
        <v>234</v>
      </c>
      <c r="S1482" s="212" t="s">
        <v>235</v>
      </c>
      <c r="T1482" s="212" t="s">
        <v>236</v>
      </c>
      <c r="U1482" s="212" t="s">
        <v>237</v>
      </c>
      <c r="V1482" s="212" t="s">
        <v>238</v>
      </c>
      <c r="W1482" s="212" t="s">
        <v>42</v>
      </c>
      <c r="X1482" s="212" t="s">
        <v>147</v>
      </c>
      <c r="Y1482" s="212" t="s">
        <v>148</v>
      </c>
      <c r="Z1482" s="212" t="s">
        <v>149</v>
      </c>
      <c r="AA1482" s="235"/>
      <c r="AB1482" s="107"/>
    </row>
    <row r="1483" spans="1:28" ht="19.5" customHeight="1" x14ac:dyDescent="0.15">
      <c r="A1483" s="144"/>
      <c r="E1483" s="77" t="s">
        <v>150</v>
      </c>
      <c r="F1483" s="79">
        <f t="shared" ref="F1483:U1521" si="594">F1527+F1571+F1615+F1659+F1703</f>
        <v>6683.0159999999996</v>
      </c>
      <c r="G1483" s="216"/>
      <c r="H1483" s="216"/>
      <c r="I1483" s="216"/>
      <c r="J1483" s="216"/>
      <c r="K1483" s="216"/>
      <c r="L1483" s="216"/>
      <c r="M1483" s="216"/>
      <c r="N1483" s="216"/>
      <c r="O1483" s="216"/>
      <c r="P1483" s="216"/>
      <c r="Q1483" s="217"/>
      <c r="R1483" s="197"/>
      <c r="S1483" s="216"/>
      <c r="T1483" s="216"/>
      <c r="U1483" s="216"/>
      <c r="V1483" s="216"/>
      <c r="W1483" s="216"/>
      <c r="X1483" s="216"/>
      <c r="Y1483" s="216"/>
      <c r="Z1483" s="216"/>
      <c r="AA1483" s="235" t="s">
        <v>151</v>
      </c>
      <c r="AB1483" s="107"/>
    </row>
    <row r="1484" spans="1:28" ht="19.5" customHeight="1" x14ac:dyDescent="0.15">
      <c r="A1484" s="218"/>
      <c r="B1484" s="74" t="s">
        <v>152</v>
      </c>
      <c r="C1484" s="75"/>
      <c r="D1484" s="75"/>
      <c r="E1484" s="77" t="s">
        <v>183</v>
      </c>
      <c r="F1484" s="79">
        <f t="shared" si="594"/>
        <v>26906.55</v>
      </c>
      <c r="G1484" s="79">
        <f t="shared" si="594"/>
        <v>19.259999999999998</v>
      </c>
      <c r="H1484" s="79">
        <f t="shared" si="594"/>
        <v>262.33000000000004</v>
      </c>
      <c r="I1484" s="79">
        <f t="shared" si="594"/>
        <v>139.32999999999998</v>
      </c>
      <c r="J1484" s="79">
        <f t="shared" si="594"/>
        <v>282.33</v>
      </c>
      <c r="K1484" s="79">
        <f t="shared" si="594"/>
        <v>405.84999999999997</v>
      </c>
      <c r="L1484" s="79">
        <f t="shared" si="594"/>
        <v>738.18999999999994</v>
      </c>
      <c r="M1484" s="79">
        <f t="shared" si="594"/>
        <v>688.08</v>
      </c>
      <c r="N1484" s="79">
        <f t="shared" si="594"/>
        <v>841.70999999999992</v>
      </c>
      <c r="O1484" s="79">
        <f t="shared" si="594"/>
        <v>1115.67</v>
      </c>
      <c r="P1484" s="79">
        <f t="shared" si="594"/>
        <v>1858.84</v>
      </c>
      <c r="Q1484" s="79">
        <f t="shared" si="594"/>
        <v>2733.1600000000003</v>
      </c>
      <c r="R1484" s="79">
        <f t="shared" si="594"/>
        <v>2822.4100000000003</v>
      </c>
      <c r="S1484" s="79">
        <f t="shared" si="594"/>
        <v>3014.1299999999997</v>
      </c>
      <c r="T1484" s="79">
        <f t="shared" si="594"/>
        <v>3347.1800000000003</v>
      </c>
      <c r="U1484" s="79">
        <f t="shared" si="594"/>
        <v>3729.5699999999997</v>
      </c>
      <c r="V1484" s="79">
        <f t="shared" ref="G1484:AA1496" si="595">V1528+V1572+V1616+V1660+V1704</f>
        <v>2382.41</v>
      </c>
      <c r="W1484" s="79">
        <f t="shared" si="595"/>
        <v>1192.3499999999999</v>
      </c>
      <c r="X1484" s="79">
        <f t="shared" si="595"/>
        <v>633.25</v>
      </c>
      <c r="Y1484" s="79">
        <f t="shared" si="595"/>
        <v>374.43000000000006</v>
      </c>
      <c r="Z1484" s="79">
        <f t="shared" si="595"/>
        <v>73.749999999999986</v>
      </c>
      <c r="AA1484" s="227">
        <f t="shared" si="595"/>
        <v>252.32000000000002</v>
      </c>
      <c r="AB1484" s="107"/>
    </row>
    <row r="1485" spans="1:28" ht="19.5" customHeight="1" x14ac:dyDescent="0.15">
      <c r="A1485" s="219"/>
      <c r="B1485" s="220"/>
      <c r="E1485" s="77" t="s">
        <v>150</v>
      </c>
      <c r="F1485" s="79">
        <f t="shared" si="594"/>
        <v>6683.0159999999996</v>
      </c>
      <c r="G1485" s="79">
        <f t="shared" si="595"/>
        <v>0</v>
      </c>
      <c r="H1485" s="79">
        <f t="shared" si="595"/>
        <v>1.6149999999999998</v>
      </c>
      <c r="I1485" s="79">
        <f t="shared" si="595"/>
        <v>3.5110000000000006</v>
      </c>
      <c r="J1485" s="79">
        <f t="shared" si="595"/>
        <v>16.422000000000001</v>
      </c>
      <c r="K1485" s="79">
        <f t="shared" si="595"/>
        <v>37.648000000000003</v>
      </c>
      <c r="L1485" s="79">
        <f t="shared" si="595"/>
        <v>112.32899999999998</v>
      </c>
      <c r="M1485" s="79">
        <f t="shared" si="595"/>
        <v>150.85899999999998</v>
      </c>
      <c r="N1485" s="79">
        <f t="shared" si="595"/>
        <v>213.553</v>
      </c>
      <c r="O1485" s="79">
        <f t="shared" si="595"/>
        <v>320.23400000000004</v>
      </c>
      <c r="P1485" s="79">
        <f t="shared" si="595"/>
        <v>590.00199999999995</v>
      </c>
      <c r="Q1485" s="79">
        <f t="shared" si="595"/>
        <v>909.12099999999998</v>
      </c>
      <c r="R1485" s="79">
        <f t="shared" si="595"/>
        <v>858.33799999999997</v>
      </c>
      <c r="S1485" s="79">
        <f t="shared" si="595"/>
        <v>787.87899999999991</v>
      </c>
      <c r="T1485" s="79">
        <f t="shared" si="595"/>
        <v>846.505</v>
      </c>
      <c r="U1485" s="79">
        <f t="shared" si="595"/>
        <v>781.94900000000007</v>
      </c>
      <c r="V1485" s="79">
        <f t="shared" si="595"/>
        <v>491.65899999999999</v>
      </c>
      <c r="W1485" s="79">
        <f t="shared" si="595"/>
        <v>259.55499999999995</v>
      </c>
      <c r="X1485" s="79">
        <f t="shared" si="595"/>
        <v>144.92599999999999</v>
      </c>
      <c r="Y1485" s="79">
        <f t="shared" si="595"/>
        <v>82.869</v>
      </c>
      <c r="Z1485" s="79">
        <f t="shared" si="595"/>
        <v>24.502000000000002</v>
      </c>
      <c r="AA1485" s="227">
        <f t="shared" si="595"/>
        <v>49.539999999999992</v>
      </c>
      <c r="AB1485" s="107"/>
    </row>
    <row r="1486" spans="1:28" ht="19.5" customHeight="1" x14ac:dyDescent="0.15">
      <c r="A1486" s="219"/>
      <c r="B1486" s="221"/>
      <c r="C1486" s="74" t="s">
        <v>152</v>
      </c>
      <c r="D1486" s="75"/>
      <c r="E1486" s="77" t="s">
        <v>183</v>
      </c>
      <c r="F1486" s="79">
        <f t="shared" si="594"/>
        <v>14586.57</v>
      </c>
      <c r="G1486" s="79">
        <f t="shared" si="595"/>
        <v>14.639999999999999</v>
      </c>
      <c r="H1486" s="79">
        <f t="shared" si="595"/>
        <v>44.45</v>
      </c>
      <c r="I1486" s="79">
        <f t="shared" si="595"/>
        <v>58.989999999999995</v>
      </c>
      <c r="J1486" s="79">
        <f t="shared" si="595"/>
        <v>103.86000000000001</v>
      </c>
      <c r="K1486" s="79">
        <f t="shared" si="595"/>
        <v>192.25</v>
      </c>
      <c r="L1486" s="79">
        <f t="shared" si="595"/>
        <v>496.57000000000005</v>
      </c>
      <c r="M1486" s="79">
        <f t="shared" si="595"/>
        <v>561.93000000000006</v>
      </c>
      <c r="N1486" s="79">
        <f t="shared" si="595"/>
        <v>683.1400000000001</v>
      </c>
      <c r="O1486" s="79">
        <f t="shared" si="595"/>
        <v>972.90000000000009</v>
      </c>
      <c r="P1486" s="79">
        <f t="shared" si="595"/>
        <v>1705.3899999999999</v>
      </c>
      <c r="Q1486" s="79">
        <f t="shared" si="595"/>
        <v>2422.5500000000002</v>
      </c>
      <c r="R1486" s="79">
        <f t="shared" si="595"/>
        <v>2162.9499999999998</v>
      </c>
      <c r="S1486" s="79">
        <f t="shared" si="595"/>
        <v>1593.04</v>
      </c>
      <c r="T1486" s="79">
        <f t="shared" si="595"/>
        <v>1444.69</v>
      </c>
      <c r="U1486" s="79">
        <f t="shared" si="595"/>
        <v>885.23</v>
      </c>
      <c r="V1486" s="79">
        <f t="shared" si="595"/>
        <v>520.98</v>
      </c>
      <c r="W1486" s="79">
        <f t="shared" si="595"/>
        <v>302.74</v>
      </c>
      <c r="X1486" s="79">
        <f t="shared" si="595"/>
        <v>219.81</v>
      </c>
      <c r="Y1486" s="79">
        <f t="shared" si="595"/>
        <v>103.82999999999998</v>
      </c>
      <c r="Z1486" s="79">
        <f t="shared" si="595"/>
        <v>50.730000000000004</v>
      </c>
      <c r="AA1486" s="227">
        <f t="shared" si="595"/>
        <v>45.9</v>
      </c>
      <c r="AB1486" s="107"/>
    </row>
    <row r="1487" spans="1:28" ht="19.5" customHeight="1" x14ac:dyDescent="0.15">
      <c r="A1487" s="219"/>
      <c r="B1487" s="76"/>
      <c r="C1487" s="76"/>
      <c r="E1487" s="77" t="s">
        <v>150</v>
      </c>
      <c r="F1487" s="79">
        <f t="shared" si="594"/>
        <v>4887.0500000000011</v>
      </c>
      <c r="G1487" s="79">
        <f t="shared" si="595"/>
        <v>0</v>
      </c>
      <c r="H1487" s="79">
        <f t="shared" si="595"/>
        <v>0.01</v>
      </c>
      <c r="I1487" s="79">
        <f t="shared" si="595"/>
        <v>1.4610000000000001</v>
      </c>
      <c r="J1487" s="79">
        <f t="shared" si="595"/>
        <v>7.375</v>
      </c>
      <c r="K1487" s="79">
        <f t="shared" si="595"/>
        <v>22.619</v>
      </c>
      <c r="L1487" s="79">
        <f t="shared" si="595"/>
        <v>90.567999999999998</v>
      </c>
      <c r="M1487" s="79">
        <f t="shared" si="595"/>
        <v>138.24800000000002</v>
      </c>
      <c r="N1487" s="79">
        <f t="shared" si="595"/>
        <v>196.22400000000002</v>
      </c>
      <c r="O1487" s="79">
        <f t="shared" si="595"/>
        <v>304.01600000000002</v>
      </c>
      <c r="P1487" s="79">
        <f t="shared" si="595"/>
        <v>570.28099999999995</v>
      </c>
      <c r="Q1487" s="79">
        <f t="shared" si="595"/>
        <v>864.66599999999994</v>
      </c>
      <c r="R1487" s="79">
        <f t="shared" si="595"/>
        <v>759.096</v>
      </c>
      <c r="S1487" s="79">
        <f t="shared" si="595"/>
        <v>569.95299999999997</v>
      </c>
      <c r="T1487" s="79">
        <f t="shared" si="595"/>
        <v>539.22300000000007</v>
      </c>
      <c r="U1487" s="79">
        <f t="shared" si="595"/>
        <v>337.16999999999996</v>
      </c>
      <c r="V1487" s="79">
        <f t="shared" si="595"/>
        <v>204.58700000000002</v>
      </c>
      <c r="W1487" s="79">
        <f t="shared" si="595"/>
        <v>119.267</v>
      </c>
      <c r="X1487" s="79">
        <f t="shared" si="595"/>
        <v>82.007000000000005</v>
      </c>
      <c r="Y1487" s="79">
        <f t="shared" si="595"/>
        <v>42.281000000000006</v>
      </c>
      <c r="Z1487" s="79">
        <f t="shared" si="595"/>
        <v>20.816000000000003</v>
      </c>
      <c r="AA1487" s="227">
        <f t="shared" si="595"/>
        <v>17.182000000000002</v>
      </c>
      <c r="AB1487" s="107"/>
    </row>
    <row r="1488" spans="1:28" ht="19.5" customHeight="1" x14ac:dyDescent="0.15">
      <c r="A1488" s="219"/>
      <c r="B1488" s="73"/>
      <c r="C1488" s="77"/>
      <c r="D1488" s="77" t="s">
        <v>153</v>
      </c>
      <c r="E1488" s="77" t="s">
        <v>183</v>
      </c>
      <c r="F1488" s="79">
        <f t="shared" si="594"/>
        <v>14465.11</v>
      </c>
      <c r="G1488" s="79">
        <f t="shared" si="595"/>
        <v>14.639999999999999</v>
      </c>
      <c r="H1488" s="79">
        <f t="shared" si="595"/>
        <v>33.510000000000005</v>
      </c>
      <c r="I1488" s="79">
        <f t="shared" si="595"/>
        <v>51.92</v>
      </c>
      <c r="J1488" s="79">
        <f t="shared" si="595"/>
        <v>99.65</v>
      </c>
      <c r="K1488" s="79">
        <f t="shared" si="595"/>
        <v>187.37</v>
      </c>
      <c r="L1488" s="79">
        <f t="shared" si="595"/>
        <v>479.97</v>
      </c>
      <c r="M1488" s="79">
        <f t="shared" si="595"/>
        <v>555.99</v>
      </c>
      <c r="N1488" s="79">
        <f t="shared" si="595"/>
        <v>675.53000000000009</v>
      </c>
      <c r="O1488" s="79">
        <f t="shared" si="595"/>
        <v>962.56</v>
      </c>
      <c r="P1488" s="79">
        <f t="shared" si="595"/>
        <v>1703.53</v>
      </c>
      <c r="Q1488" s="79">
        <f t="shared" si="595"/>
        <v>2419.37</v>
      </c>
      <c r="R1488" s="79">
        <f t="shared" si="595"/>
        <v>2155.9699999999998</v>
      </c>
      <c r="S1488" s="79">
        <f t="shared" si="595"/>
        <v>1591.1999999999998</v>
      </c>
      <c r="T1488" s="79">
        <f t="shared" si="595"/>
        <v>1441.35</v>
      </c>
      <c r="U1488" s="79">
        <f t="shared" si="595"/>
        <v>875.2</v>
      </c>
      <c r="V1488" s="79">
        <f t="shared" si="595"/>
        <v>510.8</v>
      </c>
      <c r="W1488" s="79">
        <f t="shared" si="595"/>
        <v>301.97999999999996</v>
      </c>
      <c r="X1488" s="79">
        <f t="shared" si="595"/>
        <v>204.11</v>
      </c>
      <c r="Y1488" s="79">
        <f t="shared" si="595"/>
        <v>103.82999999999998</v>
      </c>
      <c r="Z1488" s="79">
        <f t="shared" si="595"/>
        <v>50.730000000000004</v>
      </c>
      <c r="AA1488" s="227">
        <f t="shared" si="595"/>
        <v>45.9</v>
      </c>
      <c r="AB1488" s="107"/>
    </row>
    <row r="1489" spans="1:28" ht="19.5" customHeight="1" x14ac:dyDescent="0.15">
      <c r="A1489" s="219"/>
      <c r="B1489" s="73" t="s">
        <v>154</v>
      </c>
      <c r="C1489" s="73"/>
      <c r="D1489" s="73"/>
      <c r="E1489" s="77" t="s">
        <v>150</v>
      </c>
      <c r="F1489" s="79">
        <f t="shared" si="594"/>
        <v>4874.2750000000015</v>
      </c>
      <c r="G1489" s="79">
        <f t="shared" si="595"/>
        <v>0</v>
      </c>
      <c r="H1489" s="79">
        <f t="shared" si="595"/>
        <v>0</v>
      </c>
      <c r="I1489" s="79">
        <f t="shared" si="595"/>
        <v>1.381</v>
      </c>
      <c r="J1489" s="79">
        <f t="shared" si="595"/>
        <v>7.1630000000000003</v>
      </c>
      <c r="K1489" s="79">
        <f t="shared" si="595"/>
        <v>22.275000000000002</v>
      </c>
      <c r="L1489" s="79">
        <f t="shared" si="595"/>
        <v>89.072000000000003</v>
      </c>
      <c r="M1489" s="79">
        <f t="shared" si="595"/>
        <v>137.57400000000001</v>
      </c>
      <c r="N1489" s="79">
        <f t="shared" si="595"/>
        <v>195.26300000000001</v>
      </c>
      <c r="O1489" s="79">
        <f t="shared" si="595"/>
        <v>301.87399999999997</v>
      </c>
      <c r="P1489" s="79">
        <f t="shared" si="595"/>
        <v>569.86599999999999</v>
      </c>
      <c r="Q1489" s="79">
        <f t="shared" si="595"/>
        <v>864.14199999999994</v>
      </c>
      <c r="R1489" s="79">
        <f t="shared" si="595"/>
        <v>758.15099999999995</v>
      </c>
      <c r="S1489" s="79">
        <f t="shared" si="595"/>
        <v>569.63200000000006</v>
      </c>
      <c r="T1489" s="79">
        <f t="shared" si="595"/>
        <v>538.78399999999999</v>
      </c>
      <c r="U1489" s="79">
        <f t="shared" si="595"/>
        <v>336.02699999999999</v>
      </c>
      <c r="V1489" s="79">
        <f t="shared" si="595"/>
        <v>203.23200000000003</v>
      </c>
      <c r="W1489" s="79">
        <f t="shared" si="595"/>
        <v>119.18800000000002</v>
      </c>
      <c r="X1489" s="79">
        <f t="shared" si="595"/>
        <v>80.372</v>
      </c>
      <c r="Y1489" s="79">
        <f t="shared" si="595"/>
        <v>42.281000000000006</v>
      </c>
      <c r="Z1489" s="79">
        <f t="shared" si="595"/>
        <v>20.816000000000003</v>
      </c>
      <c r="AA1489" s="227">
        <f t="shared" si="595"/>
        <v>17.182000000000002</v>
      </c>
      <c r="AB1489" s="107"/>
    </row>
    <row r="1490" spans="1:28" ht="19.5" customHeight="1" x14ac:dyDescent="0.15">
      <c r="A1490" s="219" t="s">
        <v>155</v>
      </c>
      <c r="B1490" s="73"/>
      <c r="C1490" s="73" t="s">
        <v>10</v>
      </c>
      <c r="D1490" s="77" t="s">
        <v>156</v>
      </c>
      <c r="E1490" s="77" t="s">
        <v>183</v>
      </c>
      <c r="F1490" s="79">
        <f t="shared" si="594"/>
        <v>12512.48</v>
      </c>
      <c r="G1490" s="79">
        <f t="shared" si="595"/>
        <v>3.8</v>
      </c>
      <c r="H1490" s="79">
        <f t="shared" si="595"/>
        <v>17.260000000000002</v>
      </c>
      <c r="I1490" s="79">
        <f t="shared" si="595"/>
        <v>18.519999999999996</v>
      </c>
      <c r="J1490" s="79">
        <f t="shared" si="595"/>
        <v>51</v>
      </c>
      <c r="K1490" s="79">
        <f t="shared" si="595"/>
        <v>120.22</v>
      </c>
      <c r="L1490" s="79">
        <f t="shared" si="595"/>
        <v>409.85</v>
      </c>
      <c r="M1490" s="79">
        <f t="shared" si="595"/>
        <v>544.86</v>
      </c>
      <c r="N1490" s="79">
        <f t="shared" si="595"/>
        <v>670.12999999999988</v>
      </c>
      <c r="O1490" s="79">
        <f t="shared" si="595"/>
        <v>911.79000000000008</v>
      </c>
      <c r="P1490" s="79">
        <f t="shared" si="595"/>
        <v>1654.8</v>
      </c>
      <c r="Q1490" s="79">
        <f t="shared" si="595"/>
        <v>2221</v>
      </c>
      <c r="R1490" s="79">
        <f t="shared" si="595"/>
        <v>1738.3000000000002</v>
      </c>
      <c r="S1490" s="79">
        <f t="shared" si="595"/>
        <v>1196.04</v>
      </c>
      <c r="T1490" s="79">
        <f t="shared" si="595"/>
        <v>1134.81</v>
      </c>
      <c r="U1490" s="79">
        <f t="shared" si="595"/>
        <v>712.66000000000008</v>
      </c>
      <c r="V1490" s="79">
        <f t="shared" si="595"/>
        <v>469.5</v>
      </c>
      <c r="W1490" s="79">
        <f t="shared" si="595"/>
        <v>273.77</v>
      </c>
      <c r="X1490" s="79">
        <f t="shared" si="595"/>
        <v>176.18</v>
      </c>
      <c r="Y1490" s="79">
        <f t="shared" si="595"/>
        <v>102.14999999999999</v>
      </c>
      <c r="Z1490" s="79">
        <f t="shared" si="595"/>
        <v>50.730000000000004</v>
      </c>
      <c r="AA1490" s="227">
        <f t="shared" si="595"/>
        <v>35.11</v>
      </c>
      <c r="AB1490" s="107"/>
    </row>
    <row r="1491" spans="1:28" ht="19.5" customHeight="1" x14ac:dyDescent="0.15">
      <c r="A1491" s="219"/>
      <c r="B1491" s="73"/>
      <c r="C1491" s="73"/>
      <c r="D1491" s="73"/>
      <c r="E1491" s="77" t="s">
        <v>150</v>
      </c>
      <c r="F1491" s="79">
        <f t="shared" si="594"/>
        <v>4433.2080000000005</v>
      </c>
      <c r="G1491" s="79">
        <f t="shared" si="595"/>
        <v>0</v>
      </c>
      <c r="H1491" s="79">
        <f t="shared" si="595"/>
        <v>0</v>
      </c>
      <c r="I1491" s="79">
        <f t="shared" si="595"/>
        <v>1.081</v>
      </c>
      <c r="J1491" s="79">
        <f t="shared" si="595"/>
        <v>6.1210000000000004</v>
      </c>
      <c r="K1491" s="79">
        <f t="shared" si="595"/>
        <v>20.448999999999998</v>
      </c>
      <c r="L1491" s="79">
        <f t="shared" si="595"/>
        <v>86.091000000000008</v>
      </c>
      <c r="M1491" s="79">
        <f t="shared" si="595"/>
        <v>136.37500000000003</v>
      </c>
      <c r="N1491" s="79">
        <f t="shared" si="595"/>
        <v>194.36200000000002</v>
      </c>
      <c r="O1491" s="79">
        <f t="shared" si="595"/>
        <v>291.35699999999997</v>
      </c>
      <c r="P1491" s="79">
        <f t="shared" si="595"/>
        <v>559.84900000000005</v>
      </c>
      <c r="Q1491" s="79">
        <f t="shared" si="595"/>
        <v>818.04399999999998</v>
      </c>
      <c r="R1491" s="79">
        <f t="shared" si="595"/>
        <v>657.76300000000003</v>
      </c>
      <c r="S1491" s="79">
        <f t="shared" si="595"/>
        <v>464.80899999999997</v>
      </c>
      <c r="T1491" s="79">
        <f t="shared" si="595"/>
        <v>452.77599999999995</v>
      </c>
      <c r="U1491" s="79">
        <f t="shared" si="595"/>
        <v>291.73200000000003</v>
      </c>
      <c r="V1491" s="79">
        <f t="shared" si="595"/>
        <v>192.09500000000003</v>
      </c>
      <c r="W1491" s="79">
        <f t="shared" si="595"/>
        <v>111.652</v>
      </c>
      <c r="X1491" s="79">
        <f t="shared" si="595"/>
        <v>71.992999999999995</v>
      </c>
      <c r="Y1491" s="79">
        <f t="shared" si="595"/>
        <v>41.806000000000004</v>
      </c>
      <c r="Z1491" s="79">
        <f t="shared" si="595"/>
        <v>20.816000000000003</v>
      </c>
      <c r="AA1491" s="227">
        <f t="shared" si="595"/>
        <v>14.037000000000001</v>
      </c>
      <c r="AB1491" s="107"/>
    </row>
    <row r="1492" spans="1:28" ht="19.5" customHeight="1" x14ac:dyDescent="0.15">
      <c r="A1492" s="219"/>
      <c r="B1492" s="73"/>
      <c r="C1492" s="73"/>
      <c r="D1492" s="77" t="s">
        <v>157</v>
      </c>
      <c r="E1492" s="77" t="s">
        <v>183</v>
      </c>
      <c r="F1492" s="79">
        <f t="shared" si="594"/>
        <v>862.01999999999975</v>
      </c>
      <c r="G1492" s="79">
        <f t="shared" si="595"/>
        <v>0</v>
      </c>
      <c r="H1492" s="79">
        <f t="shared" si="595"/>
        <v>0</v>
      </c>
      <c r="I1492" s="79">
        <f t="shared" si="595"/>
        <v>0</v>
      </c>
      <c r="J1492" s="79">
        <f t="shared" si="595"/>
        <v>0</v>
      </c>
      <c r="K1492" s="79">
        <f t="shared" si="595"/>
        <v>0</v>
      </c>
      <c r="L1492" s="79">
        <f t="shared" si="595"/>
        <v>2.2800000000000002</v>
      </c>
      <c r="M1492" s="79">
        <f t="shared" si="595"/>
        <v>2.84</v>
      </c>
      <c r="N1492" s="79">
        <f t="shared" si="595"/>
        <v>0.65</v>
      </c>
      <c r="O1492" s="79">
        <f t="shared" si="595"/>
        <v>23.3</v>
      </c>
      <c r="P1492" s="79">
        <f t="shared" si="595"/>
        <v>42.589999999999996</v>
      </c>
      <c r="Q1492" s="79">
        <f t="shared" si="595"/>
        <v>135.82999999999998</v>
      </c>
      <c r="R1492" s="79">
        <f t="shared" si="595"/>
        <v>304.75</v>
      </c>
      <c r="S1492" s="79">
        <f t="shared" si="595"/>
        <v>133.08000000000001</v>
      </c>
      <c r="T1492" s="79">
        <f t="shared" si="595"/>
        <v>67.28</v>
      </c>
      <c r="U1492" s="79">
        <f t="shared" si="595"/>
        <v>97.69</v>
      </c>
      <c r="V1492" s="79">
        <f t="shared" si="595"/>
        <v>27.9</v>
      </c>
      <c r="W1492" s="79">
        <f t="shared" si="595"/>
        <v>23.139999999999997</v>
      </c>
      <c r="X1492" s="79">
        <f t="shared" si="595"/>
        <v>0</v>
      </c>
      <c r="Y1492" s="79">
        <f t="shared" si="595"/>
        <v>0.69</v>
      </c>
      <c r="Z1492" s="79">
        <f t="shared" si="595"/>
        <v>0</v>
      </c>
      <c r="AA1492" s="227">
        <f t="shared" si="595"/>
        <v>0</v>
      </c>
      <c r="AB1492" s="107"/>
    </row>
    <row r="1493" spans="1:28" ht="19.5" customHeight="1" x14ac:dyDescent="0.15">
      <c r="A1493" s="219"/>
      <c r="B1493" s="73"/>
      <c r="C1493" s="73"/>
      <c r="D1493" s="73"/>
      <c r="E1493" s="77" t="s">
        <v>150</v>
      </c>
      <c r="F1493" s="79">
        <f t="shared" si="594"/>
        <v>199.77199999999999</v>
      </c>
      <c r="G1493" s="79">
        <f t="shared" si="595"/>
        <v>0</v>
      </c>
      <c r="H1493" s="79">
        <f t="shared" si="595"/>
        <v>0</v>
      </c>
      <c r="I1493" s="79">
        <f t="shared" si="595"/>
        <v>0</v>
      </c>
      <c r="J1493" s="79">
        <f t="shared" si="595"/>
        <v>0</v>
      </c>
      <c r="K1493" s="79">
        <f t="shared" si="595"/>
        <v>0</v>
      </c>
      <c r="L1493" s="79">
        <f t="shared" si="595"/>
        <v>0.27300000000000002</v>
      </c>
      <c r="M1493" s="79">
        <f t="shared" si="595"/>
        <v>0.39800000000000002</v>
      </c>
      <c r="N1493" s="79">
        <f t="shared" si="595"/>
        <v>0.10400000000000001</v>
      </c>
      <c r="O1493" s="79">
        <f t="shared" si="595"/>
        <v>4.1959999999999997</v>
      </c>
      <c r="P1493" s="79">
        <f t="shared" si="595"/>
        <v>8.5179999999999989</v>
      </c>
      <c r="Q1493" s="79">
        <f t="shared" si="595"/>
        <v>29.838000000000001</v>
      </c>
      <c r="R1493" s="79">
        <f t="shared" si="595"/>
        <v>70.031999999999996</v>
      </c>
      <c r="S1493" s="79">
        <f t="shared" si="595"/>
        <v>31.543999999999997</v>
      </c>
      <c r="T1493" s="79">
        <f t="shared" si="595"/>
        <v>16.62</v>
      </c>
      <c r="U1493" s="79">
        <f t="shared" si="595"/>
        <v>24.923000000000002</v>
      </c>
      <c r="V1493" s="79">
        <f t="shared" si="595"/>
        <v>7.1340000000000003</v>
      </c>
      <c r="W1493" s="79">
        <f t="shared" si="595"/>
        <v>6.0139999999999993</v>
      </c>
      <c r="X1493" s="79">
        <f t="shared" si="595"/>
        <v>0</v>
      </c>
      <c r="Y1493" s="79">
        <f t="shared" si="595"/>
        <v>0.17799999999999999</v>
      </c>
      <c r="Z1493" s="79">
        <f t="shared" si="595"/>
        <v>0</v>
      </c>
      <c r="AA1493" s="227">
        <f t="shared" si="595"/>
        <v>0</v>
      </c>
      <c r="AB1493" s="107"/>
    </row>
    <row r="1494" spans="1:28" ht="19.5" customHeight="1" x14ac:dyDescent="0.15">
      <c r="A1494" s="219"/>
      <c r="B1494" s="73" t="s">
        <v>158</v>
      </c>
      <c r="C1494" s="73" t="s">
        <v>159</v>
      </c>
      <c r="D1494" s="77" t="s">
        <v>160</v>
      </c>
      <c r="E1494" s="77" t="s">
        <v>183</v>
      </c>
      <c r="F1494" s="79">
        <f t="shared" si="594"/>
        <v>0</v>
      </c>
      <c r="G1494" s="79">
        <f t="shared" si="595"/>
        <v>0</v>
      </c>
      <c r="H1494" s="79">
        <f t="shared" si="595"/>
        <v>0</v>
      </c>
      <c r="I1494" s="79">
        <f t="shared" si="595"/>
        <v>0</v>
      </c>
      <c r="J1494" s="79">
        <f t="shared" si="595"/>
        <v>0</v>
      </c>
      <c r="K1494" s="79">
        <f t="shared" si="595"/>
        <v>0</v>
      </c>
      <c r="L1494" s="79">
        <f t="shared" si="595"/>
        <v>0</v>
      </c>
      <c r="M1494" s="79">
        <f t="shared" si="595"/>
        <v>0</v>
      </c>
      <c r="N1494" s="79">
        <f t="shared" si="595"/>
        <v>0</v>
      </c>
      <c r="O1494" s="79">
        <f t="shared" si="595"/>
        <v>0</v>
      </c>
      <c r="P1494" s="79">
        <f t="shared" si="595"/>
        <v>0</v>
      </c>
      <c r="Q1494" s="79">
        <f t="shared" si="595"/>
        <v>0</v>
      </c>
      <c r="R1494" s="79">
        <f t="shared" si="595"/>
        <v>0</v>
      </c>
      <c r="S1494" s="79">
        <f t="shared" si="595"/>
        <v>0</v>
      </c>
      <c r="T1494" s="79">
        <f t="shared" si="595"/>
        <v>0</v>
      </c>
      <c r="U1494" s="79">
        <f t="shared" si="595"/>
        <v>0</v>
      </c>
      <c r="V1494" s="79">
        <f t="shared" si="595"/>
        <v>0</v>
      </c>
      <c r="W1494" s="79">
        <f t="shared" si="595"/>
        <v>0</v>
      </c>
      <c r="X1494" s="79">
        <f t="shared" si="595"/>
        <v>0</v>
      </c>
      <c r="Y1494" s="79">
        <f t="shared" si="595"/>
        <v>0</v>
      </c>
      <c r="Z1494" s="79">
        <f t="shared" si="595"/>
        <v>0</v>
      </c>
      <c r="AA1494" s="227">
        <f t="shared" si="595"/>
        <v>0</v>
      </c>
      <c r="AB1494" s="107"/>
    </row>
    <row r="1495" spans="1:28" ht="19.5" customHeight="1" x14ac:dyDescent="0.15">
      <c r="A1495" s="219"/>
      <c r="B1495" s="73"/>
      <c r="C1495" s="73"/>
      <c r="D1495" s="73"/>
      <c r="E1495" s="77" t="s">
        <v>150</v>
      </c>
      <c r="F1495" s="79">
        <f t="shared" si="594"/>
        <v>0</v>
      </c>
      <c r="G1495" s="79">
        <f t="shared" si="595"/>
        <v>0</v>
      </c>
      <c r="H1495" s="79">
        <f t="shared" si="595"/>
        <v>0</v>
      </c>
      <c r="I1495" s="79">
        <f t="shared" si="595"/>
        <v>0</v>
      </c>
      <c r="J1495" s="79">
        <f t="shared" si="595"/>
        <v>0</v>
      </c>
      <c r="K1495" s="79">
        <f t="shared" si="595"/>
        <v>0</v>
      </c>
      <c r="L1495" s="79">
        <f t="shared" si="595"/>
        <v>0</v>
      </c>
      <c r="M1495" s="79">
        <f t="shared" si="595"/>
        <v>0</v>
      </c>
      <c r="N1495" s="79">
        <f t="shared" si="595"/>
        <v>0</v>
      </c>
      <c r="O1495" s="79">
        <f t="shared" si="595"/>
        <v>0</v>
      </c>
      <c r="P1495" s="79">
        <f t="shared" si="595"/>
        <v>0</v>
      </c>
      <c r="Q1495" s="79">
        <f t="shared" si="595"/>
        <v>0</v>
      </c>
      <c r="R1495" s="79">
        <f t="shared" si="595"/>
        <v>0</v>
      </c>
      <c r="S1495" s="79">
        <f t="shared" si="595"/>
        <v>0</v>
      </c>
      <c r="T1495" s="79">
        <f t="shared" si="595"/>
        <v>0</v>
      </c>
      <c r="U1495" s="79">
        <f t="shared" si="595"/>
        <v>0</v>
      </c>
      <c r="V1495" s="79">
        <f t="shared" si="595"/>
        <v>0</v>
      </c>
      <c r="W1495" s="79">
        <f t="shared" si="595"/>
        <v>0</v>
      </c>
      <c r="X1495" s="79">
        <f t="shared" si="595"/>
        <v>0</v>
      </c>
      <c r="Y1495" s="79">
        <f t="shared" si="595"/>
        <v>0</v>
      </c>
      <c r="Z1495" s="79">
        <f t="shared" si="595"/>
        <v>0</v>
      </c>
      <c r="AA1495" s="227">
        <f t="shared" si="595"/>
        <v>0</v>
      </c>
      <c r="AB1495" s="107"/>
    </row>
    <row r="1496" spans="1:28" ht="19.5" customHeight="1" x14ac:dyDescent="0.15">
      <c r="A1496" s="219"/>
      <c r="B1496" s="73"/>
      <c r="C1496" s="73"/>
      <c r="D1496" s="77" t="s">
        <v>161</v>
      </c>
      <c r="E1496" s="77" t="s">
        <v>183</v>
      </c>
      <c r="F1496" s="79">
        <f t="shared" si="594"/>
        <v>230.3</v>
      </c>
      <c r="G1496" s="79">
        <f t="shared" si="595"/>
        <v>8.5299999999999994</v>
      </c>
      <c r="H1496" s="79">
        <f t="shared" si="595"/>
        <v>7.3299999999999992</v>
      </c>
      <c r="I1496" s="79">
        <f t="shared" si="595"/>
        <v>28.040000000000003</v>
      </c>
      <c r="J1496" s="79">
        <f t="shared" si="595"/>
        <v>43.430000000000007</v>
      </c>
      <c r="K1496" s="79">
        <f t="shared" si="595"/>
        <v>66.430000000000007</v>
      </c>
      <c r="L1496" s="79">
        <f t="shared" si="595"/>
        <v>67.25</v>
      </c>
      <c r="M1496" s="79">
        <f t="shared" si="595"/>
        <v>5.1100000000000003</v>
      </c>
      <c r="N1496" s="79">
        <f t="shared" si="595"/>
        <v>1.5</v>
      </c>
      <c r="O1496" s="79">
        <f t="shared" si="595"/>
        <v>0</v>
      </c>
      <c r="P1496" s="79">
        <f t="shared" si="595"/>
        <v>0.25</v>
      </c>
      <c r="Q1496" s="79">
        <f t="shared" si="595"/>
        <v>0</v>
      </c>
      <c r="R1496" s="79">
        <f t="shared" si="595"/>
        <v>0</v>
      </c>
      <c r="S1496" s="79">
        <f t="shared" si="595"/>
        <v>0.23</v>
      </c>
      <c r="T1496" s="79">
        <f t="shared" si="595"/>
        <v>0.44</v>
      </c>
      <c r="U1496" s="79">
        <f t="shared" si="595"/>
        <v>0</v>
      </c>
      <c r="V1496" s="79">
        <f t="shared" si="595"/>
        <v>0.63</v>
      </c>
      <c r="W1496" s="79">
        <f t="shared" si="595"/>
        <v>0</v>
      </c>
      <c r="X1496" s="79">
        <f t="shared" si="595"/>
        <v>0</v>
      </c>
      <c r="Y1496" s="79">
        <f t="shared" ref="G1496:AA1508" si="596">Y1540+Y1584+Y1628+Y1672+Y1716</f>
        <v>0</v>
      </c>
      <c r="Z1496" s="79">
        <f t="shared" si="596"/>
        <v>0</v>
      </c>
      <c r="AA1496" s="227">
        <f t="shared" si="596"/>
        <v>1.1299999999999999</v>
      </c>
      <c r="AB1496" s="107"/>
    </row>
    <row r="1497" spans="1:28" ht="19.5" customHeight="1" x14ac:dyDescent="0.15">
      <c r="A1497" s="219"/>
      <c r="B1497" s="73"/>
      <c r="C1497" s="73"/>
      <c r="D1497" s="73"/>
      <c r="E1497" s="77" t="s">
        <v>150</v>
      </c>
      <c r="F1497" s="79">
        <f t="shared" si="594"/>
        <v>5.9950000000000001</v>
      </c>
      <c r="G1497" s="79">
        <f t="shared" si="596"/>
        <v>0</v>
      </c>
      <c r="H1497" s="79">
        <f t="shared" si="596"/>
        <v>0</v>
      </c>
      <c r="I1497" s="79">
        <f t="shared" si="596"/>
        <v>0</v>
      </c>
      <c r="J1497" s="79">
        <f t="shared" si="596"/>
        <v>0.52</v>
      </c>
      <c r="K1497" s="79">
        <f t="shared" si="596"/>
        <v>1.73</v>
      </c>
      <c r="L1497" s="79">
        <f t="shared" si="596"/>
        <v>2.63</v>
      </c>
      <c r="M1497" s="79">
        <f t="shared" si="596"/>
        <v>0.30299999999999999</v>
      </c>
      <c r="N1497" s="79">
        <f t="shared" si="596"/>
        <v>0.11600000000000001</v>
      </c>
      <c r="O1497" s="79">
        <f t="shared" si="596"/>
        <v>0</v>
      </c>
      <c r="P1497" s="79">
        <f t="shared" si="596"/>
        <v>2.3E-2</v>
      </c>
      <c r="Q1497" s="79">
        <f t="shared" si="596"/>
        <v>0</v>
      </c>
      <c r="R1497" s="79">
        <f t="shared" si="596"/>
        <v>0</v>
      </c>
      <c r="S1497" s="79">
        <f t="shared" si="596"/>
        <v>5.1999999999999998E-2</v>
      </c>
      <c r="T1497" s="79">
        <f t="shared" si="596"/>
        <v>0.114</v>
      </c>
      <c r="U1497" s="79">
        <f t="shared" si="596"/>
        <v>0</v>
      </c>
      <c r="V1497" s="79">
        <f t="shared" si="596"/>
        <v>0.17899999999999999</v>
      </c>
      <c r="W1497" s="79">
        <f t="shared" si="596"/>
        <v>0</v>
      </c>
      <c r="X1497" s="79">
        <f t="shared" si="596"/>
        <v>0</v>
      </c>
      <c r="Y1497" s="79">
        <f t="shared" si="596"/>
        <v>0</v>
      </c>
      <c r="Z1497" s="79">
        <f t="shared" si="596"/>
        <v>0</v>
      </c>
      <c r="AA1497" s="227">
        <f t="shared" si="596"/>
        <v>0.32800000000000001</v>
      </c>
      <c r="AB1497" s="107"/>
    </row>
    <row r="1498" spans="1:28" ht="19.5" customHeight="1" x14ac:dyDescent="0.15">
      <c r="A1498" s="219"/>
      <c r="B1498" s="73"/>
      <c r="C1498" s="73" t="s">
        <v>162</v>
      </c>
      <c r="D1498" s="77" t="s">
        <v>163</v>
      </c>
      <c r="E1498" s="77" t="s">
        <v>183</v>
      </c>
      <c r="F1498" s="79">
        <f t="shared" si="594"/>
        <v>849.57</v>
      </c>
      <c r="G1498" s="79">
        <f t="shared" si="596"/>
        <v>2.31</v>
      </c>
      <c r="H1498" s="79">
        <f t="shared" si="596"/>
        <v>7.6400000000000006</v>
      </c>
      <c r="I1498" s="79">
        <f t="shared" si="596"/>
        <v>5.0200000000000005</v>
      </c>
      <c r="J1498" s="79">
        <f t="shared" si="596"/>
        <v>5.22</v>
      </c>
      <c r="K1498" s="79">
        <f t="shared" si="596"/>
        <v>0.72</v>
      </c>
      <c r="L1498" s="79">
        <f t="shared" si="596"/>
        <v>0.46</v>
      </c>
      <c r="M1498" s="79">
        <f t="shared" si="596"/>
        <v>2.37</v>
      </c>
      <c r="N1498" s="79">
        <f t="shared" si="596"/>
        <v>3.25</v>
      </c>
      <c r="O1498" s="79">
        <f t="shared" si="596"/>
        <v>27.470000000000002</v>
      </c>
      <c r="P1498" s="79">
        <f t="shared" si="596"/>
        <v>5.89</v>
      </c>
      <c r="Q1498" s="79">
        <f t="shared" si="596"/>
        <v>62.539999999999992</v>
      </c>
      <c r="R1498" s="79">
        <f t="shared" si="596"/>
        <v>112.88</v>
      </c>
      <c r="S1498" s="79">
        <f t="shared" si="596"/>
        <v>261.85000000000002</v>
      </c>
      <c r="T1498" s="79">
        <f t="shared" si="596"/>
        <v>238.82000000000002</v>
      </c>
      <c r="U1498" s="79">
        <f t="shared" si="596"/>
        <v>64.850000000000009</v>
      </c>
      <c r="V1498" s="79">
        <f t="shared" si="596"/>
        <v>12.77</v>
      </c>
      <c r="W1498" s="79">
        <f t="shared" si="596"/>
        <v>5.07</v>
      </c>
      <c r="X1498" s="79">
        <f t="shared" si="596"/>
        <v>27.93</v>
      </c>
      <c r="Y1498" s="79">
        <f t="shared" si="596"/>
        <v>0.99</v>
      </c>
      <c r="Z1498" s="79">
        <f t="shared" si="596"/>
        <v>0</v>
      </c>
      <c r="AA1498" s="227">
        <f t="shared" si="596"/>
        <v>1.52</v>
      </c>
      <c r="AB1498" s="107"/>
    </row>
    <row r="1499" spans="1:28" ht="19.5" customHeight="1" x14ac:dyDescent="0.15">
      <c r="A1499" s="219"/>
      <c r="B1499" s="73" t="s">
        <v>20</v>
      </c>
      <c r="C1499" s="73"/>
      <c r="D1499" s="73"/>
      <c r="E1499" s="77" t="s">
        <v>150</v>
      </c>
      <c r="F1499" s="79">
        <f t="shared" si="594"/>
        <v>232.88</v>
      </c>
      <c r="G1499" s="79">
        <f t="shared" si="596"/>
        <v>0</v>
      </c>
      <c r="H1499" s="79">
        <f t="shared" si="596"/>
        <v>0</v>
      </c>
      <c r="I1499" s="79">
        <f t="shared" si="596"/>
        <v>0.30000000000000004</v>
      </c>
      <c r="J1499" s="79">
        <f t="shared" si="596"/>
        <v>0.52200000000000002</v>
      </c>
      <c r="K1499" s="79">
        <f t="shared" si="596"/>
        <v>9.6000000000000002E-2</v>
      </c>
      <c r="L1499" s="79">
        <f t="shared" si="596"/>
        <v>7.2999999999999995E-2</v>
      </c>
      <c r="M1499" s="79">
        <f t="shared" si="596"/>
        <v>0.45100000000000001</v>
      </c>
      <c r="N1499" s="79">
        <f t="shared" si="596"/>
        <v>0.68099999999999994</v>
      </c>
      <c r="O1499" s="79">
        <f t="shared" si="596"/>
        <v>6.3209999999999997</v>
      </c>
      <c r="P1499" s="79">
        <f t="shared" si="596"/>
        <v>1.476</v>
      </c>
      <c r="Q1499" s="79">
        <f t="shared" si="596"/>
        <v>16.259999999999998</v>
      </c>
      <c r="R1499" s="79">
        <f t="shared" si="596"/>
        <v>30.347999999999999</v>
      </c>
      <c r="S1499" s="79">
        <f t="shared" si="596"/>
        <v>73.227000000000004</v>
      </c>
      <c r="T1499" s="79">
        <f t="shared" si="596"/>
        <v>69.274000000000001</v>
      </c>
      <c r="U1499" s="79">
        <f t="shared" si="596"/>
        <v>19.372</v>
      </c>
      <c r="V1499" s="79">
        <f t="shared" si="596"/>
        <v>3.8239999999999998</v>
      </c>
      <c r="W1499" s="79">
        <f t="shared" si="596"/>
        <v>1.522</v>
      </c>
      <c r="X1499" s="79">
        <f t="shared" si="596"/>
        <v>8.3789999999999996</v>
      </c>
      <c r="Y1499" s="79">
        <f t="shared" si="596"/>
        <v>0.29699999999999999</v>
      </c>
      <c r="Z1499" s="79">
        <f t="shared" si="596"/>
        <v>0</v>
      </c>
      <c r="AA1499" s="227">
        <f t="shared" si="596"/>
        <v>0.45700000000000002</v>
      </c>
      <c r="AB1499" s="107"/>
    </row>
    <row r="1500" spans="1:28" ht="19.5" customHeight="1" x14ac:dyDescent="0.15">
      <c r="A1500" s="219"/>
      <c r="B1500" s="73"/>
      <c r="C1500" s="73"/>
      <c r="D1500" s="77" t="s">
        <v>164</v>
      </c>
      <c r="E1500" s="77" t="s">
        <v>183</v>
      </c>
      <c r="F1500" s="79">
        <f t="shared" si="594"/>
        <v>10.740000000000002</v>
      </c>
      <c r="G1500" s="79">
        <f t="shared" si="596"/>
        <v>0</v>
      </c>
      <c r="H1500" s="79">
        <f t="shared" si="596"/>
        <v>1.28</v>
      </c>
      <c r="I1500" s="79">
        <f t="shared" si="596"/>
        <v>0.34</v>
      </c>
      <c r="J1500" s="79">
        <f t="shared" si="596"/>
        <v>0</v>
      </c>
      <c r="K1500" s="79">
        <f t="shared" si="596"/>
        <v>0</v>
      </c>
      <c r="L1500" s="79">
        <f t="shared" si="596"/>
        <v>0.13</v>
      </c>
      <c r="M1500" s="79">
        <f t="shared" si="596"/>
        <v>0.81</v>
      </c>
      <c r="N1500" s="79">
        <f t="shared" si="596"/>
        <v>0</v>
      </c>
      <c r="O1500" s="79">
        <f t="shared" si="596"/>
        <v>0</v>
      </c>
      <c r="P1500" s="79">
        <f t="shared" si="596"/>
        <v>0</v>
      </c>
      <c r="Q1500" s="79">
        <f t="shared" si="596"/>
        <v>0</v>
      </c>
      <c r="R1500" s="79">
        <f t="shared" si="596"/>
        <v>0.04</v>
      </c>
      <c r="S1500" s="79">
        <f t="shared" si="596"/>
        <v>0</v>
      </c>
      <c r="T1500" s="79">
        <f t="shared" si="596"/>
        <v>0</v>
      </c>
      <c r="U1500" s="79">
        <f t="shared" si="596"/>
        <v>0</v>
      </c>
      <c r="V1500" s="79">
        <f t="shared" si="596"/>
        <v>0</v>
      </c>
      <c r="W1500" s="79">
        <f t="shared" si="596"/>
        <v>0</v>
      </c>
      <c r="X1500" s="79">
        <f t="shared" si="596"/>
        <v>0</v>
      </c>
      <c r="Y1500" s="79">
        <f t="shared" si="596"/>
        <v>0</v>
      </c>
      <c r="Z1500" s="79">
        <f t="shared" si="596"/>
        <v>0</v>
      </c>
      <c r="AA1500" s="227">
        <f t="shared" si="596"/>
        <v>8.14</v>
      </c>
      <c r="AB1500" s="107"/>
    </row>
    <row r="1501" spans="1:28" ht="19.5" customHeight="1" x14ac:dyDescent="0.15">
      <c r="A1501" s="219" t="s">
        <v>226</v>
      </c>
      <c r="B1501" s="73"/>
      <c r="C1501" s="73"/>
      <c r="D1501" s="73"/>
      <c r="E1501" s="77" t="s">
        <v>150</v>
      </c>
      <c r="F1501" s="79">
        <f t="shared" si="594"/>
        <v>2.42</v>
      </c>
      <c r="G1501" s="79">
        <f t="shared" si="596"/>
        <v>0</v>
      </c>
      <c r="H1501" s="79">
        <f t="shared" si="596"/>
        <v>0</v>
      </c>
      <c r="I1501" s="79">
        <f t="shared" si="596"/>
        <v>0</v>
      </c>
      <c r="J1501" s="79">
        <f t="shared" si="596"/>
        <v>0</v>
      </c>
      <c r="K1501" s="79">
        <f t="shared" si="596"/>
        <v>0</v>
      </c>
      <c r="L1501" s="79">
        <f t="shared" si="596"/>
        <v>5.0000000000000001E-3</v>
      </c>
      <c r="M1501" s="79">
        <f t="shared" si="596"/>
        <v>4.7E-2</v>
      </c>
      <c r="N1501" s="79">
        <f t="shared" si="596"/>
        <v>0</v>
      </c>
      <c r="O1501" s="79">
        <f t="shared" si="596"/>
        <v>0</v>
      </c>
      <c r="P1501" s="79">
        <f t="shared" si="596"/>
        <v>0</v>
      </c>
      <c r="Q1501" s="79">
        <f t="shared" si="596"/>
        <v>0</v>
      </c>
      <c r="R1501" s="79">
        <f t="shared" si="596"/>
        <v>8.0000000000000002E-3</v>
      </c>
      <c r="S1501" s="79">
        <f t="shared" si="596"/>
        <v>0</v>
      </c>
      <c r="T1501" s="79">
        <f t="shared" si="596"/>
        <v>0</v>
      </c>
      <c r="U1501" s="79">
        <f t="shared" si="596"/>
        <v>0</v>
      </c>
      <c r="V1501" s="79">
        <f t="shared" si="596"/>
        <v>0</v>
      </c>
      <c r="W1501" s="79">
        <f t="shared" si="596"/>
        <v>0</v>
      </c>
      <c r="X1501" s="79">
        <f t="shared" si="596"/>
        <v>0</v>
      </c>
      <c r="Y1501" s="79">
        <f t="shared" si="596"/>
        <v>0</v>
      </c>
      <c r="Z1501" s="79">
        <f t="shared" si="596"/>
        <v>0</v>
      </c>
      <c r="AA1501" s="227">
        <f t="shared" si="596"/>
        <v>2.36</v>
      </c>
      <c r="AB1501" s="107"/>
    </row>
    <row r="1502" spans="1:28" ht="19.5" customHeight="1" x14ac:dyDescent="0.15">
      <c r="A1502" s="219"/>
      <c r="B1502" s="76"/>
      <c r="C1502" s="74" t="s">
        <v>165</v>
      </c>
      <c r="D1502" s="75"/>
      <c r="E1502" s="77" t="s">
        <v>183</v>
      </c>
      <c r="F1502" s="79">
        <f t="shared" si="594"/>
        <v>121.46000000000001</v>
      </c>
      <c r="G1502" s="79">
        <f t="shared" si="596"/>
        <v>0</v>
      </c>
      <c r="H1502" s="79">
        <f t="shared" si="596"/>
        <v>10.94</v>
      </c>
      <c r="I1502" s="79">
        <f t="shared" si="596"/>
        <v>7.07</v>
      </c>
      <c r="J1502" s="79">
        <f t="shared" si="596"/>
        <v>4.21</v>
      </c>
      <c r="K1502" s="79">
        <f t="shared" si="596"/>
        <v>4.88</v>
      </c>
      <c r="L1502" s="79">
        <f t="shared" si="596"/>
        <v>16.600000000000001</v>
      </c>
      <c r="M1502" s="79">
        <f t="shared" si="596"/>
        <v>5.9399999999999995</v>
      </c>
      <c r="N1502" s="79">
        <f t="shared" si="596"/>
        <v>7.61</v>
      </c>
      <c r="O1502" s="79">
        <f t="shared" si="596"/>
        <v>10.34</v>
      </c>
      <c r="P1502" s="79">
        <f t="shared" si="596"/>
        <v>1.8599999999999999</v>
      </c>
      <c r="Q1502" s="79">
        <f t="shared" si="596"/>
        <v>3.1799999999999997</v>
      </c>
      <c r="R1502" s="79">
        <f t="shared" si="596"/>
        <v>6.9799999999999995</v>
      </c>
      <c r="S1502" s="79">
        <f t="shared" si="596"/>
        <v>1.8399999999999999</v>
      </c>
      <c r="T1502" s="79">
        <f t="shared" si="596"/>
        <v>3.34</v>
      </c>
      <c r="U1502" s="79">
        <f t="shared" si="596"/>
        <v>10.029999999999999</v>
      </c>
      <c r="V1502" s="79">
        <f t="shared" si="596"/>
        <v>10.180000000000001</v>
      </c>
      <c r="W1502" s="79">
        <f t="shared" si="596"/>
        <v>0.76</v>
      </c>
      <c r="X1502" s="79">
        <f t="shared" si="596"/>
        <v>15.700000000000001</v>
      </c>
      <c r="Y1502" s="79">
        <f t="shared" si="596"/>
        <v>0</v>
      </c>
      <c r="Z1502" s="79">
        <f t="shared" si="596"/>
        <v>0</v>
      </c>
      <c r="AA1502" s="227">
        <f t="shared" si="596"/>
        <v>0</v>
      </c>
      <c r="AB1502" s="107"/>
    </row>
    <row r="1503" spans="1:28" ht="19.5" customHeight="1" x14ac:dyDescent="0.15">
      <c r="A1503" s="219"/>
      <c r="B1503" s="76"/>
      <c r="C1503" s="76"/>
      <c r="E1503" s="77" t="s">
        <v>150</v>
      </c>
      <c r="F1503" s="79">
        <f t="shared" si="594"/>
        <v>12.774999999999999</v>
      </c>
      <c r="G1503" s="79">
        <f t="shared" si="596"/>
        <v>0</v>
      </c>
      <c r="H1503" s="79">
        <f t="shared" si="596"/>
        <v>0.01</v>
      </c>
      <c r="I1503" s="79">
        <f t="shared" si="596"/>
        <v>7.9999999999999988E-2</v>
      </c>
      <c r="J1503" s="79">
        <f t="shared" si="596"/>
        <v>0.21199999999999997</v>
      </c>
      <c r="K1503" s="79">
        <f t="shared" si="596"/>
        <v>0.34400000000000003</v>
      </c>
      <c r="L1503" s="79">
        <f t="shared" si="596"/>
        <v>1.496</v>
      </c>
      <c r="M1503" s="79">
        <f t="shared" si="596"/>
        <v>0.67400000000000004</v>
      </c>
      <c r="N1503" s="79">
        <f t="shared" si="596"/>
        <v>0.96099999999999997</v>
      </c>
      <c r="O1503" s="79">
        <f t="shared" si="596"/>
        <v>2.1419999999999999</v>
      </c>
      <c r="P1503" s="79">
        <f t="shared" si="596"/>
        <v>0.41499999999999998</v>
      </c>
      <c r="Q1503" s="79">
        <f t="shared" si="596"/>
        <v>0.52400000000000002</v>
      </c>
      <c r="R1503" s="79">
        <f t="shared" si="596"/>
        <v>0.94500000000000006</v>
      </c>
      <c r="S1503" s="79">
        <f t="shared" si="596"/>
        <v>0.32100000000000001</v>
      </c>
      <c r="T1503" s="79">
        <f t="shared" si="596"/>
        <v>0.439</v>
      </c>
      <c r="U1503" s="79">
        <f t="shared" si="596"/>
        <v>1.143</v>
      </c>
      <c r="V1503" s="79">
        <f t="shared" si="596"/>
        <v>1.355</v>
      </c>
      <c r="W1503" s="79">
        <f t="shared" si="596"/>
        <v>7.9000000000000001E-2</v>
      </c>
      <c r="X1503" s="79">
        <f t="shared" si="596"/>
        <v>1.635</v>
      </c>
      <c r="Y1503" s="79">
        <f t="shared" si="596"/>
        <v>0</v>
      </c>
      <c r="Z1503" s="79">
        <f t="shared" si="596"/>
        <v>0</v>
      </c>
      <c r="AA1503" s="227">
        <f t="shared" si="596"/>
        <v>0</v>
      </c>
      <c r="AB1503" s="107"/>
    </row>
    <row r="1504" spans="1:28" ht="19.5" customHeight="1" x14ac:dyDescent="0.15">
      <c r="A1504" s="219"/>
      <c r="B1504" s="221"/>
      <c r="C1504" s="74" t="s">
        <v>152</v>
      </c>
      <c r="D1504" s="75"/>
      <c r="E1504" s="77" t="s">
        <v>183</v>
      </c>
      <c r="F1504" s="79">
        <f t="shared" si="594"/>
        <v>12319.98</v>
      </c>
      <c r="G1504" s="79">
        <f t="shared" si="596"/>
        <v>4.62</v>
      </c>
      <c r="H1504" s="79">
        <f t="shared" si="596"/>
        <v>217.88000000000002</v>
      </c>
      <c r="I1504" s="79">
        <f t="shared" si="596"/>
        <v>80.339999999999989</v>
      </c>
      <c r="J1504" s="79">
        <f t="shared" si="596"/>
        <v>178.46999999999997</v>
      </c>
      <c r="K1504" s="79">
        <f t="shared" si="596"/>
        <v>213.6</v>
      </c>
      <c r="L1504" s="79">
        <f t="shared" si="596"/>
        <v>241.61999999999998</v>
      </c>
      <c r="M1504" s="79">
        <f t="shared" si="596"/>
        <v>126.15</v>
      </c>
      <c r="N1504" s="79">
        <f t="shared" si="596"/>
        <v>158.57000000000002</v>
      </c>
      <c r="O1504" s="79">
        <f t="shared" si="596"/>
        <v>142.77000000000001</v>
      </c>
      <c r="P1504" s="79">
        <f t="shared" si="596"/>
        <v>153.45000000000002</v>
      </c>
      <c r="Q1504" s="79">
        <f t="shared" si="596"/>
        <v>310.61</v>
      </c>
      <c r="R1504" s="79">
        <f t="shared" si="596"/>
        <v>659.46</v>
      </c>
      <c r="S1504" s="79">
        <f t="shared" si="596"/>
        <v>1421.0900000000001</v>
      </c>
      <c r="T1504" s="79">
        <f t="shared" si="596"/>
        <v>1902.4899999999998</v>
      </c>
      <c r="U1504" s="79">
        <f t="shared" si="596"/>
        <v>2844.3399999999997</v>
      </c>
      <c r="V1504" s="79">
        <f t="shared" si="596"/>
        <v>1861.43</v>
      </c>
      <c r="W1504" s="79">
        <f t="shared" si="596"/>
        <v>889.61</v>
      </c>
      <c r="X1504" s="79">
        <f t="shared" si="596"/>
        <v>413.44000000000005</v>
      </c>
      <c r="Y1504" s="79">
        <f t="shared" si="596"/>
        <v>270.60000000000002</v>
      </c>
      <c r="Z1504" s="79">
        <f t="shared" si="596"/>
        <v>23.019999999999996</v>
      </c>
      <c r="AA1504" s="227">
        <f t="shared" si="596"/>
        <v>206.42000000000002</v>
      </c>
      <c r="AB1504" s="107"/>
    </row>
    <row r="1505" spans="1:28" ht="19.5" customHeight="1" x14ac:dyDescent="0.15">
      <c r="A1505" s="219"/>
      <c r="B1505" s="76"/>
      <c r="C1505" s="76"/>
      <c r="E1505" s="77" t="s">
        <v>150</v>
      </c>
      <c r="F1505" s="79">
        <f t="shared" si="594"/>
        <v>1795.9659999999999</v>
      </c>
      <c r="G1505" s="79">
        <f t="shared" si="596"/>
        <v>0</v>
      </c>
      <c r="H1505" s="79">
        <f t="shared" si="596"/>
        <v>1.605</v>
      </c>
      <c r="I1505" s="79">
        <f t="shared" si="596"/>
        <v>2.0499999999999998</v>
      </c>
      <c r="J1505" s="79">
        <f t="shared" si="596"/>
        <v>9.0469999999999988</v>
      </c>
      <c r="K1505" s="79">
        <f t="shared" si="596"/>
        <v>15.029</v>
      </c>
      <c r="L1505" s="79">
        <f t="shared" si="596"/>
        <v>21.760999999999999</v>
      </c>
      <c r="M1505" s="79">
        <f t="shared" si="596"/>
        <v>12.610999999999999</v>
      </c>
      <c r="N1505" s="79">
        <f t="shared" si="596"/>
        <v>17.329000000000001</v>
      </c>
      <c r="O1505" s="79">
        <f t="shared" si="596"/>
        <v>16.218</v>
      </c>
      <c r="P1505" s="79">
        <f t="shared" si="596"/>
        <v>19.721</v>
      </c>
      <c r="Q1505" s="79">
        <f t="shared" si="596"/>
        <v>44.454999999999998</v>
      </c>
      <c r="R1505" s="79">
        <f t="shared" si="596"/>
        <v>99.242000000000004</v>
      </c>
      <c r="S1505" s="79">
        <f t="shared" si="596"/>
        <v>217.92599999999999</v>
      </c>
      <c r="T1505" s="79">
        <f t="shared" si="596"/>
        <v>307.28199999999998</v>
      </c>
      <c r="U1505" s="79">
        <f t="shared" si="596"/>
        <v>444.779</v>
      </c>
      <c r="V1505" s="79">
        <f t="shared" si="596"/>
        <v>287.072</v>
      </c>
      <c r="W1505" s="79">
        <f t="shared" si="596"/>
        <v>140.28800000000001</v>
      </c>
      <c r="X1505" s="79">
        <f t="shared" si="596"/>
        <v>62.918999999999997</v>
      </c>
      <c r="Y1505" s="79">
        <f t="shared" si="596"/>
        <v>40.588000000000001</v>
      </c>
      <c r="Z1505" s="79">
        <f t="shared" si="596"/>
        <v>3.6860000000000004</v>
      </c>
      <c r="AA1505" s="227">
        <f t="shared" si="596"/>
        <v>32.357999999999997</v>
      </c>
      <c r="AB1505" s="107"/>
    </row>
    <row r="1506" spans="1:28" ht="19.5" customHeight="1" x14ac:dyDescent="0.15">
      <c r="A1506" s="219"/>
      <c r="B1506" s="73" t="s">
        <v>94</v>
      </c>
      <c r="C1506" s="77"/>
      <c r="D1506" s="77" t="s">
        <v>153</v>
      </c>
      <c r="E1506" s="77" t="s">
        <v>183</v>
      </c>
      <c r="F1506" s="79">
        <f t="shared" si="594"/>
        <v>1007.7800000000001</v>
      </c>
      <c r="G1506" s="79">
        <f t="shared" si="596"/>
        <v>0</v>
      </c>
      <c r="H1506" s="79">
        <f t="shared" si="596"/>
        <v>0</v>
      </c>
      <c r="I1506" s="79">
        <f t="shared" si="596"/>
        <v>0</v>
      </c>
      <c r="J1506" s="79">
        <f t="shared" si="596"/>
        <v>0</v>
      </c>
      <c r="K1506" s="79">
        <f t="shared" si="596"/>
        <v>2.21</v>
      </c>
      <c r="L1506" s="79">
        <f t="shared" si="596"/>
        <v>0</v>
      </c>
      <c r="M1506" s="79">
        <f t="shared" si="596"/>
        <v>0</v>
      </c>
      <c r="N1506" s="79">
        <f t="shared" si="596"/>
        <v>0.78</v>
      </c>
      <c r="O1506" s="79">
        <f t="shared" si="596"/>
        <v>1.36</v>
      </c>
      <c r="P1506" s="79">
        <f t="shared" si="596"/>
        <v>5.22</v>
      </c>
      <c r="Q1506" s="79">
        <f t="shared" si="596"/>
        <v>12.469999999999999</v>
      </c>
      <c r="R1506" s="79">
        <f t="shared" si="596"/>
        <v>47.64</v>
      </c>
      <c r="S1506" s="79">
        <f t="shared" si="596"/>
        <v>143.73999999999998</v>
      </c>
      <c r="T1506" s="79">
        <f t="shared" si="596"/>
        <v>287.15000000000003</v>
      </c>
      <c r="U1506" s="79">
        <f t="shared" si="596"/>
        <v>239.35</v>
      </c>
      <c r="V1506" s="79">
        <f t="shared" si="596"/>
        <v>127.5</v>
      </c>
      <c r="W1506" s="79">
        <f t="shared" si="596"/>
        <v>90.139999999999986</v>
      </c>
      <c r="X1506" s="79">
        <f t="shared" si="596"/>
        <v>21.520000000000003</v>
      </c>
      <c r="Y1506" s="79">
        <f t="shared" si="596"/>
        <v>8.1900000000000013</v>
      </c>
      <c r="Z1506" s="79">
        <f t="shared" si="596"/>
        <v>2.67</v>
      </c>
      <c r="AA1506" s="237">
        <f t="shared" si="596"/>
        <v>17.839999999999996</v>
      </c>
      <c r="AB1506" s="107"/>
    </row>
    <row r="1507" spans="1:28" ht="19.5" customHeight="1" x14ac:dyDescent="0.15">
      <c r="A1507" s="219"/>
      <c r="B1507" s="73"/>
      <c r="C1507" s="73" t="s">
        <v>10</v>
      </c>
      <c r="D1507" s="73"/>
      <c r="E1507" s="77" t="s">
        <v>150</v>
      </c>
      <c r="F1507" s="79">
        <f t="shared" si="594"/>
        <v>251.71500000000003</v>
      </c>
      <c r="G1507" s="79">
        <f t="shared" si="596"/>
        <v>0</v>
      </c>
      <c r="H1507" s="79">
        <f t="shared" si="596"/>
        <v>0</v>
      </c>
      <c r="I1507" s="79">
        <f t="shared" si="596"/>
        <v>0</v>
      </c>
      <c r="J1507" s="79">
        <f t="shared" si="596"/>
        <v>0</v>
      </c>
      <c r="K1507" s="79">
        <f t="shared" si="596"/>
        <v>0.221</v>
      </c>
      <c r="L1507" s="79">
        <f t="shared" si="596"/>
        <v>0</v>
      </c>
      <c r="M1507" s="79">
        <f t="shared" si="596"/>
        <v>0</v>
      </c>
      <c r="N1507" s="79">
        <f t="shared" si="596"/>
        <v>0.125</v>
      </c>
      <c r="O1507" s="79">
        <f t="shared" si="596"/>
        <v>0.246</v>
      </c>
      <c r="P1507" s="79">
        <f t="shared" si="596"/>
        <v>1.042</v>
      </c>
      <c r="Q1507" s="79">
        <f t="shared" si="596"/>
        <v>2.7440000000000002</v>
      </c>
      <c r="R1507" s="79">
        <f t="shared" si="596"/>
        <v>10.897</v>
      </c>
      <c r="S1507" s="79">
        <f t="shared" si="596"/>
        <v>33.159999999999997</v>
      </c>
      <c r="T1507" s="79">
        <f t="shared" si="596"/>
        <v>71.582999999999984</v>
      </c>
      <c r="U1507" s="79">
        <f t="shared" si="596"/>
        <v>62.167000000000002</v>
      </c>
      <c r="V1507" s="79">
        <f t="shared" si="596"/>
        <v>33.127000000000002</v>
      </c>
      <c r="W1507" s="79">
        <f t="shared" si="596"/>
        <v>23.107999999999997</v>
      </c>
      <c r="X1507" s="79">
        <f t="shared" si="596"/>
        <v>5.593</v>
      </c>
      <c r="Y1507" s="79">
        <f t="shared" si="596"/>
        <v>2.13</v>
      </c>
      <c r="Z1507" s="79">
        <f t="shared" si="596"/>
        <v>0.69399999999999995</v>
      </c>
      <c r="AA1507" s="227">
        <f t="shared" si="596"/>
        <v>4.8780000000000001</v>
      </c>
      <c r="AB1507" s="107"/>
    </row>
    <row r="1508" spans="1:28" ht="19.5" customHeight="1" x14ac:dyDescent="0.15">
      <c r="A1508" s="219"/>
      <c r="B1508" s="73"/>
      <c r="C1508" s="73"/>
      <c r="D1508" s="77" t="s">
        <v>157</v>
      </c>
      <c r="E1508" s="77" t="s">
        <v>183</v>
      </c>
      <c r="F1508" s="79">
        <f t="shared" si="594"/>
        <v>979.75</v>
      </c>
      <c r="G1508" s="79">
        <f t="shared" si="596"/>
        <v>0</v>
      </c>
      <c r="H1508" s="79">
        <f t="shared" si="596"/>
        <v>0</v>
      </c>
      <c r="I1508" s="79">
        <f t="shared" si="596"/>
        <v>0</v>
      </c>
      <c r="J1508" s="79">
        <f t="shared" si="596"/>
        <v>0</v>
      </c>
      <c r="K1508" s="79">
        <f t="shared" si="596"/>
        <v>2.21</v>
      </c>
      <c r="L1508" s="79">
        <f t="shared" si="596"/>
        <v>0</v>
      </c>
      <c r="M1508" s="79">
        <f t="shared" si="596"/>
        <v>0</v>
      </c>
      <c r="N1508" s="79">
        <f t="shared" si="596"/>
        <v>0.78</v>
      </c>
      <c r="O1508" s="79">
        <f t="shared" si="596"/>
        <v>1.36</v>
      </c>
      <c r="P1508" s="79">
        <f t="shared" si="596"/>
        <v>5.22</v>
      </c>
      <c r="Q1508" s="79">
        <f t="shared" si="596"/>
        <v>12.469999999999999</v>
      </c>
      <c r="R1508" s="79">
        <f t="shared" si="596"/>
        <v>47.64</v>
      </c>
      <c r="S1508" s="79">
        <f t="shared" si="596"/>
        <v>143.73999999999998</v>
      </c>
      <c r="T1508" s="79">
        <f t="shared" si="596"/>
        <v>278.65999999999997</v>
      </c>
      <c r="U1508" s="79">
        <f t="shared" si="596"/>
        <v>228.94</v>
      </c>
      <c r="V1508" s="79">
        <f t="shared" si="596"/>
        <v>127.25</v>
      </c>
      <c r="W1508" s="79">
        <f t="shared" si="596"/>
        <v>90.139999999999986</v>
      </c>
      <c r="X1508" s="79">
        <f t="shared" si="596"/>
        <v>21.520000000000003</v>
      </c>
      <c r="Y1508" s="79">
        <f t="shared" si="596"/>
        <v>8.1900000000000013</v>
      </c>
      <c r="Z1508" s="79">
        <f t="shared" si="596"/>
        <v>2.67</v>
      </c>
      <c r="AA1508" s="227">
        <f t="shared" si="596"/>
        <v>8.9599999999999991</v>
      </c>
      <c r="AB1508" s="107"/>
    </row>
    <row r="1509" spans="1:28" ht="19.5" customHeight="1" x14ac:dyDescent="0.15">
      <c r="A1509" s="219"/>
      <c r="B1509" s="73"/>
      <c r="C1509" s="73"/>
      <c r="D1509" s="73"/>
      <c r="E1509" s="77" t="s">
        <v>150</v>
      </c>
      <c r="F1509" s="79">
        <f t="shared" si="594"/>
        <v>244.27300000000005</v>
      </c>
      <c r="G1509" s="79">
        <f t="shared" ref="G1509:AA1517" si="597">G1553+G1597+G1641+G1685+G1729</f>
        <v>0</v>
      </c>
      <c r="H1509" s="79">
        <f t="shared" si="597"/>
        <v>0</v>
      </c>
      <c r="I1509" s="79">
        <f t="shared" si="597"/>
        <v>0</v>
      </c>
      <c r="J1509" s="79">
        <f t="shared" si="597"/>
        <v>0</v>
      </c>
      <c r="K1509" s="79">
        <f t="shared" si="597"/>
        <v>0.221</v>
      </c>
      <c r="L1509" s="79">
        <f t="shared" si="597"/>
        <v>0</v>
      </c>
      <c r="M1509" s="79">
        <f t="shared" si="597"/>
        <v>0</v>
      </c>
      <c r="N1509" s="79">
        <f t="shared" si="597"/>
        <v>0.125</v>
      </c>
      <c r="O1509" s="79">
        <f t="shared" si="597"/>
        <v>0.246</v>
      </c>
      <c r="P1509" s="79">
        <f t="shared" si="597"/>
        <v>1.042</v>
      </c>
      <c r="Q1509" s="79">
        <f t="shared" si="597"/>
        <v>2.7440000000000002</v>
      </c>
      <c r="R1509" s="79">
        <f t="shared" si="597"/>
        <v>10.897</v>
      </c>
      <c r="S1509" s="79">
        <f t="shared" si="597"/>
        <v>33.159999999999997</v>
      </c>
      <c r="T1509" s="79">
        <f t="shared" si="597"/>
        <v>69.458999999999989</v>
      </c>
      <c r="U1509" s="79">
        <f t="shared" si="597"/>
        <v>59.462000000000003</v>
      </c>
      <c r="V1509" s="79">
        <f t="shared" si="597"/>
        <v>33.062000000000005</v>
      </c>
      <c r="W1509" s="79">
        <f t="shared" si="597"/>
        <v>23.107999999999997</v>
      </c>
      <c r="X1509" s="79">
        <f t="shared" si="597"/>
        <v>5.593</v>
      </c>
      <c r="Y1509" s="79">
        <f t="shared" si="597"/>
        <v>2.13</v>
      </c>
      <c r="Z1509" s="79">
        <f t="shared" si="597"/>
        <v>0.69399999999999995</v>
      </c>
      <c r="AA1509" s="227">
        <f t="shared" si="597"/>
        <v>2.3299999999999996</v>
      </c>
      <c r="AB1509" s="107"/>
    </row>
    <row r="1510" spans="1:28" ht="19.5" customHeight="1" x14ac:dyDescent="0.15">
      <c r="A1510" s="219"/>
      <c r="B1510" s="73" t="s">
        <v>65</v>
      </c>
      <c r="C1510" s="73" t="s">
        <v>159</v>
      </c>
      <c r="D1510" s="77" t="s">
        <v>160</v>
      </c>
      <c r="E1510" s="77" t="s">
        <v>183</v>
      </c>
      <c r="F1510" s="79">
        <f t="shared" si="594"/>
        <v>19.149999999999999</v>
      </c>
      <c r="G1510" s="79">
        <f t="shared" si="597"/>
        <v>0</v>
      </c>
      <c r="H1510" s="79">
        <f t="shared" si="597"/>
        <v>0</v>
      </c>
      <c r="I1510" s="79">
        <f t="shared" si="597"/>
        <v>0</v>
      </c>
      <c r="J1510" s="79">
        <f t="shared" si="597"/>
        <v>0</v>
      </c>
      <c r="K1510" s="79">
        <f t="shared" si="597"/>
        <v>0</v>
      </c>
      <c r="L1510" s="79">
        <f t="shared" si="597"/>
        <v>0</v>
      </c>
      <c r="M1510" s="79">
        <f t="shared" si="597"/>
        <v>0</v>
      </c>
      <c r="N1510" s="79">
        <f t="shared" si="597"/>
        <v>0</v>
      </c>
      <c r="O1510" s="79">
        <f t="shared" si="597"/>
        <v>0</v>
      </c>
      <c r="P1510" s="79">
        <f t="shared" si="597"/>
        <v>0</v>
      </c>
      <c r="Q1510" s="79">
        <f t="shared" si="597"/>
        <v>0</v>
      </c>
      <c r="R1510" s="79">
        <f t="shared" si="597"/>
        <v>0</v>
      </c>
      <c r="S1510" s="79">
        <f t="shared" si="597"/>
        <v>0</v>
      </c>
      <c r="T1510" s="79">
        <f t="shared" si="597"/>
        <v>8.49</v>
      </c>
      <c r="U1510" s="79">
        <f t="shared" si="597"/>
        <v>10.41</v>
      </c>
      <c r="V1510" s="79">
        <f t="shared" si="597"/>
        <v>0.25</v>
      </c>
      <c r="W1510" s="79">
        <f t="shared" si="597"/>
        <v>0</v>
      </c>
      <c r="X1510" s="79">
        <f t="shared" si="597"/>
        <v>0</v>
      </c>
      <c r="Y1510" s="79">
        <f t="shared" si="597"/>
        <v>0</v>
      </c>
      <c r="Z1510" s="79">
        <f t="shared" si="597"/>
        <v>0</v>
      </c>
      <c r="AA1510" s="227">
        <f t="shared" si="597"/>
        <v>0</v>
      </c>
      <c r="AB1510" s="107"/>
    </row>
    <row r="1511" spans="1:28" ht="19.5" customHeight="1" x14ac:dyDescent="0.15">
      <c r="A1511" s="219"/>
      <c r="B1511" s="73"/>
      <c r="C1511" s="73"/>
      <c r="D1511" s="73"/>
      <c r="E1511" s="77" t="s">
        <v>150</v>
      </c>
      <c r="F1511" s="79">
        <f t="shared" si="594"/>
        <v>4.894000000000001</v>
      </c>
      <c r="G1511" s="79">
        <f t="shared" si="597"/>
        <v>0</v>
      </c>
      <c r="H1511" s="79">
        <f t="shared" si="597"/>
        <v>0</v>
      </c>
      <c r="I1511" s="79">
        <f t="shared" si="597"/>
        <v>0</v>
      </c>
      <c r="J1511" s="79">
        <f t="shared" si="597"/>
        <v>0</v>
      </c>
      <c r="K1511" s="79">
        <f t="shared" si="597"/>
        <v>0</v>
      </c>
      <c r="L1511" s="79">
        <f t="shared" si="597"/>
        <v>0</v>
      </c>
      <c r="M1511" s="79">
        <f t="shared" si="597"/>
        <v>0</v>
      </c>
      <c r="N1511" s="79">
        <f t="shared" si="597"/>
        <v>0</v>
      </c>
      <c r="O1511" s="79">
        <f t="shared" si="597"/>
        <v>0</v>
      </c>
      <c r="P1511" s="79">
        <f t="shared" si="597"/>
        <v>0</v>
      </c>
      <c r="Q1511" s="79">
        <f t="shared" si="597"/>
        <v>0</v>
      </c>
      <c r="R1511" s="79">
        <f t="shared" si="597"/>
        <v>0</v>
      </c>
      <c r="S1511" s="79">
        <f t="shared" si="597"/>
        <v>0</v>
      </c>
      <c r="T1511" s="79">
        <f t="shared" si="597"/>
        <v>2.1240000000000001</v>
      </c>
      <c r="U1511" s="79">
        <f t="shared" si="597"/>
        <v>2.7050000000000001</v>
      </c>
      <c r="V1511" s="79">
        <f t="shared" si="597"/>
        <v>6.5000000000000002E-2</v>
      </c>
      <c r="W1511" s="79">
        <f t="shared" si="597"/>
        <v>0</v>
      </c>
      <c r="X1511" s="79">
        <f t="shared" si="597"/>
        <v>0</v>
      </c>
      <c r="Y1511" s="79">
        <f t="shared" si="597"/>
        <v>0</v>
      </c>
      <c r="Z1511" s="79">
        <f t="shared" si="597"/>
        <v>0</v>
      </c>
      <c r="AA1511" s="227">
        <f t="shared" si="597"/>
        <v>0</v>
      </c>
      <c r="AB1511" s="107"/>
    </row>
    <row r="1512" spans="1:28" ht="19.5" customHeight="1" x14ac:dyDescent="0.15">
      <c r="A1512" s="219" t="s">
        <v>85</v>
      </c>
      <c r="B1512" s="73"/>
      <c r="C1512" s="73"/>
      <c r="D1512" s="77" t="s">
        <v>166</v>
      </c>
      <c r="E1512" s="77" t="s">
        <v>183</v>
      </c>
      <c r="F1512" s="79">
        <f t="shared" si="594"/>
        <v>8.879999999999999</v>
      </c>
      <c r="G1512" s="79">
        <f t="shared" si="597"/>
        <v>0</v>
      </c>
      <c r="H1512" s="79">
        <f t="shared" si="597"/>
        <v>0</v>
      </c>
      <c r="I1512" s="79">
        <f t="shared" si="597"/>
        <v>0</v>
      </c>
      <c r="J1512" s="79">
        <f t="shared" si="597"/>
        <v>0</v>
      </c>
      <c r="K1512" s="79">
        <f t="shared" si="597"/>
        <v>0</v>
      </c>
      <c r="L1512" s="79">
        <f t="shared" si="597"/>
        <v>0</v>
      </c>
      <c r="M1512" s="79">
        <f t="shared" si="597"/>
        <v>0</v>
      </c>
      <c r="N1512" s="79">
        <f t="shared" si="597"/>
        <v>0</v>
      </c>
      <c r="O1512" s="79">
        <f t="shared" si="597"/>
        <v>0</v>
      </c>
      <c r="P1512" s="79">
        <f t="shared" si="597"/>
        <v>0</v>
      </c>
      <c r="Q1512" s="79">
        <f t="shared" si="597"/>
        <v>0</v>
      </c>
      <c r="R1512" s="79">
        <f t="shared" si="597"/>
        <v>0</v>
      </c>
      <c r="S1512" s="79">
        <f t="shared" si="597"/>
        <v>0</v>
      </c>
      <c r="T1512" s="79">
        <f t="shared" si="597"/>
        <v>0</v>
      </c>
      <c r="U1512" s="79">
        <f t="shared" si="597"/>
        <v>0</v>
      </c>
      <c r="V1512" s="79">
        <f t="shared" si="597"/>
        <v>0</v>
      </c>
      <c r="W1512" s="79">
        <f t="shared" si="597"/>
        <v>0</v>
      </c>
      <c r="X1512" s="79">
        <f t="shared" si="597"/>
        <v>0</v>
      </c>
      <c r="Y1512" s="79">
        <f t="shared" si="597"/>
        <v>0</v>
      </c>
      <c r="Z1512" s="79">
        <f t="shared" si="597"/>
        <v>0</v>
      </c>
      <c r="AA1512" s="227">
        <f t="shared" si="597"/>
        <v>8.879999999999999</v>
      </c>
      <c r="AB1512" s="107"/>
    </row>
    <row r="1513" spans="1:28" ht="19.5" customHeight="1" x14ac:dyDescent="0.15">
      <c r="A1513" s="219"/>
      <c r="B1513" s="73"/>
      <c r="C1513" s="73" t="s">
        <v>162</v>
      </c>
      <c r="D1513" s="73"/>
      <c r="E1513" s="77" t="s">
        <v>150</v>
      </c>
      <c r="F1513" s="79">
        <f t="shared" si="594"/>
        <v>2.548</v>
      </c>
      <c r="G1513" s="79">
        <f t="shared" si="597"/>
        <v>0</v>
      </c>
      <c r="H1513" s="79">
        <f t="shared" si="597"/>
        <v>0</v>
      </c>
      <c r="I1513" s="79">
        <f t="shared" si="597"/>
        <v>0</v>
      </c>
      <c r="J1513" s="79">
        <f t="shared" si="597"/>
        <v>0</v>
      </c>
      <c r="K1513" s="79">
        <f t="shared" si="597"/>
        <v>0</v>
      </c>
      <c r="L1513" s="79">
        <f t="shared" si="597"/>
        <v>0</v>
      </c>
      <c r="M1513" s="79">
        <f t="shared" si="597"/>
        <v>0</v>
      </c>
      <c r="N1513" s="79">
        <f t="shared" si="597"/>
        <v>0</v>
      </c>
      <c r="O1513" s="79">
        <f t="shared" si="597"/>
        <v>0</v>
      </c>
      <c r="P1513" s="79">
        <f t="shared" si="597"/>
        <v>0</v>
      </c>
      <c r="Q1513" s="79">
        <f t="shared" si="597"/>
        <v>0</v>
      </c>
      <c r="R1513" s="79">
        <f t="shared" si="597"/>
        <v>0</v>
      </c>
      <c r="S1513" s="79">
        <f t="shared" si="597"/>
        <v>0</v>
      </c>
      <c r="T1513" s="79">
        <f t="shared" si="597"/>
        <v>0</v>
      </c>
      <c r="U1513" s="79">
        <f t="shared" si="597"/>
        <v>0</v>
      </c>
      <c r="V1513" s="79">
        <f t="shared" si="597"/>
        <v>0</v>
      </c>
      <c r="W1513" s="79">
        <f t="shared" si="597"/>
        <v>0</v>
      </c>
      <c r="X1513" s="79">
        <f t="shared" si="597"/>
        <v>0</v>
      </c>
      <c r="Y1513" s="79">
        <f t="shared" si="597"/>
        <v>0</v>
      </c>
      <c r="Z1513" s="79">
        <f t="shared" si="597"/>
        <v>0</v>
      </c>
      <c r="AA1513" s="227">
        <f t="shared" si="597"/>
        <v>2.548</v>
      </c>
      <c r="AB1513" s="107"/>
    </row>
    <row r="1514" spans="1:28" ht="19.5" customHeight="1" x14ac:dyDescent="0.15">
      <c r="A1514" s="219"/>
      <c r="B1514" s="73" t="s">
        <v>20</v>
      </c>
      <c r="C1514" s="73"/>
      <c r="D1514" s="77" t="s">
        <v>164</v>
      </c>
      <c r="E1514" s="77" t="s">
        <v>183</v>
      </c>
      <c r="F1514" s="79">
        <f t="shared" si="594"/>
        <v>0</v>
      </c>
      <c r="G1514" s="79">
        <f t="shared" si="597"/>
        <v>0</v>
      </c>
      <c r="H1514" s="79">
        <f t="shared" si="597"/>
        <v>0</v>
      </c>
      <c r="I1514" s="79">
        <f t="shared" si="597"/>
        <v>0</v>
      </c>
      <c r="J1514" s="79">
        <f t="shared" si="597"/>
        <v>0</v>
      </c>
      <c r="K1514" s="79">
        <f t="shared" si="597"/>
        <v>0</v>
      </c>
      <c r="L1514" s="79">
        <f t="shared" si="597"/>
        <v>0</v>
      </c>
      <c r="M1514" s="79">
        <f t="shared" si="597"/>
        <v>0</v>
      </c>
      <c r="N1514" s="79">
        <f t="shared" si="597"/>
        <v>0</v>
      </c>
      <c r="O1514" s="79">
        <f t="shared" si="597"/>
        <v>0</v>
      </c>
      <c r="P1514" s="79">
        <f t="shared" si="597"/>
        <v>0</v>
      </c>
      <c r="Q1514" s="79">
        <f t="shared" si="597"/>
        <v>0</v>
      </c>
      <c r="R1514" s="79">
        <f t="shared" si="597"/>
        <v>0</v>
      </c>
      <c r="S1514" s="79">
        <f t="shared" si="597"/>
        <v>0</v>
      </c>
      <c r="T1514" s="79">
        <f t="shared" si="597"/>
        <v>0</v>
      </c>
      <c r="U1514" s="79">
        <f t="shared" si="597"/>
        <v>0</v>
      </c>
      <c r="V1514" s="79">
        <f t="shared" si="597"/>
        <v>0</v>
      </c>
      <c r="W1514" s="79">
        <f t="shared" si="597"/>
        <v>0</v>
      </c>
      <c r="X1514" s="79">
        <f t="shared" si="597"/>
        <v>0</v>
      </c>
      <c r="Y1514" s="79">
        <f t="shared" si="597"/>
        <v>0</v>
      </c>
      <c r="Z1514" s="79">
        <f t="shared" si="597"/>
        <v>0</v>
      </c>
      <c r="AA1514" s="227">
        <f t="shared" si="597"/>
        <v>0</v>
      </c>
      <c r="AB1514" s="107"/>
    </row>
    <row r="1515" spans="1:28" ht="19.5" customHeight="1" x14ac:dyDescent="0.15">
      <c r="A1515" s="219"/>
      <c r="B1515" s="73"/>
      <c r="C1515" s="73"/>
      <c r="D1515" s="73"/>
      <c r="E1515" s="77" t="s">
        <v>150</v>
      </c>
      <c r="F1515" s="79">
        <f t="shared" si="594"/>
        <v>0</v>
      </c>
      <c r="G1515" s="79">
        <f t="shared" si="597"/>
        <v>0</v>
      </c>
      <c r="H1515" s="79">
        <f t="shared" si="597"/>
        <v>0</v>
      </c>
      <c r="I1515" s="79">
        <f t="shared" si="597"/>
        <v>0</v>
      </c>
      <c r="J1515" s="79">
        <f t="shared" si="597"/>
        <v>0</v>
      </c>
      <c r="K1515" s="79">
        <f t="shared" si="597"/>
        <v>0</v>
      </c>
      <c r="L1515" s="79">
        <f t="shared" si="597"/>
        <v>0</v>
      </c>
      <c r="M1515" s="79">
        <f t="shared" si="597"/>
        <v>0</v>
      </c>
      <c r="N1515" s="79">
        <f t="shared" si="597"/>
        <v>0</v>
      </c>
      <c r="O1515" s="79">
        <f t="shared" si="597"/>
        <v>0</v>
      </c>
      <c r="P1515" s="79">
        <f t="shared" si="597"/>
        <v>0</v>
      </c>
      <c r="Q1515" s="79">
        <f t="shared" si="597"/>
        <v>0</v>
      </c>
      <c r="R1515" s="79">
        <f t="shared" si="597"/>
        <v>0</v>
      </c>
      <c r="S1515" s="79">
        <f t="shared" si="597"/>
        <v>0</v>
      </c>
      <c r="T1515" s="79">
        <f t="shared" si="597"/>
        <v>0</v>
      </c>
      <c r="U1515" s="79">
        <f t="shared" si="597"/>
        <v>0</v>
      </c>
      <c r="V1515" s="79">
        <f t="shared" si="597"/>
        <v>0</v>
      </c>
      <c r="W1515" s="79">
        <f t="shared" si="597"/>
        <v>0</v>
      </c>
      <c r="X1515" s="79">
        <f t="shared" si="597"/>
        <v>0</v>
      </c>
      <c r="Y1515" s="79">
        <f t="shared" si="597"/>
        <v>0</v>
      </c>
      <c r="Z1515" s="79">
        <f t="shared" si="597"/>
        <v>0</v>
      </c>
      <c r="AA1515" s="227">
        <f t="shared" si="597"/>
        <v>0</v>
      </c>
      <c r="AB1515" s="107"/>
    </row>
    <row r="1516" spans="1:28" ht="19.5" customHeight="1" x14ac:dyDescent="0.15">
      <c r="A1516" s="219"/>
      <c r="B1516" s="76"/>
      <c r="C1516" s="74" t="s">
        <v>165</v>
      </c>
      <c r="D1516" s="75"/>
      <c r="E1516" s="77" t="s">
        <v>183</v>
      </c>
      <c r="F1516" s="79">
        <f t="shared" si="594"/>
        <v>11312.2</v>
      </c>
      <c r="G1516" s="79">
        <f t="shared" si="597"/>
        <v>4.62</v>
      </c>
      <c r="H1516" s="79">
        <f t="shared" si="597"/>
        <v>217.88000000000002</v>
      </c>
      <c r="I1516" s="79">
        <f t="shared" si="597"/>
        <v>80.339999999999989</v>
      </c>
      <c r="J1516" s="79">
        <f t="shared" si="597"/>
        <v>178.46999999999997</v>
      </c>
      <c r="K1516" s="79">
        <f t="shared" si="597"/>
        <v>211.39000000000001</v>
      </c>
      <c r="L1516" s="79">
        <f t="shared" si="597"/>
        <v>241.61999999999998</v>
      </c>
      <c r="M1516" s="79">
        <f t="shared" si="597"/>
        <v>126.15</v>
      </c>
      <c r="N1516" s="79">
        <f t="shared" si="597"/>
        <v>157.79000000000002</v>
      </c>
      <c r="O1516" s="79">
        <f t="shared" si="597"/>
        <v>141.41</v>
      </c>
      <c r="P1516" s="79">
        <f t="shared" si="597"/>
        <v>148.23000000000002</v>
      </c>
      <c r="Q1516" s="79">
        <f t="shared" si="597"/>
        <v>298.13999999999993</v>
      </c>
      <c r="R1516" s="79">
        <f t="shared" si="597"/>
        <v>611.81999999999994</v>
      </c>
      <c r="S1516" s="79">
        <f t="shared" si="597"/>
        <v>1277.3500000000001</v>
      </c>
      <c r="T1516" s="79">
        <f t="shared" si="597"/>
        <v>1615.3399999999997</v>
      </c>
      <c r="U1516" s="79">
        <f t="shared" si="597"/>
        <v>2604.9900000000002</v>
      </c>
      <c r="V1516" s="79">
        <f t="shared" si="597"/>
        <v>1733.93</v>
      </c>
      <c r="W1516" s="79">
        <f t="shared" si="597"/>
        <v>799.47</v>
      </c>
      <c r="X1516" s="79">
        <f t="shared" si="597"/>
        <v>391.92</v>
      </c>
      <c r="Y1516" s="79">
        <f t="shared" si="597"/>
        <v>262.40999999999997</v>
      </c>
      <c r="Z1516" s="79">
        <f t="shared" si="597"/>
        <v>20.349999999999998</v>
      </c>
      <c r="AA1516" s="227">
        <f t="shared" si="597"/>
        <v>188.57999999999998</v>
      </c>
      <c r="AB1516" s="107"/>
    </row>
    <row r="1517" spans="1:28" ht="19.5" customHeight="1" thickBot="1" x14ac:dyDescent="0.2">
      <c r="A1517" s="94"/>
      <c r="B1517" s="222"/>
      <c r="C1517" s="222"/>
      <c r="D1517" s="223"/>
      <c r="E1517" s="224" t="s">
        <v>150</v>
      </c>
      <c r="F1517" s="79">
        <f t="shared" si="594"/>
        <v>1544.2510000000002</v>
      </c>
      <c r="G1517" s="102">
        <f t="shared" si="597"/>
        <v>0</v>
      </c>
      <c r="H1517" s="225">
        <f t="shared" si="597"/>
        <v>1.605</v>
      </c>
      <c r="I1517" s="225">
        <f t="shared" si="597"/>
        <v>2.0499999999999998</v>
      </c>
      <c r="J1517" s="225">
        <f t="shared" si="597"/>
        <v>9.0469999999999988</v>
      </c>
      <c r="K1517" s="225">
        <f t="shared" si="597"/>
        <v>14.808</v>
      </c>
      <c r="L1517" s="225">
        <f t="shared" si="597"/>
        <v>21.760999999999999</v>
      </c>
      <c r="M1517" s="225">
        <f t="shared" si="597"/>
        <v>12.610999999999999</v>
      </c>
      <c r="N1517" s="225">
        <f t="shared" si="597"/>
        <v>17.204000000000001</v>
      </c>
      <c r="O1517" s="225">
        <f t="shared" si="597"/>
        <v>15.972</v>
      </c>
      <c r="P1517" s="225">
        <f t="shared" si="597"/>
        <v>18.678999999999998</v>
      </c>
      <c r="Q1517" s="225">
        <f t="shared" si="597"/>
        <v>41.711000000000006</v>
      </c>
      <c r="R1517" s="225">
        <f t="shared" si="597"/>
        <v>88.344999999999985</v>
      </c>
      <c r="S1517" s="225">
        <f t="shared" si="597"/>
        <v>184.76600000000002</v>
      </c>
      <c r="T1517" s="225">
        <f t="shared" si="597"/>
        <v>235.69900000000004</v>
      </c>
      <c r="U1517" s="225">
        <f t="shared" si="597"/>
        <v>382.61199999999997</v>
      </c>
      <c r="V1517" s="225">
        <f t="shared" si="597"/>
        <v>253.94499999999999</v>
      </c>
      <c r="W1517" s="225">
        <f t="shared" si="597"/>
        <v>117.18</v>
      </c>
      <c r="X1517" s="225">
        <f t="shared" si="597"/>
        <v>57.325999999999993</v>
      </c>
      <c r="Y1517" s="225">
        <f t="shared" si="597"/>
        <v>38.457999999999998</v>
      </c>
      <c r="Z1517" s="225">
        <f t="shared" si="597"/>
        <v>2.992</v>
      </c>
      <c r="AA1517" s="228">
        <f t="shared" si="597"/>
        <v>27.479999999999997</v>
      </c>
      <c r="AB1517" s="107"/>
    </row>
    <row r="1518" spans="1:28" ht="19.5" customHeight="1" x14ac:dyDescent="0.15">
      <c r="A1518" s="349" t="s">
        <v>119</v>
      </c>
      <c r="B1518" s="352" t="s">
        <v>120</v>
      </c>
      <c r="C1518" s="353"/>
      <c r="D1518" s="354"/>
      <c r="E1518" s="73" t="s">
        <v>183</v>
      </c>
      <c r="F1518" s="227">
        <f t="shared" si="594"/>
        <v>482.16999999999996</v>
      </c>
    </row>
    <row r="1519" spans="1:28" ht="19.5" customHeight="1" x14ac:dyDescent="0.15">
      <c r="A1519" s="350"/>
      <c r="B1519" s="355" t="s">
        <v>205</v>
      </c>
      <c r="C1519" s="356"/>
      <c r="D1519" s="357"/>
      <c r="E1519" s="77" t="s">
        <v>183</v>
      </c>
      <c r="F1519" s="227">
        <f t="shared" si="594"/>
        <v>298.52999999999997</v>
      </c>
    </row>
    <row r="1520" spans="1:28" ht="19.5" customHeight="1" x14ac:dyDescent="0.15">
      <c r="A1520" s="351"/>
      <c r="B1520" s="355" t="s">
        <v>206</v>
      </c>
      <c r="C1520" s="356"/>
      <c r="D1520" s="357"/>
      <c r="E1520" s="77" t="s">
        <v>183</v>
      </c>
      <c r="F1520" s="227">
        <f t="shared" si="594"/>
        <v>183.64</v>
      </c>
    </row>
    <row r="1521" spans="1:28" ht="19.5" customHeight="1" thickBot="1" x14ac:dyDescent="0.2">
      <c r="A1521" s="358" t="s">
        <v>204</v>
      </c>
      <c r="B1521" s="359"/>
      <c r="C1521" s="359"/>
      <c r="D1521" s="360"/>
      <c r="E1521" s="167" t="s">
        <v>183</v>
      </c>
      <c r="F1521" s="233">
        <f t="shared" si="594"/>
        <v>0.65</v>
      </c>
    </row>
    <row r="1523" spans="1:28" ht="19.5" customHeight="1" x14ac:dyDescent="0.15">
      <c r="A1523" s="3" t="s">
        <v>381</v>
      </c>
      <c r="F1523" s="207" t="s">
        <v>494</v>
      </c>
    </row>
    <row r="1524" spans="1:28" ht="19.5" customHeight="1" thickBot="1" x14ac:dyDescent="0.2">
      <c r="A1524" s="346" t="s">
        <v>28</v>
      </c>
      <c r="B1524" s="348"/>
      <c r="C1524" s="348"/>
      <c r="D1524" s="348"/>
      <c r="E1524" s="348"/>
      <c r="F1524" s="348"/>
      <c r="G1524" s="348"/>
      <c r="H1524" s="348"/>
      <c r="I1524" s="348"/>
      <c r="J1524" s="348"/>
      <c r="K1524" s="348"/>
      <c r="L1524" s="348"/>
      <c r="M1524" s="348"/>
      <c r="N1524" s="348"/>
      <c r="O1524" s="348"/>
      <c r="P1524" s="348"/>
      <c r="Q1524" s="348"/>
      <c r="R1524" s="348"/>
      <c r="S1524" s="348"/>
      <c r="T1524" s="348"/>
      <c r="U1524" s="348"/>
      <c r="V1524" s="348"/>
      <c r="W1524" s="348"/>
      <c r="X1524" s="348"/>
      <c r="Y1524" s="348"/>
      <c r="Z1524" s="348"/>
      <c r="AA1524" s="348"/>
    </row>
    <row r="1525" spans="1:28" ht="19.5" customHeight="1" x14ac:dyDescent="0.15">
      <c r="A1525" s="208" t="s">
        <v>179</v>
      </c>
      <c r="B1525" s="91"/>
      <c r="C1525" s="91"/>
      <c r="D1525" s="91"/>
      <c r="E1525" s="91"/>
      <c r="F1525" s="89" t="s">
        <v>180</v>
      </c>
      <c r="G1525" s="184"/>
      <c r="H1525" s="184"/>
      <c r="I1525" s="184"/>
      <c r="J1525" s="184"/>
      <c r="K1525" s="184"/>
      <c r="L1525" s="184"/>
      <c r="M1525" s="184"/>
      <c r="N1525" s="184"/>
      <c r="O1525" s="184"/>
      <c r="P1525" s="184"/>
      <c r="Q1525" s="209"/>
      <c r="R1525" s="135"/>
      <c r="S1525" s="184"/>
      <c r="T1525" s="184"/>
      <c r="U1525" s="184"/>
      <c r="V1525" s="184"/>
      <c r="W1525" s="184"/>
      <c r="X1525" s="184"/>
      <c r="Y1525" s="184"/>
      <c r="Z1525" s="184"/>
      <c r="AA1525" s="234" t="s">
        <v>181</v>
      </c>
      <c r="AB1525" s="107"/>
    </row>
    <row r="1526" spans="1:28" ht="19.5" customHeight="1" x14ac:dyDescent="0.15">
      <c r="A1526" s="211" t="s">
        <v>182</v>
      </c>
      <c r="B1526" s="75"/>
      <c r="C1526" s="75"/>
      <c r="D1526" s="75"/>
      <c r="E1526" s="77" t="s">
        <v>183</v>
      </c>
      <c r="F1526" s="79">
        <f>F1528+F1562+F1565</f>
        <v>8554.8399999999983</v>
      </c>
      <c r="G1526" s="212" t="s">
        <v>184</v>
      </c>
      <c r="H1526" s="212" t="s">
        <v>185</v>
      </c>
      <c r="I1526" s="212" t="s">
        <v>186</v>
      </c>
      <c r="J1526" s="212" t="s">
        <v>187</v>
      </c>
      <c r="K1526" s="212" t="s">
        <v>227</v>
      </c>
      <c r="L1526" s="212" t="s">
        <v>228</v>
      </c>
      <c r="M1526" s="212" t="s">
        <v>229</v>
      </c>
      <c r="N1526" s="212" t="s">
        <v>230</v>
      </c>
      <c r="O1526" s="212" t="s">
        <v>231</v>
      </c>
      <c r="P1526" s="212" t="s">
        <v>232</v>
      </c>
      <c r="Q1526" s="213" t="s">
        <v>233</v>
      </c>
      <c r="R1526" s="214" t="s">
        <v>234</v>
      </c>
      <c r="S1526" s="212" t="s">
        <v>235</v>
      </c>
      <c r="T1526" s="212" t="s">
        <v>236</v>
      </c>
      <c r="U1526" s="212" t="s">
        <v>237</v>
      </c>
      <c r="V1526" s="212" t="s">
        <v>238</v>
      </c>
      <c r="W1526" s="212" t="s">
        <v>42</v>
      </c>
      <c r="X1526" s="212" t="s">
        <v>147</v>
      </c>
      <c r="Y1526" s="212" t="s">
        <v>148</v>
      </c>
      <c r="Z1526" s="212" t="s">
        <v>149</v>
      </c>
      <c r="AA1526" s="235"/>
      <c r="AB1526" s="107"/>
    </row>
    <row r="1527" spans="1:28" ht="19.5" customHeight="1" x14ac:dyDescent="0.15">
      <c r="A1527" s="144"/>
      <c r="E1527" s="77" t="s">
        <v>150</v>
      </c>
      <c r="F1527" s="79">
        <f>F1529</f>
        <v>1973.874</v>
      </c>
      <c r="G1527" s="216"/>
      <c r="H1527" s="216"/>
      <c r="I1527" s="216"/>
      <c r="J1527" s="216"/>
      <c r="K1527" s="216"/>
      <c r="L1527" s="216"/>
      <c r="M1527" s="216"/>
      <c r="N1527" s="216"/>
      <c r="O1527" s="216"/>
      <c r="P1527" s="216"/>
      <c r="Q1527" s="217"/>
      <c r="R1527" s="197"/>
      <c r="S1527" s="216"/>
      <c r="T1527" s="216"/>
      <c r="U1527" s="216"/>
      <c r="V1527" s="216"/>
      <c r="W1527" s="216"/>
      <c r="X1527" s="216"/>
      <c r="Y1527" s="216"/>
      <c r="Z1527" s="216"/>
      <c r="AA1527" s="235" t="s">
        <v>151</v>
      </c>
      <c r="AB1527" s="107"/>
    </row>
    <row r="1528" spans="1:28" ht="19.5" customHeight="1" x14ac:dyDescent="0.15">
      <c r="A1528" s="218"/>
      <c r="B1528" s="74" t="s">
        <v>152</v>
      </c>
      <c r="C1528" s="75"/>
      <c r="D1528" s="75"/>
      <c r="E1528" s="77" t="s">
        <v>183</v>
      </c>
      <c r="F1528" s="79">
        <f>SUM(G1528:AA1528)</f>
        <v>8327.2099999999991</v>
      </c>
      <c r="G1528" s="79">
        <f>G1530+G1548</f>
        <v>12.32</v>
      </c>
      <c r="H1528" s="79">
        <f t="shared" ref="H1528:AA1528" si="598">H1530+H1548</f>
        <v>178.54000000000002</v>
      </c>
      <c r="I1528" s="79">
        <f t="shared" si="598"/>
        <v>14.41</v>
      </c>
      <c r="J1528" s="79">
        <f t="shared" si="598"/>
        <v>25.130000000000003</v>
      </c>
      <c r="K1528" s="79">
        <f t="shared" si="598"/>
        <v>64.510000000000005</v>
      </c>
      <c r="L1528" s="79">
        <f t="shared" si="598"/>
        <v>130.01</v>
      </c>
      <c r="M1528" s="79">
        <f t="shared" si="598"/>
        <v>178.08000000000004</v>
      </c>
      <c r="N1528" s="79">
        <f t="shared" si="598"/>
        <v>259.37</v>
      </c>
      <c r="O1528" s="79">
        <f t="shared" si="598"/>
        <v>349.8</v>
      </c>
      <c r="P1528" s="79">
        <f t="shared" si="598"/>
        <v>367.37</v>
      </c>
      <c r="Q1528" s="79">
        <f t="shared" si="598"/>
        <v>555.54999999999995</v>
      </c>
      <c r="R1528" s="79">
        <f t="shared" si="598"/>
        <v>999.6099999999999</v>
      </c>
      <c r="S1528" s="79">
        <f t="shared" si="598"/>
        <v>1075.82</v>
      </c>
      <c r="T1528" s="79">
        <f t="shared" si="598"/>
        <v>1405.15</v>
      </c>
      <c r="U1528" s="79">
        <f t="shared" si="598"/>
        <v>1480.1399999999999</v>
      </c>
      <c r="V1528" s="79">
        <f t="shared" si="598"/>
        <v>692.78000000000009</v>
      </c>
      <c r="W1528" s="79">
        <f t="shared" si="598"/>
        <v>301.27</v>
      </c>
      <c r="X1528" s="79">
        <f t="shared" si="598"/>
        <v>103.91</v>
      </c>
      <c r="Y1528" s="79">
        <f t="shared" si="598"/>
        <v>68.95</v>
      </c>
      <c r="Z1528" s="79">
        <f t="shared" si="598"/>
        <v>4.84</v>
      </c>
      <c r="AA1528" s="111">
        <f t="shared" si="598"/>
        <v>59.65</v>
      </c>
      <c r="AB1528" s="107"/>
    </row>
    <row r="1529" spans="1:28" ht="19.5" customHeight="1" x14ac:dyDescent="0.15">
      <c r="A1529" s="219"/>
      <c r="B1529" s="220"/>
      <c r="E1529" s="77" t="s">
        <v>150</v>
      </c>
      <c r="F1529" s="79">
        <f>SUM(G1529:AA1529)</f>
        <v>1973.874</v>
      </c>
      <c r="G1529" s="79">
        <f>G1531+G1549</f>
        <v>0</v>
      </c>
      <c r="H1529" s="79">
        <f t="shared" ref="H1529:AA1529" si="599">H1531+H1549</f>
        <v>1.3879999999999999</v>
      </c>
      <c r="I1529" s="79">
        <f t="shared" si="599"/>
        <v>8.6999999999999994E-2</v>
      </c>
      <c r="J1529" s="79">
        <f t="shared" si="599"/>
        <v>1.048</v>
      </c>
      <c r="K1529" s="79">
        <f t="shared" si="599"/>
        <v>5.5009999999999994</v>
      </c>
      <c r="L1529" s="79">
        <f t="shared" si="599"/>
        <v>20.125</v>
      </c>
      <c r="M1529" s="79">
        <f t="shared" si="599"/>
        <v>38.284999999999997</v>
      </c>
      <c r="N1529" s="79">
        <f t="shared" si="599"/>
        <v>65.763000000000005</v>
      </c>
      <c r="O1529" s="79">
        <f t="shared" si="599"/>
        <v>101.51900000000001</v>
      </c>
      <c r="P1529" s="79">
        <f t="shared" si="599"/>
        <v>110.77199999999998</v>
      </c>
      <c r="Q1529" s="79">
        <f t="shared" si="599"/>
        <v>174.01900000000001</v>
      </c>
      <c r="R1529" s="79">
        <f t="shared" si="599"/>
        <v>274.64699999999999</v>
      </c>
      <c r="S1529" s="79">
        <f t="shared" si="599"/>
        <v>274.25400000000002</v>
      </c>
      <c r="T1529" s="79">
        <f t="shared" si="599"/>
        <v>345.11900000000003</v>
      </c>
      <c r="U1529" s="79">
        <f t="shared" si="599"/>
        <v>300.40599999999995</v>
      </c>
      <c r="V1529" s="79">
        <f t="shared" si="599"/>
        <v>133.792</v>
      </c>
      <c r="W1529" s="79">
        <f t="shared" si="599"/>
        <v>64.157999999999987</v>
      </c>
      <c r="X1529" s="79">
        <f t="shared" si="599"/>
        <v>27.92</v>
      </c>
      <c r="Y1529" s="79">
        <f t="shared" si="599"/>
        <v>20.166</v>
      </c>
      <c r="Z1529" s="79">
        <f t="shared" si="599"/>
        <v>1.3519999999999999</v>
      </c>
      <c r="AA1529" s="111">
        <f t="shared" si="599"/>
        <v>13.552999999999999</v>
      </c>
      <c r="AB1529" s="107"/>
    </row>
    <row r="1530" spans="1:28" ht="19.5" customHeight="1" x14ac:dyDescent="0.15">
      <c r="A1530" s="219"/>
      <c r="B1530" s="221"/>
      <c r="C1530" s="74" t="s">
        <v>152</v>
      </c>
      <c r="D1530" s="75"/>
      <c r="E1530" s="77" t="s">
        <v>183</v>
      </c>
      <c r="F1530" s="79">
        <f t="shared" ref="F1530:F1533" si="600">SUM(G1530:AA1530)</f>
        <v>3931.5699999999997</v>
      </c>
      <c r="G1530" s="79">
        <f>G1532+G1546</f>
        <v>8.7799999999999994</v>
      </c>
      <c r="H1530" s="79">
        <f t="shared" ref="H1530:J1530" si="601">H1532+H1546</f>
        <v>33.46</v>
      </c>
      <c r="I1530" s="79">
        <f t="shared" si="601"/>
        <v>11.370000000000001</v>
      </c>
      <c r="J1530" s="79">
        <f t="shared" si="601"/>
        <v>13.25</v>
      </c>
      <c r="K1530" s="79">
        <f>K1532+K1546</f>
        <v>27.930000000000003</v>
      </c>
      <c r="L1530" s="79">
        <f t="shared" ref="L1530:AA1530" si="602">L1532+L1546</f>
        <v>92.94</v>
      </c>
      <c r="M1530" s="79">
        <f t="shared" si="602"/>
        <v>146.15000000000003</v>
      </c>
      <c r="N1530" s="79">
        <f t="shared" si="602"/>
        <v>209.13</v>
      </c>
      <c r="O1530" s="79">
        <f t="shared" si="602"/>
        <v>312.84000000000003</v>
      </c>
      <c r="P1530" s="79">
        <f t="shared" si="602"/>
        <v>308.09000000000003</v>
      </c>
      <c r="Q1530" s="79">
        <f t="shared" si="602"/>
        <v>440.17</v>
      </c>
      <c r="R1530" s="79">
        <f t="shared" si="602"/>
        <v>690.04</v>
      </c>
      <c r="S1530" s="79">
        <f t="shared" si="602"/>
        <v>546.76</v>
      </c>
      <c r="T1530" s="79">
        <f t="shared" si="602"/>
        <v>520.27</v>
      </c>
      <c r="U1530" s="79">
        <f t="shared" si="602"/>
        <v>284.64</v>
      </c>
      <c r="V1530" s="79">
        <f t="shared" si="602"/>
        <v>111.5</v>
      </c>
      <c r="W1530" s="79">
        <f t="shared" si="602"/>
        <v>64.03</v>
      </c>
      <c r="X1530" s="79">
        <f t="shared" si="602"/>
        <v>58.199999999999996</v>
      </c>
      <c r="Y1530" s="79">
        <f t="shared" si="602"/>
        <v>35.18</v>
      </c>
      <c r="Z1530" s="79">
        <f t="shared" si="602"/>
        <v>1.46</v>
      </c>
      <c r="AA1530" s="111">
        <f t="shared" si="602"/>
        <v>15.38</v>
      </c>
      <c r="AB1530" s="107"/>
    </row>
    <row r="1531" spans="1:28" ht="19.5" customHeight="1" x14ac:dyDescent="0.15">
      <c r="A1531" s="219"/>
      <c r="B1531" s="76"/>
      <c r="C1531" s="76"/>
      <c r="E1531" s="77" t="s">
        <v>150</v>
      </c>
      <c r="F1531" s="79">
        <f t="shared" si="600"/>
        <v>1296.671</v>
      </c>
      <c r="G1531" s="79">
        <f>G1533+G1547</f>
        <v>0</v>
      </c>
      <c r="H1531" s="79">
        <f t="shared" ref="H1531:AA1531" si="603">H1533+H1547</f>
        <v>7.0000000000000001E-3</v>
      </c>
      <c r="I1531" s="79">
        <f t="shared" si="603"/>
        <v>0.01</v>
      </c>
      <c r="J1531" s="79">
        <f t="shared" si="603"/>
        <v>0.442</v>
      </c>
      <c r="K1531" s="79">
        <f t="shared" si="603"/>
        <v>2.8759999999999999</v>
      </c>
      <c r="L1531" s="79">
        <f t="shared" si="603"/>
        <v>16.79</v>
      </c>
      <c r="M1531" s="79">
        <f t="shared" si="603"/>
        <v>35.095999999999997</v>
      </c>
      <c r="N1531" s="79">
        <f t="shared" si="603"/>
        <v>60.233000000000004</v>
      </c>
      <c r="O1531" s="79">
        <f t="shared" si="603"/>
        <v>97.072000000000003</v>
      </c>
      <c r="P1531" s="79">
        <f t="shared" si="603"/>
        <v>102.89799999999998</v>
      </c>
      <c r="Q1531" s="79">
        <f t="shared" si="603"/>
        <v>157.29000000000002</v>
      </c>
      <c r="R1531" s="79">
        <f t="shared" si="603"/>
        <v>227.26299999999998</v>
      </c>
      <c r="S1531" s="79">
        <f t="shared" si="603"/>
        <v>189.45600000000002</v>
      </c>
      <c r="T1531" s="79">
        <f t="shared" si="603"/>
        <v>190.83800000000002</v>
      </c>
      <c r="U1531" s="79">
        <f t="shared" si="603"/>
        <v>108.46799999999999</v>
      </c>
      <c r="V1531" s="79">
        <f t="shared" si="603"/>
        <v>41.912000000000006</v>
      </c>
      <c r="W1531" s="79">
        <f t="shared" si="603"/>
        <v>25.509999999999998</v>
      </c>
      <c r="X1531" s="79">
        <f t="shared" si="603"/>
        <v>20.598000000000003</v>
      </c>
      <c r="Y1531" s="79">
        <f t="shared" si="603"/>
        <v>14.276000000000002</v>
      </c>
      <c r="Z1531" s="79">
        <f t="shared" si="603"/>
        <v>0.59899999999999998</v>
      </c>
      <c r="AA1531" s="111">
        <f t="shared" si="603"/>
        <v>5.036999999999999</v>
      </c>
      <c r="AB1531" s="107"/>
    </row>
    <row r="1532" spans="1:28" ht="19.5" customHeight="1" x14ac:dyDescent="0.15">
      <c r="A1532" s="219"/>
      <c r="B1532" s="73"/>
      <c r="C1532" s="77"/>
      <c r="D1532" s="77" t="s">
        <v>153</v>
      </c>
      <c r="E1532" s="77" t="s">
        <v>183</v>
      </c>
      <c r="F1532" s="79">
        <f>SUM(G1532:AA1532)</f>
        <v>3874.5999999999995</v>
      </c>
      <c r="G1532" s="79">
        <f>SUM(G1534,G1536,G1538,G1540,G1542,G1544)</f>
        <v>8.7799999999999994</v>
      </c>
      <c r="H1532" s="79">
        <f t="shared" ref="H1532" si="604">SUM(H1534,H1536,H1538,H1540,H1542,H1544)</f>
        <v>22.77</v>
      </c>
      <c r="I1532" s="79">
        <f>SUM(I1534,I1536,I1538,I1540,I1542,I1544)</f>
        <v>7.0900000000000007</v>
      </c>
      <c r="J1532" s="79">
        <f t="shared" ref="J1532" si="605">SUM(J1534,J1536,J1538,J1540,J1542,J1544)</f>
        <v>10.18</v>
      </c>
      <c r="K1532" s="79">
        <f>SUM(K1534,K1536,K1538,K1540,K1542,K1544)</f>
        <v>26.92</v>
      </c>
      <c r="L1532" s="79">
        <f t="shared" ref="L1532:N1532" si="606">SUM(L1534,L1536,L1538,L1540,L1542,L1544)</f>
        <v>92.28</v>
      </c>
      <c r="M1532" s="79">
        <f t="shared" si="606"/>
        <v>143.48000000000005</v>
      </c>
      <c r="N1532" s="79">
        <f t="shared" si="606"/>
        <v>207.18</v>
      </c>
      <c r="O1532" s="79">
        <f>SUM(O1534,O1536,O1538,O1540,O1542,O1544)</f>
        <v>307.12</v>
      </c>
      <c r="P1532" s="79">
        <f t="shared" ref="P1532:V1532" si="607">SUM(P1534,P1536,P1538,P1540,P1542,P1544)</f>
        <v>307.08000000000004</v>
      </c>
      <c r="Q1532" s="79">
        <f t="shared" si="607"/>
        <v>438.49</v>
      </c>
      <c r="R1532" s="79">
        <f t="shared" si="607"/>
        <v>688.45999999999992</v>
      </c>
      <c r="S1532" s="79">
        <f t="shared" si="607"/>
        <v>545.91</v>
      </c>
      <c r="T1532" s="79">
        <f t="shared" si="607"/>
        <v>517.02</v>
      </c>
      <c r="U1532" s="79">
        <f t="shared" si="607"/>
        <v>274.86</v>
      </c>
      <c r="V1532" s="79">
        <f t="shared" si="607"/>
        <v>103.25</v>
      </c>
      <c r="W1532" s="79">
        <f>SUM(W1534,W1536,W1538,W1540,W1542,W1544)</f>
        <v>63.989999999999995</v>
      </c>
      <c r="X1532" s="79">
        <f t="shared" ref="X1532:AA1532" si="608">SUM(X1534,X1536,X1538,X1540,X1542,X1544)</f>
        <v>57.72</v>
      </c>
      <c r="Y1532" s="79">
        <f t="shared" si="608"/>
        <v>35.18</v>
      </c>
      <c r="Z1532" s="79">
        <f t="shared" si="608"/>
        <v>1.46</v>
      </c>
      <c r="AA1532" s="111">
        <f t="shared" si="608"/>
        <v>15.38</v>
      </c>
      <c r="AB1532" s="107"/>
    </row>
    <row r="1533" spans="1:28" ht="19.5" customHeight="1" x14ac:dyDescent="0.15">
      <c r="A1533" s="219"/>
      <c r="B1533" s="73" t="s">
        <v>154</v>
      </c>
      <c r="C1533" s="73"/>
      <c r="D1533" s="73"/>
      <c r="E1533" s="77" t="s">
        <v>150</v>
      </c>
      <c r="F1533" s="79">
        <f t="shared" si="600"/>
        <v>1290.5840000000003</v>
      </c>
      <c r="G1533" s="79">
        <f>SUM(G1535,G1537,G1539,G1541,G1543,G1545)</f>
        <v>0</v>
      </c>
      <c r="H1533" s="79">
        <f t="shared" ref="H1533:AA1533" si="609">SUM(H1535,H1537,H1539,H1541,H1543,H1545)</f>
        <v>0</v>
      </c>
      <c r="I1533" s="79">
        <f t="shared" si="609"/>
        <v>0</v>
      </c>
      <c r="J1533" s="79">
        <f t="shared" si="609"/>
        <v>0.28600000000000003</v>
      </c>
      <c r="K1533" s="79">
        <f t="shared" si="609"/>
        <v>2.8029999999999999</v>
      </c>
      <c r="L1533" s="79">
        <f t="shared" si="609"/>
        <v>16.730999999999998</v>
      </c>
      <c r="M1533" s="79">
        <f t="shared" si="609"/>
        <v>34.816999999999993</v>
      </c>
      <c r="N1533" s="79">
        <f t="shared" si="609"/>
        <v>60.018000000000001</v>
      </c>
      <c r="O1533" s="79">
        <f t="shared" si="609"/>
        <v>95.647999999999996</v>
      </c>
      <c r="P1533" s="79">
        <f t="shared" si="609"/>
        <v>102.63599999999998</v>
      </c>
      <c r="Q1533" s="79">
        <f t="shared" si="609"/>
        <v>156.91800000000001</v>
      </c>
      <c r="R1533" s="79">
        <f t="shared" si="609"/>
        <v>226.99499999999998</v>
      </c>
      <c r="S1533" s="79">
        <f t="shared" si="609"/>
        <v>189.25800000000001</v>
      </c>
      <c r="T1533" s="79">
        <f t="shared" si="609"/>
        <v>190.40800000000002</v>
      </c>
      <c r="U1533" s="79">
        <f t="shared" si="609"/>
        <v>107.36199999999999</v>
      </c>
      <c r="V1533" s="79">
        <f t="shared" si="609"/>
        <v>40.760000000000005</v>
      </c>
      <c r="W1533" s="79">
        <f t="shared" si="609"/>
        <v>25.504999999999999</v>
      </c>
      <c r="X1533" s="79">
        <f t="shared" si="609"/>
        <v>20.527000000000001</v>
      </c>
      <c r="Y1533" s="79">
        <f t="shared" si="609"/>
        <v>14.276000000000002</v>
      </c>
      <c r="Z1533" s="79">
        <f t="shared" si="609"/>
        <v>0.59899999999999998</v>
      </c>
      <c r="AA1533" s="111">
        <f t="shared" si="609"/>
        <v>5.036999999999999</v>
      </c>
      <c r="AB1533" s="107"/>
    </row>
    <row r="1534" spans="1:28" ht="19.5" customHeight="1" x14ac:dyDescent="0.15">
      <c r="A1534" s="219" t="s">
        <v>155</v>
      </c>
      <c r="B1534" s="73"/>
      <c r="C1534" s="73" t="s">
        <v>10</v>
      </c>
      <c r="D1534" s="77" t="s">
        <v>156</v>
      </c>
      <c r="E1534" s="77" t="s">
        <v>183</v>
      </c>
      <c r="F1534" s="79">
        <f t="shared" ref="F1534:F1537" si="610">SUM(G1534:AA1534)</f>
        <v>3097.47</v>
      </c>
      <c r="G1534" s="79">
        <v>0.25</v>
      </c>
      <c r="H1534" s="79">
        <v>10.039999999999999</v>
      </c>
      <c r="I1534" s="79">
        <v>2.37</v>
      </c>
      <c r="J1534" s="79">
        <v>1.1100000000000001</v>
      </c>
      <c r="K1534" s="79">
        <v>14</v>
      </c>
      <c r="L1534" s="79">
        <v>76.63000000000001</v>
      </c>
      <c r="M1534" s="79">
        <v>135.95000000000002</v>
      </c>
      <c r="N1534" s="79">
        <v>206.56</v>
      </c>
      <c r="O1534" s="79">
        <v>279.63</v>
      </c>
      <c r="P1534" s="79">
        <v>299.10000000000002</v>
      </c>
      <c r="Q1534" s="79">
        <v>398.23</v>
      </c>
      <c r="R1534" s="79">
        <v>456.44</v>
      </c>
      <c r="S1534" s="79">
        <v>371.7</v>
      </c>
      <c r="T1534" s="79">
        <v>386.57</v>
      </c>
      <c r="U1534" s="79">
        <v>236.92000000000002</v>
      </c>
      <c r="V1534" s="79">
        <v>92.97</v>
      </c>
      <c r="W1534" s="79">
        <v>59.18</v>
      </c>
      <c r="X1534" s="79">
        <v>29.79</v>
      </c>
      <c r="Y1534" s="79">
        <v>33.979999999999997</v>
      </c>
      <c r="Z1534" s="79">
        <v>1.46</v>
      </c>
      <c r="AA1534" s="111">
        <v>4.59</v>
      </c>
      <c r="AB1534" s="107"/>
    </row>
    <row r="1535" spans="1:28" ht="19.5" customHeight="1" x14ac:dyDescent="0.15">
      <c r="A1535" s="219"/>
      <c r="B1535" s="73"/>
      <c r="C1535" s="73"/>
      <c r="D1535" s="73"/>
      <c r="E1535" s="77" t="s">
        <v>150</v>
      </c>
      <c r="F1535" s="79">
        <f t="shared" si="610"/>
        <v>1107.5809999999999</v>
      </c>
      <c r="G1535" s="79">
        <v>0</v>
      </c>
      <c r="H1535" s="79">
        <v>0</v>
      </c>
      <c r="I1535" s="79">
        <v>0</v>
      </c>
      <c r="J1535" s="79">
        <v>0.13400000000000001</v>
      </c>
      <c r="K1535" s="79">
        <v>2.383</v>
      </c>
      <c r="L1535" s="79">
        <v>16.099</v>
      </c>
      <c r="M1535" s="79">
        <v>34.037999999999997</v>
      </c>
      <c r="N1535" s="79">
        <v>59.9</v>
      </c>
      <c r="O1535" s="79">
        <v>89.466999999999999</v>
      </c>
      <c r="P1535" s="79">
        <v>100.96899999999999</v>
      </c>
      <c r="Q1535" s="79">
        <v>146.83699999999999</v>
      </c>
      <c r="R1535" s="79">
        <v>171.97199999999998</v>
      </c>
      <c r="S1535" s="79">
        <v>143.73099999999999</v>
      </c>
      <c r="T1535" s="79">
        <v>154.114</v>
      </c>
      <c r="U1535" s="79">
        <v>97.057000000000002</v>
      </c>
      <c r="V1535" s="79">
        <v>38.068000000000005</v>
      </c>
      <c r="W1535" s="79">
        <v>24.247</v>
      </c>
      <c r="X1535" s="79">
        <v>12.148</v>
      </c>
      <c r="Y1535" s="79">
        <v>13.926</v>
      </c>
      <c r="Z1535" s="79">
        <v>0.59899999999999998</v>
      </c>
      <c r="AA1535" s="111">
        <v>1.8919999999999999</v>
      </c>
      <c r="AB1535" s="107"/>
    </row>
    <row r="1536" spans="1:28" ht="19.5" customHeight="1" x14ac:dyDescent="0.15">
      <c r="A1536" s="219"/>
      <c r="B1536" s="73"/>
      <c r="C1536" s="73"/>
      <c r="D1536" s="77" t="s">
        <v>157</v>
      </c>
      <c r="E1536" s="77" t="s">
        <v>183</v>
      </c>
      <c r="F1536" s="79">
        <f t="shared" si="610"/>
        <v>347.76999999999987</v>
      </c>
      <c r="G1536" s="79">
        <v>0</v>
      </c>
      <c r="H1536" s="79">
        <v>0</v>
      </c>
      <c r="I1536" s="79">
        <v>0</v>
      </c>
      <c r="J1536" s="79">
        <v>0</v>
      </c>
      <c r="K1536" s="79">
        <v>0</v>
      </c>
      <c r="L1536" s="79">
        <v>0.16</v>
      </c>
      <c r="M1536" s="79">
        <v>0.27</v>
      </c>
      <c r="N1536" s="79">
        <v>0.25</v>
      </c>
      <c r="O1536" s="79">
        <v>2.89</v>
      </c>
      <c r="P1536" s="79">
        <v>5.8</v>
      </c>
      <c r="Q1536" s="79">
        <v>8.86</v>
      </c>
      <c r="R1536" s="79">
        <v>188.45999999999998</v>
      </c>
      <c r="S1536" s="79">
        <v>70.39</v>
      </c>
      <c r="T1536" s="79">
        <v>34.97</v>
      </c>
      <c r="U1536" s="79">
        <v>24.4</v>
      </c>
      <c r="V1536" s="79">
        <v>6.5299999999999994</v>
      </c>
      <c r="W1536" s="79">
        <v>4.58</v>
      </c>
      <c r="X1536" s="79">
        <v>0</v>
      </c>
      <c r="Y1536" s="79">
        <v>0.21</v>
      </c>
      <c r="Z1536" s="79">
        <v>0</v>
      </c>
      <c r="AA1536" s="111">
        <v>0</v>
      </c>
      <c r="AB1536" s="107"/>
    </row>
    <row r="1537" spans="1:28" ht="19.5" customHeight="1" x14ac:dyDescent="0.15">
      <c r="A1537" s="219"/>
      <c r="B1537" s="73"/>
      <c r="C1537" s="73"/>
      <c r="D1537" s="73"/>
      <c r="E1537" s="77" t="s">
        <v>150</v>
      </c>
      <c r="F1537" s="79">
        <f t="shared" si="610"/>
        <v>81.211999999999989</v>
      </c>
      <c r="G1537" s="79">
        <v>0</v>
      </c>
      <c r="H1537" s="79">
        <v>0</v>
      </c>
      <c r="I1537" s="79">
        <v>0</v>
      </c>
      <c r="J1537" s="79">
        <v>0</v>
      </c>
      <c r="K1537" s="79">
        <v>0</v>
      </c>
      <c r="L1537" s="79">
        <v>1.9E-2</v>
      </c>
      <c r="M1537" s="79">
        <v>3.7999999999999999E-2</v>
      </c>
      <c r="N1537" s="79">
        <v>0.04</v>
      </c>
      <c r="O1537" s="79">
        <v>0.52100000000000002</v>
      </c>
      <c r="P1537" s="79">
        <v>1.1599999999999999</v>
      </c>
      <c r="Q1537" s="79">
        <v>1.9179999999999999</v>
      </c>
      <c r="R1537" s="79">
        <v>43.284999999999997</v>
      </c>
      <c r="S1537" s="79">
        <v>16.556000000000001</v>
      </c>
      <c r="T1537" s="79">
        <v>8.6140000000000008</v>
      </c>
      <c r="U1537" s="79">
        <v>6.24</v>
      </c>
      <c r="V1537" s="79">
        <v>1.579</v>
      </c>
      <c r="W1537" s="79">
        <v>1.1890000000000001</v>
      </c>
      <c r="X1537" s="79">
        <v>0</v>
      </c>
      <c r="Y1537" s="79">
        <v>5.2999999999999999E-2</v>
      </c>
      <c r="Z1537" s="79">
        <v>0</v>
      </c>
      <c r="AA1537" s="111">
        <v>0</v>
      </c>
      <c r="AB1537" s="107"/>
    </row>
    <row r="1538" spans="1:28" ht="19.5" customHeight="1" x14ac:dyDescent="0.15">
      <c r="A1538" s="219"/>
      <c r="B1538" s="73" t="s">
        <v>158</v>
      </c>
      <c r="C1538" s="73" t="s">
        <v>159</v>
      </c>
      <c r="D1538" s="77" t="s">
        <v>160</v>
      </c>
      <c r="E1538" s="77" t="s">
        <v>183</v>
      </c>
      <c r="F1538" s="79">
        <f>SUM(G1538:AA1538)</f>
        <v>0</v>
      </c>
      <c r="G1538" s="79">
        <v>0</v>
      </c>
      <c r="H1538" s="79">
        <v>0</v>
      </c>
      <c r="I1538" s="79">
        <v>0</v>
      </c>
      <c r="J1538" s="79">
        <v>0</v>
      </c>
      <c r="K1538" s="79">
        <v>0</v>
      </c>
      <c r="L1538" s="79">
        <v>0</v>
      </c>
      <c r="M1538" s="79">
        <v>0</v>
      </c>
      <c r="N1538" s="79">
        <v>0</v>
      </c>
      <c r="O1538" s="79">
        <v>0</v>
      </c>
      <c r="P1538" s="79">
        <v>0</v>
      </c>
      <c r="Q1538" s="79">
        <v>0</v>
      </c>
      <c r="R1538" s="79">
        <v>0</v>
      </c>
      <c r="S1538" s="79">
        <v>0</v>
      </c>
      <c r="T1538" s="79">
        <v>0</v>
      </c>
      <c r="U1538" s="79">
        <v>0</v>
      </c>
      <c r="V1538" s="79">
        <v>0</v>
      </c>
      <c r="W1538" s="79">
        <v>0</v>
      </c>
      <c r="X1538" s="79">
        <v>0</v>
      </c>
      <c r="Y1538" s="79">
        <v>0</v>
      </c>
      <c r="Z1538" s="79">
        <v>0</v>
      </c>
      <c r="AA1538" s="111">
        <v>0</v>
      </c>
      <c r="AB1538" s="107"/>
    </row>
    <row r="1539" spans="1:28" ht="19.5" customHeight="1" x14ac:dyDescent="0.15">
      <c r="A1539" s="219"/>
      <c r="B1539" s="73"/>
      <c r="C1539" s="73"/>
      <c r="D1539" s="73"/>
      <c r="E1539" s="77" t="s">
        <v>150</v>
      </c>
      <c r="F1539" s="79">
        <f t="shared" ref="F1539:F1561" si="611">SUM(G1539:AA1539)</f>
        <v>0</v>
      </c>
      <c r="G1539" s="79">
        <v>0</v>
      </c>
      <c r="H1539" s="79">
        <v>0</v>
      </c>
      <c r="I1539" s="79">
        <v>0</v>
      </c>
      <c r="J1539" s="79">
        <v>0</v>
      </c>
      <c r="K1539" s="79">
        <v>0</v>
      </c>
      <c r="L1539" s="79">
        <v>0</v>
      </c>
      <c r="M1539" s="79">
        <v>0</v>
      </c>
      <c r="N1539" s="79">
        <v>0</v>
      </c>
      <c r="O1539" s="79">
        <v>0</v>
      </c>
      <c r="P1539" s="79">
        <v>0</v>
      </c>
      <c r="Q1539" s="79">
        <v>0</v>
      </c>
      <c r="R1539" s="79">
        <v>0</v>
      </c>
      <c r="S1539" s="79">
        <v>0</v>
      </c>
      <c r="T1539" s="79">
        <v>0</v>
      </c>
      <c r="U1539" s="79">
        <v>0</v>
      </c>
      <c r="V1539" s="79">
        <v>0</v>
      </c>
      <c r="W1539" s="79">
        <v>0</v>
      </c>
      <c r="X1539" s="79">
        <v>0</v>
      </c>
      <c r="Y1539" s="79">
        <v>0</v>
      </c>
      <c r="Z1539" s="79">
        <v>0</v>
      </c>
      <c r="AA1539" s="111">
        <v>0</v>
      </c>
      <c r="AB1539" s="107"/>
    </row>
    <row r="1540" spans="1:28" ht="19.5" customHeight="1" x14ac:dyDescent="0.15">
      <c r="A1540" s="219"/>
      <c r="B1540" s="73"/>
      <c r="C1540" s="73"/>
      <c r="D1540" s="77" t="s">
        <v>161</v>
      </c>
      <c r="E1540" s="77" t="s">
        <v>183</v>
      </c>
      <c r="F1540" s="79">
        <f t="shared" si="611"/>
        <v>60.940000000000005</v>
      </c>
      <c r="G1540" s="79">
        <v>8.5299999999999994</v>
      </c>
      <c r="H1540" s="79">
        <v>5</v>
      </c>
      <c r="I1540" s="79">
        <v>4.3800000000000008</v>
      </c>
      <c r="J1540" s="79">
        <v>8.58</v>
      </c>
      <c r="K1540" s="79">
        <v>12.200000000000001</v>
      </c>
      <c r="L1540" s="79">
        <v>15.489999999999998</v>
      </c>
      <c r="M1540" s="79">
        <v>4.08</v>
      </c>
      <c r="N1540" s="79">
        <v>0</v>
      </c>
      <c r="O1540" s="79">
        <v>0</v>
      </c>
      <c r="P1540" s="79">
        <v>0.25</v>
      </c>
      <c r="Q1540" s="79">
        <v>0</v>
      </c>
      <c r="R1540" s="79">
        <v>0</v>
      </c>
      <c r="S1540" s="79">
        <v>0.23</v>
      </c>
      <c r="T1540" s="79">
        <v>0.44</v>
      </c>
      <c r="U1540" s="79">
        <v>0</v>
      </c>
      <c r="V1540" s="79">
        <v>0.63</v>
      </c>
      <c r="W1540" s="79">
        <v>0</v>
      </c>
      <c r="X1540" s="79">
        <v>0</v>
      </c>
      <c r="Y1540" s="79">
        <v>0</v>
      </c>
      <c r="Z1540" s="79">
        <v>0</v>
      </c>
      <c r="AA1540" s="111">
        <v>1.1299999999999999</v>
      </c>
      <c r="AB1540" s="107"/>
    </row>
    <row r="1541" spans="1:28" ht="19.5" customHeight="1" x14ac:dyDescent="0.15">
      <c r="A1541" s="219"/>
      <c r="B1541" s="73"/>
      <c r="C1541" s="73"/>
      <c r="D1541" s="73"/>
      <c r="E1541" s="77" t="s">
        <v>150</v>
      </c>
      <c r="F1541" s="79">
        <f t="shared" si="611"/>
        <v>1.9790000000000001</v>
      </c>
      <c r="G1541" s="79">
        <v>0</v>
      </c>
      <c r="H1541" s="79">
        <v>0</v>
      </c>
      <c r="I1541" s="79">
        <v>0</v>
      </c>
      <c r="J1541" s="79">
        <v>0.10300000000000001</v>
      </c>
      <c r="K1541" s="79">
        <v>0.32400000000000001</v>
      </c>
      <c r="L1541" s="79">
        <v>0.61299999999999999</v>
      </c>
      <c r="M1541" s="79">
        <v>0.24299999999999999</v>
      </c>
      <c r="N1541" s="79">
        <v>0</v>
      </c>
      <c r="O1541" s="79">
        <v>0</v>
      </c>
      <c r="P1541" s="79">
        <v>2.3E-2</v>
      </c>
      <c r="Q1541" s="79">
        <v>0</v>
      </c>
      <c r="R1541" s="79">
        <v>0</v>
      </c>
      <c r="S1541" s="79">
        <v>5.1999999999999998E-2</v>
      </c>
      <c r="T1541" s="79">
        <v>0.114</v>
      </c>
      <c r="U1541" s="79">
        <v>0</v>
      </c>
      <c r="V1541" s="79">
        <v>0.17899999999999999</v>
      </c>
      <c r="W1541" s="79">
        <v>0</v>
      </c>
      <c r="X1541" s="79">
        <v>0</v>
      </c>
      <c r="Y1541" s="79">
        <v>0</v>
      </c>
      <c r="Z1541" s="79">
        <v>0</v>
      </c>
      <c r="AA1541" s="111">
        <v>0.32800000000000001</v>
      </c>
      <c r="AB1541" s="107"/>
    </row>
    <row r="1542" spans="1:28" ht="19.5" customHeight="1" x14ac:dyDescent="0.15">
      <c r="A1542" s="219"/>
      <c r="B1542" s="73"/>
      <c r="C1542" s="73" t="s">
        <v>162</v>
      </c>
      <c r="D1542" s="77" t="s">
        <v>163</v>
      </c>
      <c r="E1542" s="77" t="s">
        <v>183</v>
      </c>
      <c r="F1542" s="79">
        <f t="shared" si="611"/>
        <v>357.81000000000006</v>
      </c>
      <c r="G1542" s="79">
        <v>0</v>
      </c>
      <c r="H1542" s="79">
        <v>6.45</v>
      </c>
      <c r="I1542" s="79">
        <v>0</v>
      </c>
      <c r="J1542" s="79">
        <v>0.49</v>
      </c>
      <c r="K1542" s="79">
        <v>0.72</v>
      </c>
      <c r="L1542" s="79">
        <v>0</v>
      </c>
      <c r="M1542" s="79">
        <v>2.37</v>
      </c>
      <c r="N1542" s="79">
        <v>0.37</v>
      </c>
      <c r="O1542" s="79">
        <v>24.6</v>
      </c>
      <c r="P1542" s="79">
        <v>1.93</v>
      </c>
      <c r="Q1542" s="79">
        <v>31.4</v>
      </c>
      <c r="R1542" s="79">
        <v>43.519999999999996</v>
      </c>
      <c r="S1542" s="79">
        <v>103.59</v>
      </c>
      <c r="T1542" s="79">
        <v>95.04</v>
      </c>
      <c r="U1542" s="79">
        <v>13.54</v>
      </c>
      <c r="V1542" s="79">
        <v>3.12</v>
      </c>
      <c r="W1542" s="79">
        <v>0.23</v>
      </c>
      <c r="X1542" s="79">
        <v>27.93</v>
      </c>
      <c r="Y1542" s="79">
        <v>0.99</v>
      </c>
      <c r="Z1542" s="79">
        <v>0</v>
      </c>
      <c r="AA1542" s="111">
        <v>1.52</v>
      </c>
      <c r="AB1542" s="107"/>
    </row>
    <row r="1543" spans="1:28" ht="19.5" customHeight="1" x14ac:dyDescent="0.15">
      <c r="A1543" s="219"/>
      <c r="B1543" s="73" t="s">
        <v>20</v>
      </c>
      <c r="C1543" s="73"/>
      <c r="D1543" s="73"/>
      <c r="E1543" s="77" t="s">
        <v>150</v>
      </c>
      <c r="F1543" s="79">
        <f t="shared" si="611"/>
        <v>97.396999999999991</v>
      </c>
      <c r="G1543" s="79">
        <v>0</v>
      </c>
      <c r="H1543" s="79">
        <v>0</v>
      </c>
      <c r="I1543" s="79">
        <v>0</v>
      </c>
      <c r="J1543" s="79">
        <v>4.9000000000000002E-2</v>
      </c>
      <c r="K1543" s="79">
        <v>9.6000000000000002E-2</v>
      </c>
      <c r="L1543" s="79">
        <v>0</v>
      </c>
      <c r="M1543" s="79">
        <v>0.45100000000000001</v>
      </c>
      <c r="N1543" s="79">
        <v>7.8E-2</v>
      </c>
      <c r="O1543" s="79">
        <v>5.66</v>
      </c>
      <c r="P1543" s="79">
        <v>0.48399999999999999</v>
      </c>
      <c r="Q1543" s="79">
        <v>8.1630000000000003</v>
      </c>
      <c r="R1543" s="79">
        <v>11.73</v>
      </c>
      <c r="S1543" s="79">
        <v>28.919</v>
      </c>
      <c r="T1543" s="79">
        <v>27.565999999999999</v>
      </c>
      <c r="U1543" s="79">
        <v>4.0649999999999995</v>
      </c>
      <c r="V1543" s="79">
        <v>0.93400000000000005</v>
      </c>
      <c r="W1543" s="79">
        <v>6.9000000000000006E-2</v>
      </c>
      <c r="X1543" s="79">
        <v>8.3789999999999996</v>
      </c>
      <c r="Y1543" s="79">
        <v>0.29699999999999999</v>
      </c>
      <c r="Z1543" s="79">
        <v>0</v>
      </c>
      <c r="AA1543" s="111">
        <v>0.45700000000000002</v>
      </c>
      <c r="AB1543" s="107"/>
    </row>
    <row r="1544" spans="1:28" ht="19.5" customHeight="1" x14ac:dyDescent="0.15">
      <c r="A1544" s="219"/>
      <c r="B1544" s="73"/>
      <c r="C1544" s="73"/>
      <c r="D1544" s="77" t="s">
        <v>164</v>
      </c>
      <c r="E1544" s="77" t="s">
        <v>183</v>
      </c>
      <c r="F1544" s="79">
        <f t="shared" si="611"/>
        <v>10.610000000000001</v>
      </c>
      <c r="G1544" s="79">
        <v>0</v>
      </c>
      <c r="H1544" s="79">
        <v>1.28</v>
      </c>
      <c r="I1544" s="79">
        <v>0.34</v>
      </c>
      <c r="J1544" s="79">
        <v>0</v>
      </c>
      <c r="K1544" s="79">
        <v>0</v>
      </c>
      <c r="L1544" s="79">
        <v>0</v>
      </c>
      <c r="M1544" s="79">
        <v>0.81</v>
      </c>
      <c r="N1544" s="79">
        <v>0</v>
      </c>
      <c r="O1544" s="79">
        <v>0</v>
      </c>
      <c r="P1544" s="79">
        <v>0</v>
      </c>
      <c r="Q1544" s="79">
        <v>0</v>
      </c>
      <c r="R1544" s="79">
        <v>0.04</v>
      </c>
      <c r="S1544" s="79">
        <v>0</v>
      </c>
      <c r="T1544" s="79">
        <v>0</v>
      </c>
      <c r="U1544" s="79">
        <v>0</v>
      </c>
      <c r="V1544" s="79">
        <v>0</v>
      </c>
      <c r="W1544" s="79">
        <v>0</v>
      </c>
      <c r="X1544" s="79">
        <v>0</v>
      </c>
      <c r="Y1544" s="79">
        <v>0</v>
      </c>
      <c r="Z1544" s="79">
        <v>0</v>
      </c>
      <c r="AA1544" s="111">
        <v>8.14</v>
      </c>
      <c r="AB1544" s="107"/>
    </row>
    <row r="1545" spans="1:28" ht="19.5" customHeight="1" x14ac:dyDescent="0.15">
      <c r="A1545" s="219" t="s">
        <v>226</v>
      </c>
      <c r="B1545" s="73"/>
      <c r="C1545" s="73"/>
      <c r="D1545" s="73"/>
      <c r="E1545" s="77" t="s">
        <v>150</v>
      </c>
      <c r="F1545" s="79">
        <f t="shared" si="611"/>
        <v>2.415</v>
      </c>
      <c r="G1545" s="79">
        <v>0</v>
      </c>
      <c r="H1545" s="79">
        <v>0</v>
      </c>
      <c r="I1545" s="79">
        <v>0</v>
      </c>
      <c r="J1545" s="79">
        <v>0</v>
      </c>
      <c r="K1545" s="79">
        <v>0</v>
      </c>
      <c r="L1545" s="79">
        <v>0</v>
      </c>
      <c r="M1545" s="79">
        <v>4.7E-2</v>
      </c>
      <c r="N1545" s="79">
        <v>0</v>
      </c>
      <c r="O1545" s="79">
        <v>0</v>
      </c>
      <c r="P1545" s="79">
        <v>0</v>
      </c>
      <c r="Q1545" s="79">
        <v>0</v>
      </c>
      <c r="R1545" s="79">
        <v>8.0000000000000002E-3</v>
      </c>
      <c r="S1545" s="79">
        <v>0</v>
      </c>
      <c r="T1545" s="79">
        <v>0</v>
      </c>
      <c r="U1545" s="79">
        <v>0</v>
      </c>
      <c r="V1545" s="79">
        <v>0</v>
      </c>
      <c r="W1545" s="79">
        <v>0</v>
      </c>
      <c r="X1545" s="79">
        <v>0</v>
      </c>
      <c r="Y1545" s="79">
        <v>0</v>
      </c>
      <c r="Z1545" s="79">
        <v>0</v>
      </c>
      <c r="AA1545" s="111">
        <v>2.36</v>
      </c>
      <c r="AB1545" s="107"/>
    </row>
    <row r="1546" spans="1:28" ht="19.5" customHeight="1" x14ac:dyDescent="0.15">
      <c r="A1546" s="219"/>
      <c r="B1546" s="76"/>
      <c r="C1546" s="74" t="s">
        <v>165</v>
      </c>
      <c r="D1546" s="75"/>
      <c r="E1546" s="77" t="s">
        <v>183</v>
      </c>
      <c r="F1546" s="79">
        <f t="shared" si="611"/>
        <v>56.97</v>
      </c>
      <c r="G1546" s="79">
        <v>0</v>
      </c>
      <c r="H1546" s="79">
        <v>10.69</v>
      </c>
      <c r="I1546" s="79">
        <v>4.28</v>
      </c>
      <c r="J1546" s="79">
        <v>3.07</v>
      </c>
      <c r="K1546" s="79">
        <v>1.01</v>
      </c>
      <c r="L1546" s="79">
        <v>0.66</v>
      </c>
      <c r="M1546" s="79">
        <v>2.67</v>
      </c>
      <c r="N1546" s="79">
        <v>1.95</v>
      </c>
      <c r="O1546" s="79">
        <v>5.72</v>
      </c>
      <c r="P1546" s="79">
        <v>1.01</v>
      </c>
      <c r="Q1546" s="79">
        <v>1.68</v>
      </c>
      <c r="R1546" s="79">
        <v>1.58</v>
      </c>
      <c r="S1546" s="79">
        <v>0.85</v>
      </c>
      <c r="T1546" s="79">
        <v>3.25</v>
      </c>
      <c r="U1546" s="79">
        <v>9.7799999999999994</v>
      </c>
      <c r="V1546" s="79">
        <v>8.25</v>
      </c>
      <c r="W1546" s="79">
        <v>0.04</v>
      </c>
      <c r="X1546" s="79">
        <v>0.48</v>
      </c>
      <c r="Y1546" s="79">
        <v>0</v>
      </c>
      <c r="Z1546" s="79">
        <v>0</v>
      </c>
      <c r="AA1546" s="111">
        <v>0</v>
      </c>
      <c r="AB1546" s="107"/>
    </row>
    <row r="1547" spans="1:28" ht="19.5" customHeight="1" x14ac:dyDescent="0.15">
      <c r="A1547" s="219"/>
      <c r="B1547" s="76"/>
      <c r="C1547" s="76"/>
      <c r="E1547" s="77" t="s">
        <v>150</v>
      </c>
      <c r="F1547" s="79">
        <f t="shared" si="611"/>
        <v>6.0869999999999997</v>
      </c>
      <c r="G1547" s="79">
        <v>0</v>
      </c>
      <c r="H1547" s="79">
        <v>7.0000000000000001E-3</v>
      </c>
      <c r="I1547" s="79">
        <v>0.01</v>
      </c>
      <c r="J1547" s="79">
        <v>0.15599999999999997</v>
      </c>
      <c r="K1547" s="79">
        <v>7.3000000000000009E-2</v>
      </c>
      <c r="L1547" s="79">
        <v>5.8999999999999997E-2</v>
      </c>
      <c r="M1547" s="79">
        <v>0.27900000000000003</v>
      </c>
      <c r="N1547" s="79">
        <v>0.215</v>
      </c>
      <c r="O1547" s="79">
        <v>1.4239999999999999</v>
      </c>
      <c r="P1547" s="79">
        <v>0.26200000000000001</v>
      </c>
      <c r="Q1547" s="79">
        <v>0.372</v>
      </c>
      <c r="R1547" s="79">
        <v>0.26800000000000002</v>
      </c>
      <c r="S1547" s="79">
        <v>0.19800000000000001</v>
      </c>
      <c r="T1547" s="79">
        <v>0.43</v>
      </c>
      <c r="U1547" s="79">
        <v>1.1060000000000001</v>
      </c>
      <c r="V1547" s="79">
        <v>1.1519999999999999</v>
      </c>
      <c r="W1547" s="79">
        <v>5.0000000000000001E-3</v>
      </c>
      <c r="X1547" s="79">
        <v>7.0999999999999994E-2</v>
      </c>
      <c r="Y1547" s="79">
        <v>0</v>
      </c>
      <c r="Z1547" s="79">
        <v>0</v>
      </c>
      <c r="AA1547" s="111">
        <v>0</v>
      </c>
      <c r="AB1547" s="107"/>
    </row>
    <row r="1548" spans="1:28" ht="19.5" customHeight="1" x14ac:dyDescent="0.15">
      <c r="A1548" s="219"/>
      <c r="B1548" s="221"/>
      <c r="C1548" s="74" t="s">
        <v>152</v>
      </c>
      <c r="D1548" s="75"/>
      <c r="E1548" s="77" t="s">
        <v>183</v>
      </c>
      <c r="F1548" s="79">
        <f t="shared" si="611"/>
        <v>4395.6400000000012</v>
      </c>
      <c r="G1548" s="79">
        <f>G1550+G1560</f>
        <v>3.54</v>
      </c>
      <c r="H1548" s="79">
        <f t="shared" ref="H1548:AA1548" si="612">H1550+H1560</f>
        <v>145.08000000000001</v>
      </c>
      <c r="I1548" s="79">
        <f t="shared" si="612"/>
        <v>3.04</v>
      </c>
      <c r="J1548" s="79">
        <f t="shared" si="612"/>
        <v>11.88</v>
      </c>
      <c r="K1548" s="79">
        <f t="shared" si="612"/>
        <v>36.58</v>
      </c>
      <c r="L1548" s="79">
        <f t="shared" si="612"/>
        <v>37.07</v>
      </c>
      <c r="M1548" s="79">
        <f t="shared" si="612"/>
        <v>31.93</v>
      </c>
      <c r="N1548" s="79">
        <f t="shared" si="612"/>
        <v>50.24</v>
      </c>
      <c r="O1548" s="79">
        <f t="shared" si="612"/>
        <v>36.96</v>
      </c>
      <c r="P1548" s="79">
        <f t="shared" si="612"/>
        <v>59.28</v>
      </c>
      <c r="Q1548" s="79">
        <f t="shared" si="612"/>
        <v>115.38</v>
      </c>
      <c r="R1548" s="79">
        <f t="shared" si="612"/>
        <v>309.57</v>
      </c>
      <c r="S1548" s="79">
        <f t="shared" si="612"/>
        <v>529.05999999999995</v>
      </c>
      <c r="T1548" s="79">
        <f t="shared" si="612"/>
        <v>884.88</v>
      </c>
      <c r="U1548" s="79">
        <f t="shared" si="612"/>
        <v>1195.5</v>
      </c>
      <c r="V1548" s="79">
        <f t="shared" si="612"/>
        <v>581.28000000000009</v>
      </c>
      <c r="W1548" s="79">
        <f t="shared" si="612"/>
        <v>237.24</v>
      </c>
      <c r="X1548" s="79">
        <f t="shared" si="612"/>
        <v>45.71</v>
      </c>
      <c r="Y1548" s="79">
        <f t="shared" si="612"/>
        <v>33.770000000000003</v>
      </c>
      <c r="Z1548" s="79">
        <f t="shared" si="612"/>
        <v>3.38</v>
      </c>
      <c r="AA1548" s="111">
        <f t="shared" si="612"/>
        <v>44.269999999999996</v>
      </c>
      <c r="AB1548" s="107"/>
    </row>
    <row r="1549" spans="1:28" ht="19.5" customHeight="1" x14ac:dyDescent="0.15">
      <c r="A1549" s="219"/>
      <c r="B1549" s="76"/>
      <c r="C1549" s="76"/>
      <c r="E1549" s="77" t="s">
        <v>150</v>
      </c>
      <c r="F1549" s="79">
        <f t="shared" si="611"/>
        <v>677.20299999999997</v>
      </c>
      <c r="G1549" s="79">
        <f>G1551+G1561</f>
        <v>0</v>
      </c>
      <c r="H1549" s="79">
        <f t="shared" ref="H1549:AA1549" si="613">H1551+H1561</f>
        <v>1.381</v>
      </c>
      <c r="I1549" s="79">
        <f t="shared" si="613"/>
        <v>7.6999999999999999E-2</v>
      </c>
      <c r="J1549" s="79">
        <f t="shared" si="613"/>
        <v>0.60599999999999998</v>
      </c>
      <c r="K1549" s="79">
        <f t="shared" si="613"/>
        <v>2.625</v>
      </c>
      <c r="L1549" s="79">
        <f t="shared" si="613"/>
        <v>3.335</v>
      </c>
      <c r="M1549" s="79">
        <f t="shared" si="613"/>
        <v>3.1890000000000001</v>
      </c>
      <c r="N1549" s="79">
        <f t="shared" si="613"/>
        <v>5.5299999999999994</v>
      </c>
      <c r="O1549" s="79">
        <f t="shared" si="613"/>
        <v>4.4470000000000001</v>
      </c>
      <c r="P1549" s="79">
        <f t="shared" si="613"/>
        <v>7.8739999999999997</v>
      </c>
      <c r="Q1549" s="79">
        <f t="shared" si="613"/>
        <v>16.728999999999999</v>
      </c>
      <c r="R1549" s="79">
        <f t="shared" si="613"/>
        <v>47.384</v>
      </c>
      <c r="S1549" s="79">
        <f t="shared" si="613"/>
        <v>84.798000000000002</v>
      </c>
      <c r="T1549" s="79">
        <f t="shared" si="613"/>
        <v>154.28100000000001</v>
      </c>
      <c r="U1549" s="79">
        <f t="shared" si="613"/>
        <v>191.93799999999999</v>
      </c>
      <c r="V1549" s="79">
        <f t="shared" si="613"/>
        <v>91.88</v>
      </c>
      <c r="W1549" s="79">
        <f t="shared" si="613"/>
        <v>38.647999999999996</v>
      </c>
      <c r="X1549" s="79">
        <f t="shared" si="613"/>
        <v>7.3220000000000001</v>
      </c>
      <c r="Y1549" s="79">
        <f t="shared" si="613"/>
        <v>5.89</v>
      </c>
      <c r="Z1549" s="79">
        <f t="shared" si="613"/>
        <v>0.753</v>
      </c>
      <c r="AA1549" s="111">
        <f t="shared" si="613"/>
        <v>8.516</v>
      </c>
      <c r="AB1549" s="107"/>
    </row>
    <row r="1550" spans="1:28" ht="19.5" customHeight="1" x14ac:dyDescent="0.15">
      <c r="A1550" s="219"/>
      <c r="B1550" s="73" t="s">
        <v>94</v>
      </c>
      <c r="C1550" s="77"/>
      <c r="D1550" s="77" t="s">
        <v>153</v>
      </c>
      <c r="E1550" s="77" t="s">
        <v>183</v>
      </c>
      <c r="F1550" s="79">
        <f t="shared" si="611"/>
        <v>642.20000000000016</v>
      </c>
      <c r="G1550" s="79">
        <f>SUM(G1552,G1554,G1556,G1558)</f>
        <v>0</v>
      </c>
      <c r="H1550" s="79">
        <f t="shared" ref="H1550:AA1550" si="614">SUM(H1552,H1554,H1556,H1558)</f>
        <v>0</v>
      </c>
      <c r="I1550" s="79">
        <f t="shared" si="614"/>
        <v>0</v>
      </c>
      <c r="J1550" s="79">
        <f t="shared" si="614"/>
        <v>0</v>
      </c>
      <c r="K1550" s="79">
        <f t="shared" si="614"/>
        <v>2.21</v>
      </c>
      <c r="L1550" s="79">
        <f t="shared" si="614"/>
        <v>0</v>
      </c>
      <c r="M1550" s="79">
        <f t="shared" si="614"/>
        <v>0</v>
      </c>
      <c r="N1550" s="79">
        <f t="shared" si="614"/>
        <v>0</v>
      </c>
      <c r="O1550" s="79">
        <f t="shared" si="614"/>
        <v>0.15</v>
      </c>
      <c r="P1550" s="79">
        <f t="shared" si="614"/>
        <v>2.27</v>
      </c>
      <c r="Q1550" s="79">
        <f t="shared" si="614"/>
        <v>7.22</v>
      </c>
      <c r="R1550" s="79">
        <f t="shared" si="614"/>
        <v>29.240000000000002</v>
      </c>
      <c r="S1550" s="79">
        <f t="shared" si="614"/>
        <v>90.44</v>
      </c>
      <c r="T1550" s="79">
        <f t="shared" si="614"/>
        <v>242.85000000000002</v>
      </c>
      <c r="U1550" s="79">
        <f t="shared" si="614"/>
        <v>143.82999999999998</v>
      </c>
      <c r="V1550" s="79">
        <f t="shared" si="614"/>
        <v>57</v>
      </c>
      <c r="W1550" s="79">
        <f t="shared" si="614"/>
        <v>33.32</v>
      </c>
      <c r="X1550" s="79">
        <f t="shared" si="614"/>
        <v>5.37</v>
      </c>
      <c r="Y1550" s="79">
        <f t="shared" si="614"/>
        <v>8.1900000000000013</v>
      </c>
      <c r="Z1550" s="79">
        <f t="shared" si="614"/>
        <v>2.27</v>
      </c>
      <c r="AA1550" s="111">
        <f t="shared" si="614"/>
        <v>17.839999999999996</v>
      </c>
      <c r="AB1550" s="107"/>
    </row>
    <row r="1551" spans="1:28" ht="19.5" customHeight="1" x14ac:dyDescent="0.15">
      <c r="A1551" s="219"/>
      <c r="B1551" s="73"/>
      <c r="C1551" s="73" t="s">
        <v>10</v>
      </c>
      <c r="D1551" s="73"/>
      <c r="E1551" s="77" t="s">
        <v>150</v>
      </c>
      <c r="F1551" s="79">
        <f t="shared" si="611"/>
        <v>160.47800000000001</v>
      </c>
      <c r="G1551" s="79">
        <f>SUM(G1553,G1555,G1557,G1559)</f>
        <v>0</v>
      </c>
      <c r="H1551" s="79">
        <f t="shared" ref="H1551:AA1551" si="615">SUM(H1553,H1555,H1557,H1559)</f>
        <v>0</v>
      </c>
      <c r="I1551" s="79">
        <f t="shared" si="615"/>
        <v>0</v>
      </c>
      <c r="J1551" s="79">
        <f t="shared" si="615"/>
        <v>0</v>
      </c>
      <c r="K1551" s="79">
        <f t="shared" si="615"/>
        <v>0.221</v>
      </c>
      <c r="L1551" s="79">
        <f t="shared" si="615"/>
        <v>0</v>
      </c>
      <c r="M1551" s="79">
        <f t="shared" si="615"/>
        <v>0</v>
      </c>
      <c r="N1551" s="79">
        <f t="shared" si="615"/>
        <v>0</v>
      </c>
      <c r="O1551" s="79">
        <f t="shared" si="615"/>
        <v>2.7E-2</v>
      </c>
      <c r="P1551" s="79">
        <f t="shared" si="615"/>
        <v>0.45400000000000001</v>
      </c>
      <c r="Q1551" s="79">
        <f t="shared" si="615"/>
        <v>1.5880000000000001</v>
      </c>
      <c r="R1551" s="79">
        <f t="shared" si="615"/>
        <v>6.7279999999999998</v>
      </c>
      <c r="S1551" s="79">
        <f t="shared" si="615"/>
        <v>21.175000000000001</v>
      </c>
      <c r="T1551" s="79">
        <f t="shared" si="615"/>
        <v>60.497</v>
      </c>
      <c r="U1551" s="79">
        <f t="shared" si="615"/>
        <v>37.328000000000003</v>
      </c>
      <c r="V1551" s="79">
        <f t="shared" si="615"/>
        <v>14.805</v>
      </c>
      <c r="W1551" s="79">
        <f t="shared" si="615"/>
        <v>8.6630000000000003</v>
      </c>
      <c r="X1551" s="79">
        <f t="shared" si="615"/>
        <v>1.3939999999999999</v>
      </c>
      <c r="Y1551" s="79">
        <f t="shared" si="615"/>
        <v>2.13</v>
      </c>
      <c r="Z1551" s="79">
        <f t="shared" si="615"/>
        <v>0.59</v>
      </c>
      <c r="AA1551" s="111">
        <f t="shared" si="615"/>
        <v>4.8780000000000001</v>
      </c>
      <c r="AB1551" s="107"/>
    </row>
    <row r="1552" spans="1:28" ht="19.5" customHeight="1" x14ac:dyDescent="0.15">
      <c r="A1552" s="219"/>
      <c r="B1552" s="73"/>
      <c r="C1552" s="73"/>
      <c r="D1552" s="77" t="s">
        <v>157</v>
      </c>
      <c r="E1552" s="77" t="s">
        <v>183</v>
      </c>
      <c r="F1552" s="79">
        <f t="shared" si="611"/>
        <v>614.17000000000007</v>
      </c>
      <c r="G1552" s="79">
        <v>0</v>
      </c>
      <c r="H1552" s="79">
        <v>0</v>
      </c>
      <c r="I1552" s="79">
        <v>0</v>
      </c>
      <c r="J1552" s="79">
        <v>0</v>
      </c>
      <c r="K1552" s="79">
        <v>2.21</v>
      </c>
      <c r="L1552" s="79">
        <v>0</v>
      </c>
      <c r="M1552" s="79">
        <v>0</v>
      </c>
      <c r="N1552" s="79">
        <v>0</v>
      </c>
      <c r="O1552" s="79">
        <v>0.15</v>
      </c>
      <c r="P1552" s="79">
        <v>2.27</v>
      </c>
      <c r="Q1552" s="79">
        <v>7.22</v>
      </c>
      <c r="R1552" s="79">
        <v>29.240000000000002</v>
      </c>
      <c r="S1552" s="79">
        <v>90.44</v>
      </c>
      <c r="T1552" s="79">
        <v>234.36</v>
      </c>
      <c r="U1552" s="79">
        <v>133.41999999999999</v>
      </c>
      <c r="V1552" s="79">
        <v>56.75</v>
      </c>
      <c r="W1552" s="79">
        <v>33.32</v>
      </c>
      <c r="X1552" s="79">
        <v>5.37</v>
      </c>
      <c r="Y1552" s="79">
        <v>8.1900000000000013</v>
      </c>
      <c r="Z1552" s="79">
        <v>2.27</v>
      </c>
      <c r="AA1552" s="111">
        <v>8.9599999999999991</v>
      </c>
      <c r="AB1552" s="107"/>
    </row>
    <row r="1553" spans="1:28" ht="19.5" customHeight="1" x14ac:dyDescent="0.15">
      <c r="A1553" s="219"/>
      <c r="B1553" s="73"/>
      <c r="C1553" s="73"/>
      <c r="D1553" s="73"/>
      <c r="E1553" s="77" t="s">
        <v>150</v>
      </c>
      <c r="F1553" s="79">
        <f t="shared" si="611"/>
        <v>153.03600000000003</v>
      </c>
      <c r="G1553" s="79">
        <v>0</v>
      </c>
      <c r="H1553" s="79">
        <v>0</v>
      </c>
      <c r="I1553" s="79">
        <v>0</v>
      </c>
      <c r="J1553" s="79">
        <v>0</v>
      </c>
      <c r="K1553" s="79">
        <v>0.221</v>
      </c>
      <c r="L1553" s="79">
        <v>0</v>
      </c>
      <c r="M1553" s="79">
        <v>0</v>
      </c>
      <c r="N1553" s="79">
        <v>0</v>
      </c>
      <c r="O1553" s="79">
        <v>2.7E-2</v>
      </c>
      <c r="P1553" s="79">
        <v>0.45400000000000001</v>
      </c>
      <c r="Q1553" s="79">
        <v>1.5880000000000001</v>
      </c>
      <c r="R1553" s="79">
        <v>6.7279999999999998</v>
      </c>
      <c r="S1553" s="79">
        <v>21.175000000000001</v>
      </c>
      <c r="T1553" s="79">
        <v>58.372999999999998</v>
      </c>
      <c r="U1553" s="79">
        <v>34.623000000000005</v>
      </c>
      <c r="V1553" s="79">
        <v>14.74</v>
      </c>
      <c r="W1553" s="79">
        <v>8.6630000000000003</v>
      </c>
      <c r="X1553" s="79">
        <v>1.3939999999999999</v>
      </c>
      <c r="Y1553" s="79">
        <v>2.13</v>
      </c>
      <c r="Z1553" s="79">
        <v>0.59</v>
      </c>
      <c r="AA1553" s="111">
        <v>2.3299999999999996</v>
      </c>
      <c r="AB1553" s="107"/>
    </row>
    <row r="1554" spans="1:28" ht="19.5" customHeight="1" x14ac:dyDescent="0.15">
      <c r="A1554" s="219"/>
      <c r="B1554" s="73" t="s">
        <v>65</v>
      </c>
      <c r="C1554" s="73" t="s">
        <v>159</v>
      </c>
      <c r="D1554" s="77" t="s">
        <v>160</v>
      </c>
      <c r="E1554" s="77" t="s">
        <v>183</v>
      </c>
      <c r="F1554" s="79">
        <f t="shared" si="611"/>
        <v>19.149999999999999</v>
      </c>
      <c r="G1554" s="79">
        <v>0</v>
      </c>
      <c r="H1554" s="79">
        <v>0</v>
      </c>
      <c r="I1554" s="79">
        <v>0</v>
      </c>
      <c r="J1554" s="79">
        <v>0</v>
      </c>
      <c r="K1554" s="79">
        <v>0</v>
      </c>
      <c r="L1554" s="79">
        <v>0</v>
      </c>
      <c r="M1554" s="79">
        <v>0</v>
      </c>
      <c r="N1554" s="79">
        <v>0</v>
      </c>
      <c r="O1554" s="79">
        <v>0</v>
      </c>
      <c r="P1554" s="79">
        <v>0</v>
      </c>
      <c r="Q1554" s="79">
        <v>0</v>
      </c>
      <c r="R1554" s="79">
        <v>0</v>
      </c>
      <c r="S1554" s="79">
        <v>0</v>
      </c>
      <c r="T1554" s="79">
        <v>8.49</v>
      </c>
      <c r="U1554" s="79">
        <v>10.41</v>
      </c>
      <c r="V1554" s="79">
        <v>0.25</v>
      </c>
      <c r="W1554" s="79">
        <v>0</v>
      </c>
      <c r="X1554" s="79">
        <v>0</v>
      </c>
      <c r="Y1554" s="79">
        <v>0</v>
      </c>
      <c r="Z1554" s="79">
        <v>0</v>
      </c>
      <c r="AA1554" s="111">
        <v>0</v>
      </c>
      <c r="AB1554" s="107"/>
    </row>
    <row r="1555" spans="1:28" ht="19.5" customHeight="1" x14ac:dyDescent="0.15">
      <c r="A1555" s="219"/>
      <c r="B1555" s="73"/>
      <c r="C1555" s="73"/>
      <c r="D1555" s="73"/>
      <c r="E1555" s="77" t="s">
        <v>150</v>
      </c>
      <c r="F1555" s="79">
        <f t="shared" si="611"/>
        <v>4.894000000000001</v>
      </c>
      <c r="G1555" s="79">
        <v>0</v>
      </c>
      <c r="H1555" s="79">
        <v>0</v>
      </c>
      <c r="I1555" s="79">
        <v>0</v>
      </c>
      <c r="J1555" s="79">
        <v>0</v>
      </c>
      <c r="K1555" s="79">
        <v>0</v>
      </c>
      <c r="L1555" s="79">
        <v>0</v>
      </c>
      <c r="M1555" s="79">
        <v>0</v>
      </c>
      <c r="N1555" s="79">
        <v>0</v>
      </c>
      <c r="O1555" s="79">
        <v>0</v>
      </c>
      <c r="P1555" s="79">
        <v>0</v>
      </c>
      <c r="Q1555" s="79">
        <v>0</v>
      </c>
      <c r="R1555" s="79">
        <v>0</v>
      </c>
      <c r="S1555" s="79">
        <v>0</v>
      </c>
      <c r="T1555" s="79">
        <v>2.1240000000000001</v>
      </c>
      <c r="U1555" s="79">
        <v>2.7050000000000001</v>
      </c>
      <c r="V1555" s="79">
        <v>6.5000000000000002E-2</v>
      </c>
      <c r="W1555" s="79">
        <v>0</v>
      </c>
      <c r="X1555" s="79">
        <v>0</v>
      </c>
      <c r="Y1555" s="79">
        <v>0</v>
      </c>
      <c r="Z1555" s="79">
        <v>0</v>
      </c>
      <c r="AA1555" s="111">
        <v>0</v>
      </c>
      <c r="AB1555" s="107"/>
    </row>
    <row r="1556" spans="1:28" ht="19.5" customHeight="1" x14ac:dyDescent="0.15">
      <c r="A1556" s="219" t="s">
        <v>85</v>
      </c>
      <c r="B1556" s="73"/>
      <c r="C1556" s="73"/>
      <c r="D1556" s="77" t="s">
        <v>166</v>
      </c>
      <c r="E1556" s="77" t="s">
        <v>183</v>
      </c>
      <c r="F1556" s="79">
        <f t="shared" si="611"/>
        <v>8.879999999999999</v>
      </c>
      <c r="G1556" s="79">
        <v>0</v>
      </c>
      <c r="H1556" s="79">
        <v>0</v>
      </c>
      <c r="I1556" s="79">
        <v>0</v>
      </c>
      <c r="J1556" s="79">
        <v>0</v>
      </c>
      <c r="K1556" s="79">
        <v>0</v>
      </c>
      <c r="L1556" s="79">
        <v>0</v>
      </c>
      <c r="M1556" s="79">
        <v>0</v>
      </c>
      <c r="N1556" s="79">
        <v>0</v>
      </c>
      <c r="O1556" s="79">
        <v>0</v>
      </c>
      <c r="P1556" s="79">
        <v>0</v>
      </c>
      <c r="Q1556" s="79">
        <v>0</v>
      </c>
      <c r="R1556" s="79">
        <v>0</v>
      </c>
      <c r="S1556" s="79">
        <v>0</v>
      </c>
      <c r="T1556" s="79">
        <v>0</v>
      </c>
      <c r="U1556" s="79">
        <v>0</v>
      </c>
      <c r="V1556" s="79">
        <v>0</v>
      </c>
      <c r="W1556" s="79">
        <v>0</v>
      </c>
      <c r="X1556" s="79">
        <v>0</v>
      </c>
      <c r="Y1556" s="79">
        <v>0</v>
      </c>
      <c r="Z1556" s="79">
        <v>0</v>
      </c>
      <c r="AA1556" s="111">
        <v>8.879999999999999</v>
      </c>
      <c r="AB1556" s="107"/>
    </row>
    <row r="1557" spans="1:28" ht="19.5" customHeight="1" x14ac:dyDescent="0.15">
      <c r="A1557" s="219"/>
      <c r="B1557" s="73"/>
      <c r="C1557" s="73" t="s">
        <v>162</v>
      </c>
      <c r="D1557" s="73"/>
      <c r="E1557" s="77" t="s">
        <v>150</v>
      </c>
      <c r="F1557" s="79">
        <f t="shared" si="611"/>
        <v>2.548</v>
      </c>
      <c r="G1557" s="79">
        <v>0</v>
      </c>
      <c r="H1557" s="79">
        <v>0</v>
      </c>
      <c r="I1557" s="79">
        <v>0</v>
      </c>
      <c r="J1557" s="79">
        <v>0</v>
      </c>
      <c r="K1557" s="79">
        <v>0</v>
      </c>
      <c r="L1557" s="79">
        <v>0</v>
      </c>
      <c r="M1557" s="79">
        <v>0</v>
      </c>
      <c r="N1557" s="79">
        <v>0</v>
      </c>
      <c r="O1557" s="79">
        <v>0</v>
      </c>
      <c r="P1557" s="79">
        <v>0</v>
      </c>
      <c r="Q1557" s="79">
        <v>0</v>
      </c>
      <c r="R1557" s="79">
        <v>0</v>
      </c>
      <c r="S1557" s="79">
        <v>0</v>
      </c>
      <c r="T1557" s="79">
        <v>0</v>
      </c>
      <c r="U1557" s="79">
        <v>0</v>
      </c>
      <c r="V1557" s="79">
        <v>0</v>
      </c>
      <c r="W1557" s="79">
        <v>0</v>
      </c>
      <c r="X1557" s="79">
        <v>0</v>
      </c>
      <c r="Y1557" s="79">
        <v>0</v>
      </c>
      <c r="Z1557" s="79">
        <v>0</v>
      </c>
      <c r="AA1557" s="111">
        <v>2.548</v>
      </c>
      <c r="AB1557" s="107"/>
    </row>
    <row r="1558" spans="1:28" ht="19.5" customHeight="1" x14ac:dyDescent="0.15">
      <c r="A1558" s="219"/>
      <c r="B1558" s="73" t="s">
        <v>20</v>
      </c>
      <c r="C1558" s="73"/>
      <c r="D1558" s="77" t="s">
        <v>164</v>
      </c>
      <c r="E1558" s="77" t="s">
        <v>183</v>
      </c>
      <c r="F1558" s="79">
        <f t="shared" si="611"/>
        <v>0</v>
      </c>
      <c r="G1558" s="79">
        <v>0</v>
      </c>
      <c r="H1558" s="79">
        <v>0</v>
      </c>
      <c r="I1558" s="79">
        <v>0</v>
      </c>
      <c r="J1558" s="79">
        <v>0</v>
      </c>
      <c r="K1558" s="79">
        <v>0</v>
      </c>
      <c r="L1558" s="79">
        <v>0</v>
      </c>
      <c r="M1558" s="79">
        <v>0</v>
      </c>
      <c r="N1558" s="79">
        <v>0</v>
      </c>
      <c r="O1558" s="79">
        <v>0</v>
      </c>
      <c r="P1558" s="79">
        <v>0</v>
      </c>
      <c r="Q1558" s="79">
        <v>0</v>
      </c>
      <c r="R1558" s="79">
        <v>0</v>
      </c>
      <c r="S1558" s="79">
        <v>0</v>
      </c>
      <c r="T1558" s="79">
        <v>0</v>
      </c>
      <c r="U1558" s="79">
        <v>0</v>
      </c>
      <c r="V1558" s="79">
        <v>0</v>
      </c>
      <c r="W1558" s="79">
        <v>0</v>
      </c>
      <c r="X1558" s="79">
        <v>0</v>
      </c>
      <c r="Y1558" s="79">
        <v>0</v>
      </c>
      <c r="Z1558" s="79">
        <v>0</v>
      </c>
      <c r="AA1558" s="111">
        <v>0</v>
      </c>
      <c r="AB1558" s="107"/>
    </row>
    <row r="1559" spans="1:28" ht="19.5" customHeight="1" x14ac:dyDescent="0.15">
      <c r="A1559" s="219"/>
      <c r="B1559" s="73"/>
      <c r="C1559" s="73"/>
      <c r="D1559" s="73"/>
      <c r="E1559" s="77" t="s">
        <v>150</v>
      </c>
      <c r="F1559" s="79">
        <f t="shared" si="611"/>
        <v>0</v>
      </c>
      <c r="G1559" s="79">
        <v>0</v>
      </c>
      <c r="H1559" s="79">
        <v>0</v>
      </c>
      <c r="I1559" s="79">
        <v>0</v>
      </c>
      <c r="J1559" s="79">
        <v>0</v>
      </c>
      <c r="K1559" s="79">
        <v>0</v>
      </c>
      <c r="L1559" s="79">
        <v>0</v>
      </c>
      <c r="M1559" s="79">
        <v>0</v>
      </c>
      <c r="N1559" s="79">
        <v>0</v>
      </c>
      <c r="O1559" s="79">
        <v>0</v>
      </c>
      <c r="P1559" s="79">
        <v>0</v>
      </c>
      <c r="Q1559" s="79">
        <v>0</v>
      </c>
      <c r="R1559" s="79">
        <v>0</v>
      </c>
      <c r="S1559" s="79">
        <v>0</v>
      </c>
      <c r="T1559" s="79">
        <v>0</v>
      </c>
      <c r="U1559" s="79">
        <v>0</v>
      </c>
      <c r="V1559" s="79">
        <v>0</v>
      </c>
      <c r="W1559" s="79">
        <v>0</v>
      </c>
      <c r="X1559" s="79">
        <v>0</v>
      </c>
      <c r="Y1559" s="79">
        <v>0</v>
      </c>
      <c r="Z1559" s="79">
        <v>0</v>
      </c>
      <c r="AA1559" s="111">
        <v>0</v>
      </c>
      <c r="AB1559" s="107"/>
    </row>
    <row r="1560" spans="1:28" ht="19.5" customHeight="1" x14ac:dyDescent="0.15">
      <c r="A1560" s="219"/>
      <c r="B1560" s="76"/>
      <c r="C1560" s="74" t="s">
        <v>165</v>
      </c>
      <c r="D1560" s="75"/>
      <c r="E1560" s="77" t="s">
        <v>183</v>
      </c>
      <c r="F1560" s="79">
        <f t="shared" si="611"/>
        <v>3753.44</v>
      </c>
      <c r="G1560" s="79">
        <v>3.54</v>
      </c>
      <c r="H1560" s="79">
        <v>145.08000000000001</v>
      </c>
      <c r="I1560" s="79">
        <v>3.04</v>
      </c>
      <c r="J1560" s="79">
        <v>11.88</v>
      </c>
      <c r="K1560" s="79">
        <v>34.369999999999997</v>
      </c>
      <c r="L1560" s="79">
        <v>37.07</v>
      </c>
      <c r="M1560" s="79">
        <v>31.93</v>
      </c>
      <c r="N1560" s="79">
        <v>50.24</v>
      </c>
      <c r="O1560" s="79">
        <v>36.81</v>
      </c>
      <c r="P1560" s="79">
        <v>57.01</v>
      </c>
      <c r="Q1560" s="79">
        <v>108.16</v>
      </c>
      <c r="R1560" s="79">
        <v>280.33</v>
      </c>
      <c r="S1560" s="79">
        <v>438.62</v>
      </c>
      <c r="T1560" s="79">
        <v>642.03</v>
      </c>
      <c r="U1560" s="79">
        <v>1051.67</v>
      </c>
      <c r="V1560" s="79">
        <v>524.28000000000009</v>
      </c>
      <c r="W1560" s="79">
        <v>203.92000000000002</v>
      </c>
      <c r="X1560" s="79">
        <v>40.340000000000003</v>
      </c>
      <c r="Y1560" s="79">
        <v>25.580000000000002</v>
      </c>
      <c r="Z1560" s="79">
        <v>1.1100000000000001</v>
      </c>
      <c r="AA1560" s="111">
        <v>26.43</v>
      </c>
      <c r="AB1560" s="107"/>
    </row>
    <row r="1561" spans="1:28" ht="19.5" customHeight="1" thickBot="1" x14ac:dyDescent="0.2">
      <c r="A1561" s="94"/>
      <c r="B1561" s="222"/>
      <c r="C1561" s="222"/>
      <c r="D1561" s="223"/>
      <c r="E1561" s="224" t="s">
        <v>150</v>
      </c>
      <c r="F1561" s="79">
        <f t="shared" si="611"/>
        <v>516.72500000000002</v>
      </c>
      <c r="G1561" s="102">
        <v>0</v>
      </c>
      <c r="H1561" s="225">
        <v>1.381</v>
      </c>
      <c r="I1561" s="225">
        <v>7.6999999999999999E-2</v>
      </c>
      <c r="J1561" s="225">
        <v>0.60599999999999998</v>
      </c>
      <c r="K1561" s="225">
        <v>2.4039999999999999</v>
      </c>
      <c r="L1561" s="225">
        <v>3.335</v>
      </c>
      <c r="M1561" s="225">
        <v>3.1890000000000001</v>
      </c>
      <c r="N1561" s="225">
        <v>5.5299999999999994</v>
      </c>
      <c r="O1561" s="225">
        <v>4.42</v>
      </c>
      <c r="P1561" s="225">
        <v>7.42</v>
      </c>
      <c r="Q1561" s="225">
        <v>15.141</v>
      </c>
      <c r="R1561" s="225">
        <v>40.655999999999999</v>
      </c>
      <c r="S1561" s="225">
        <v>63.623000000000005</v>
      </c>
      <c r="T1561" s="225">
        <v>93.784000000000006</v>
      </c>
      <c r="U1561" s="225">
        <v>154.60999999999999</v>
      </c>
      <c r="V1561" s="225">
        <v>77.075000000000003</v>
      </c>
      <c r="W1561" s="225">
        <v>29.984999999999999</v>
      </c>
      <c r="X1561" s="225">
        <v>5.9279999999999999</v>
      </c>
      <c r="Y1561" s="225">
        <v>3.76</v>
      </c>
      <c r="Z1561" s="225">
        <v>0.16300000000000001</v>
      </c>
      <c r="AA1561" s="226">
        <v>3.6379999999999999</v>
      </c>
      <c r="AB1561" s="107"/>
    </row>
    <row r="1562" spans="1:28" ht="19.5" customHeight="1" x14ac:dyDescent="0.15">
      <c r="A1562" s="349" t="s">
        <v>119</v>
      </c>
      <c r="B1562" s="352" t="s">
        <v>120</v>
      </c>
      <c r="C1562" s="353"/>
      <c r="D1562" s="354"/>
      <c r="E1562" s="73" t="s">
        <v>183</v>
      </c>
      <c r="F1562" s="227">
        <f>F1563+F1564</f>
        <v>227.63</v>
      </c>
    </row>
    <row r="1563" spans="1:28" ht="19.5" customHeight="1" x14ac:dyDescent="0.15">
      <c r="A1563" s="350"/>
      <c r="B1563" s="355" t="s">
        <v>205</v>
      </c>
      <c r="C1563" s="356"/>
      <c r="D1563" s="357"/>
      <c r="E1563" s="77" t="s">
        <v>183</v>
      </c>
      <c r="F1563" s="227">
        <v>153.31</v>
      </c>
    </row>
    <row r="1564" spans="1:28" ht="19.5" customHeight="1" x14ac:dyDescent="0.15">
      <c r="A1564" s="351"/>
      <c r="B1564" s="355" t="s">
        <v>206</v>
      </c>
      <c r="C1564" s="356"/>
      <c r="D1564" s="357"/>
      <c r="E1564" s="77" t="s">
        <v>183</v>
      </c>
      <c r="F1564" s="227">
        <v>74.319999999999993</v>
      </c>
    </row>
    <row r="1565" spans="1:28" ht="19.5" customHeight="1" thickBot="1" x14ac:dyDescent="0.2">
      <c r="A1565" s="358" t="s">
        <v>204</v>
      </c>
      <c r="B1565" s="359"/>
      <c r="C1565" s="359"/>
      <c r="D1565" s="360"/>
      <c r="E1565" s="167" t="s">
        <v>183</v>
      </c>
      <c r="F1565" s="233">
        <v>0</v>
      </c>
    </row>
    <row r="1567" spans="1:28" ht="19.5" customHeight="1" x14ac:dyDescent="0.15">
      <c r="A1567" s="3" t="s">
        <v>381</v>
      </c>
      <c r="F1567" s="207" t="s">
        <v>493</v>
      </c>
    </row>
    <row r="1568" spans="1:28" ht="19.5" customHeight="1" thickBot="1" x14ac:dyDescent="0.2">
      <c r="A1568" s="346" t="s">
        <v>28</v>
      </c>
      <c r="B1568" s="348"/>
      <c r="C1568" s="348"/>
      <c r="D1568" s="348"/>
      <c r="E1568" s="348"/>
      <c r="F1568" s="348"/>
      <c r="G1568" s="348"/>
      <c r="H1568" s="348"/>
      <c r="I1568" s="348"/>
      <c r="J1568" s="348"/>
      <c r="K1568" s="348"/>
      <c r="L1568" s="348"/>
      <c r="M1568" s="348"/>
      <c r="N1568" s="348"/>
      <c r="O1568" s="348"/>
      <c r="P1568" s="348"/>
      <c r="Q1568" s="348"/>
      <c r="R1568" s="348"/>
      <c r="S1568" s="348"/>
      <c r="T1568" s="348"/>
      <c r="U1568" s="348"/>
      <c r="V1568" s="348"/>
      <c r="W1568" s="348"/>
      <c r="X1568" s="348"/>
      <c r="Y1568" s="348"/>
      <c r="Z1568" s="348"/>
      <c r="AA1568" s="348"/>
    </row>
    <row r="1569" spans="1:28" ht="19.5" customHeight="1" x14ac:dyDescent="0.15">
      <c r="A1569" s="208" t="s">
        <v>179</v>
      </c>
      <c r="B1569" s="91"/>
      <c r="C1569" s="91"/>
      <c r="D1569" s="91"/>
      <c r="E1569" s="91"/>
      <c r="F1569" s="89" t="s">
        <v>180</v>
      </c>
      <c r="G1569" s="184"/>
      <c r="H1569" s="184"/>
      <c r="I1569" s="184"/>
      <c r="J1569" s="184"/>
      <c r="K1569" s="184"/>
      <c r="L1569" s="184"/>
      <c r="M1569" s="184"/>
      <c r="N1569" s="184"/>
      <c r="O1569" s="184"/>
      <c r="P1569" s="184"/>
      <c r="Q1569" s="209"/>
      <c r="R1569" s="135"/>
      <c r="S1569" s="184"/>
      <c r="T1569" s="184"/>
      <c r="U1569" s="184"/>
      <c r="V1569" s="184"/>
      <c r="W1569" s="184"/>
      <c r="X1569" s="184"/>
      <c r="Y1569" s="184"/>
      <c r="Z1569" s="184"/>
      <c r="AA1569" s="234" t="s">
        <v>181</v>
      </c>
      <c r="AB1569" s="107"/>
    </row>
    <row r="1570" spans="1:28" ht="19.5" customHeight="1" x14ac:dyDescent="0.15">
      <c r="A1570" s="211" t="s">
        <v>182</v>
      </c>
      <c r="B1570" s="75"/>
      <c r="C1570" s="75"/>
      <c r="D1570" s="75"/>
      <c r="E1570" s="77" t="s">
        <v>183</v>
      </c>
      <c r="F1570" s="79">
        <f>F1572+F1606+F1609</f>
        <v>5663.14</v>
      </c>
      <c r="G1570" s="212" t="s">
        <v>184</v>
      </c>
      <c r="H1570" s="212" t="s">
        <v>185</v>
      </c>
      <c r="I1570" s="212" t="s">
        <v>186</v>
      </c>
      <c r="J1570" s="212" t="s">
        <v>187</v>
      </c>
      <c r="K1570" s="212" t="s">
        <v>227</v>
      </c>
      <c r="L1570" s="212" t="s">
        <v>228</v>
      </c>
      <c r="M1570" s="212" t="s">
        <v>229</v>
      </c>
      <c r="N1570" s="212" t="s">
        <v>230</v>
      </c>
      <c r="O1570" s="212" t="s">
        <v>231</v>
      </c>
      <c r="P1570" s="212" t="s">
        <v>232</v>
      </c>
      <c r="Q1570" s="213" t="s">
        <v>233</v>
      </c>
      <c r="R1570" s="214" t="s">
        <v>234</v>
      </c>
      <c r="S1570" s="212" t="s">
        <v>235</v>
      </c>
      <c r="T1570" s="212" t="s">
        <v>236</v>
      </c>
      <c r="U1570" s="212" t="s">
        <v>237</v>
      </c>
      <c r="V1570" s="212" t="s">
        <v>238</v>
      </c>
      <c r="W1570" s="212" t="s">
        <v>42</v>
      </c>
      <c r="X1570" s="212" t="s">
        <v>147</v>
      </c>
      <c r="Y1570" s="212" t="s">
        <v>148</v>
      </c>
      <c r="Z1570" s="212" t="s">
        <v>149</v>
      </c>
      <c r="AA1570" s="235"/>
      <c r="AB1570" s="107"/>
    </row>
    <row r="1571" spans="1:28" ht="19.5" customHeight="1" x14ac:dyDescent="0.15">
      <c r="A1571" s="144"/>
      <c r="E1571" s="77" t="s">
        <v>150</v>
      </c>
      <c r="F1571" s="79">
        <f>F1573</f>
        <v>1287.952</v>
      </c>
      <c r="G1571" s="216"/>
      <c r="H1571" s="216"/>
      <c r="I1571" s="216"/>
      <c r="J1571" s="216"/>
      <c r="K1571" s="216"/>
      <c r="L1571" s="216"/>
      <c r="M1571" s="216"/>
      <c r="N1571" s="216"/>
      <c r="O1571" s="216"/>
      <c r="P1571" s="216"/>
      <c r="Q1571" s="217"/>
      <c r="R1571" s="197"/>
      <c r="S1571" s="216"/>
      <c r="T1571" s="216"/>
      <c r="U1571" s="216"/>
      <c r="V1571" s="216"/>
      <c r="W1571" s="216"/>
      <c r="X1571" s="216"/>
      <c r="Y1571" s="216"/>
      <c r="Z1571" s="216"/>
      <c r="AA1571" s="235" t="s">
        <v>151</v>
      </c>
      <c r="AB1571" s="107"/>
    </row>
    <row r="1572" spans="1:28" ht="19.5" customHeight="1" x14ac:dyDescent="0.15">
      <c r="A1572" s="218"/>
      <c r="B1572" s="74" t="s">
        <v>152</v>
      </c>
      <c r="C1572" s="75"/>
      <c r="D1572" s="75"/>
      <c r="E1572" s="77" t="s">
        <v>183</v>
      </c>
      <c r="F1572" s="79">
        <f>SUM(G1572:AA1572)</f>
        <v>5568.37</v>
      </c>
      <c r="G1572" s="79">
        <f>G1574+G1592</f>
        <v>1.02</v>
      </c>
      <c r="H1572" s="79">
        <f t="shared" ref="H1572:AA1572" si="616">H1574+H1592</f>
        <v>24.549999999999997</v>
      </c>
      <c r="I1572" s="79">
        <f t="shared" si="616"/>
        <v>65.349999999999994</v>
      </c>
      <c r="J1572" s="79">
        <f t="shared" si="616"/>
        <v>184.78</v>
      </c>
      <c r="K1572" s="79">
        <f t="shared" si="616"/>
        <v>77.62</v>
      </c>
      <c r="L1572" s="79">
        <f t="shared" si="616"/>
        <v>87.67</v>
      </c>
      <c r="M1572" s="79">
        <f t="shared" si="616"/>
        <v>157.10000000000002</v>
      </c>
      <c r="N1572" s="79">
        <f t="shared" si="616"/>
        <v>192.79</v>
      </c>
      <c r="O1572" s="79">
        <f t="shared" si="616"/>
        <v>273.56</v>
      </c>
      <c r="P1572" s="79">
        <f t="shared" si="616"/>
        <v>432.75999999999993</v>
      </c>
      <c r="Q1572" s="79">
        <f t="shared" si="616"/>
        <v>338</v>
      </c>
      <c r="R1572" s="79">
        <f t="shared" si="616"/>
        <v>485.31000000000006</v>
      </c>
      <c r="S1572" s="79">
        <f t="shared" si="616"/>
        <v>752.32</v>
      </c>
      <c r="T1572" s="79">
        <f t="shared" si="616"/>
        <v>868.98</v>
      </c>
      <c r="U1572" s="79">
        <f t="shared" si="616"/>
        <v>610.3900000000001</v>
      </c>
      <c r="V1572" s="79">
        <f t="shared" si="616"/>
        <v>478.77000000000004</v>
      </c>
      <c r="W1572" s="79">
        <f t="shared" si="616"/>
        <v>269.44</v>
      </c>
      <c r="X1572" s="79">
        <f t="shared" si="616"/>
        <v>91.7</v>
      </c>
      <c r="Y1572" s="79">
        <f t="shared" si="616"/>
        <v>53.870000000000005</v>
      </c>
      <c r="Z1572" s="79">
        <f t="shared" si="616"/>
        <v>18.319999999999997</v>
      </c>
      <c r="AA1572" s="111">
        <f t="shared" si="616"/>
        <v>104.07</v>
      </c>
      <c r="AB1572" s="107"/>
    </row>
    <row r="1573" spans="1:28" ht="19.5" customHeight="1" x14ac:dyDescent="0.15">
      <c r="A1573" s="219"/>
      <c r="B1573" s="220"/>
      <c r="E1573" s="77" t="s">
        <v>150</v>
      </c>
      <c r="F1573" s="79">
        <f>SUM(G1573:AA1573)</f>
        <v>1287.952</v>
      </c>
      <c r="G1573" s="79">
        <f>G1575+G1593</f>
        <v>0</v>
      </c>
      <c r="H1573" s="79">
        <f t="shared" ref="H1573:AA1573" si="617">H1575+H1593</f>
        <v>0.223</v>
      </c>
      <c r="I1573" s="79">
        <f t="shared" si="617"/>
        <v>2.0020000000000002</v>
      </c>
      <c r="J1573" s="79">
        <f t="shared" si="617"/>
        <v>9.8460000000000001</v>
      </c>
      <c r="K1573" s="79">
        <f t="shared" si="617"/>
        <v>5.536999999999999</v>
      </c>
      <c r="L1573" s="79">
        <f t="shared" si="617"/>
        <v>14.784000000000001</v>
      </c>
      <c r="M1573" s="79">
        <f t="shared" si="617"/>
        <v>34.695999999999998</v>
      </c>
      <c r="N1573" s="79">
        <f t="shared" si="617"/>
        <v>53.253</v>
      </c>
      <c r="O1573" s="79">
        <f t="shared" si="617"/>
        <v>83.634</v>
      </c>
      <c r="P1573" s="79">
        <f t="shared" si="617"/>
        <v>141.12699999999998</v>
      </c>
      <c r="Q1573" s="79">
        <f t="shared" si="617"/>
        <v>105.43100000000001</v>
      </c>
      <c r="R1573" s="79">
        <f t="shared" si="617"/>
        <v>133.279</v>
      </c>
      <c r="S1573" s="79">
        <f t="shared" si="617"/>
        <v>181.126</v>
      </c>
      <c r="T1573" s="79">
        <f t="shared" si="617"/>
        <v>204.971</v>
      </c>
      <c r="U1573" s="79">
        <f t="shared" si="617"/>
        <v>120.068</v>
      </c>
      <c r="V1573" s="79">
        <f t="shared" si="617"/>
        <v>95.837000000000003</v>
      </c>
      <c r="W1573" s="79">
        <f t="shared" si="617"/>
        <v>54.677</v>
      </c>
      <c r="X1573" s="79">
        <f t="shared" si="617"/>
        <v>17.922000000000001</v>
      </c>
      <c r="Y1573" s="79">
        <f t="shared" si="617"/>
        <v>9.7579999999999991</v>
      </c>
      <c r="Z1573" s="79">
        <f t="shared" si="617"/>
        <v>2.96</v>
      </c>
      <c r="AA1573" s="111">
        <f t="shared" si="617"/>
        <v>16.820999999999998</v>
      </c>
      <c r="AB1573" s="107"/>
    </row>
    <row r="1574" spans="1:28" ht="19.5" customHeight="1" x14ac:dyDescent="0.15">
      <c r="A1574" s="219"/>
      <c r="B1574" s="221"/>
      <c r="C1574" s="74" t="s">
        <v>152</v>
      </c>
      <c r="D1574" s="75"/>
      <c r="E1574" s="77" t="s">
        <v>183</v>
      </c>
      <c r="F1574" s="79">
        <f t="shared" ref="F1574:F1577" si="618">SUM(G1574:AA1574)</f>
        <v>2712.1599999999994</v>
      </c>
      <c r="G1574" s="79">
        <f>G1576+G1590</f>
        <v>1</v>
      </c>
      <c r="H1574" s="79">
        <f t="shared" ref="H1574:J1574" si="619">H1576+H1590</f>
        <v>3.01</v>
      </c>
      <c r="I1574" s="79">
        <f t="shared" si="619"/>
        <v>8.36</v>
      </c>
      <c r="J1574" s="79">
        <f t="shared" si="619"/>
        <v>47.960000000000008</v>
      </c>
      <c r="K1574" s="79">
        <f>K1576+K1590</f>
        <v>58.62</v>
      </c>
      <c r="L1574" s="79">
        <f t="shared" ref="L1574:AA1574" si="620">L1576+L1590</f>
        <v>60.68</v>
      </c>
      <c r="M1574" s="79">
        <f t="shared" si="620"/>
        <v>128.02000000000001</v>
      </c>
      <c r="N1574" s="79">
        <f t="shared" si="620"/>
        <v>179.41</v>
      </c>
      <c r="O1574" s="79">
        <f t="shared" si="620"/>
        <v>255.26999999999998</v>
      </c>
      <c r="P1574" s="79">
        <f t="shared" si="620"/>
        <v>416.85999999999996</v>
      </c>
      <c r="Q1574" s="79">
        <f t="shared" si="620"/>
        <v>278.77</v>
      </c>
      <c r="R1574" s="79">
        <f t="shared" si="620"/>
        <v>304.71000000000004</v>
      </c>
      <c r="S1574" s="79">
        <f t="shared" si="620"/>
        <v>341.11</v>
      </c>
      <c r="T1574" s="79">
        <f t="shared" si="620"/>
        <v>346.33</v>
      </c>
      <c r="U1574" s="79">
        <f t="shared" si="620"/>
        <v>110.37</v>
      </c>
      <c r="V1574" s="79">
        <f t="shared" si="620"/>
        <v>87.059999999999988</v>
      </c>
      <c r="W1574" s="79">
        <f t="shared" si="620"/>
        <v>53.88</v>
      </c>
      <c r="X1574" s="79">
        <f t="shared" si="620"/>
        <v>16.73</v>
      </c>
      <c r="Y1574" s="79">
        <f t="shared" si="620"/>
        <v>7.45</v>
      </c>
      <c r="Z1574" s="79">
        <f t="shared" si="620"/>
        <v>0.84</v>
      </c>
      <c r="AA1574" s="111">
        <f t="shared" si="620"/>
        <v>5.72</v>
      </c>
      <c r="AB1574" s="107"/>
    </row>
    <row r="1575" spans="1:28" ht="19.5" customHeight="1" x14ac:dyDescent="0.15">
      <c r="A1575" s="219"/>
      <c r="B1575" s="76"/>
      <c r="C1575" s="76"/>
      <c r="E1575" s="77" t="s">
        <v>150</v>
      </c>
      <c r="F1575" s="79">
        <f t="shared" si="618"/>
        <v>884.83400000000006</v>
      </c>
      <c r="G1575" s="79">
        <f>G1577+G1591</f>
        <v>0</v>
      </c>
      <c r="H1575" s="79">
        <f t="shared" ref="H1575:AA1575" si="621">H1577+H1591</f>
        <v>0</v>
      </c>
      <c r="I1575" s="79">
        <f t="shared" si="621"/>
        <v>0.53900000000000003</v>
      </c>
      <c r="J1575" s="79">
        <f t="shared" si="621"/>
        <v>2.9210000000000003</v>
      </c>
      <c r="K1575" s="79">
        <f t="shared" si="621"/>
        <v>4.2059999999999995</v>
      </c>
      <c r="L1575" s="79">
        <f t="shared" si="621"/>
        <v>12.348000000000001</v>
      </c>
      <c r="M1575" s="79">
        <f t="shared" si="621"/>
        <v>31.788</v>
      </c>
      <c r="N1575" s="79">
        <f t="shared" si="621"/>
        <v>51.782000000000004</v>
      </c>
      <c r="O1575" s="79">
        <f t="shared" si="621"/>
        <v>81.439000000000007</v>
      </c>
      <c r="P1575" s="79">
        <f t="shared" si="621"/>
        <v>138.99199999999999</v>
      </c>
      <c r="Q1575" s="79">
        <f t="shared" si="621"/>
        <v>97.045000000000016</v>
      </c>
      <c r="R1575" s="79">
        <f t="shared" si="621"/>
        <v>106.622</v>
      </c>
      <c r="S1575" s="79">
        <f t="shared" si="621"/>
        <v>119.544</v>
      </c>
      <c r="T1575" s="79">
        <f t="shared" si="621"/>
        <v>126.637</v>
      </c>
      <c r="U1575" s="79">
        <f t="shared" si="621"/>
        <v>41.372</v>
      </c>
      <c r="V1575" s="79">
        <f t="shared" si="621"/>
        <v>35.224000000000004</v>
      </c>
      <c r="W1575" s="79">
        <f t="shared" si="621"/>
        <v>21.755000000000003</v>
      </c>
      <c r="X1575" s="79">
        <f t="shared" si="621"/>
        <v>6.8630000000000004</v>
      </c>
      <c r="Y1575" s="79">
        <f t="shared" si="621"/>
        <v>3.0539999999999998</v>
      </c>
      <c r="Z1575" s="79">
        <f t="shared" si="621"/>
        <v>0.34499999999999997</v>
      </c>
      <c r="AA1575" s="111">
        <f t="shared" si="621"/>
        <v>2.3580000000000001</v>
      </c>
      <c r="AB1575" s="107"/>
    </row>
    <row r="1576" spans="1:28" ht="19.5" customHeight="1" x14ac:dyDescent="0.15">
      <c r="A1576" s="219"/>
      <c r="B1576" s="73"/>
      <c r="C1576" s="77"/>
      <c r="D1576" s="77" t="s">
        <v>153</v>
      </c>
      <c r="E1576" s="77" t="s">
        <v>183</v>
      </c>
      <c r="F1576" s="79">
        <f>SUM(G1576:AA1576)</f>
        <v>2705.37</v>
      </c>
      <c r="G1576" s="79">
        <f>SUM(G1578,G1580,G1582,G1584,G1586,G1588)</f>
        <v>1</v>
      </c>
      <c r="H1576" s="79">
        <f t="shared" ref="H1576" si="622">SUM(H1578,H1580,H1582,H1584,H1586,H1588)</f>
        <v>3.01</v>
      </c>
      <c r="I1576" s="79">
        <f>SUM(I1578,I1580,I1582,I1584,I1586,I1588)</f>
        <v>8.01</v>
      </c>
      <c r="J1576" s="79">
        <f t="shared" ref="J1576" si="623">SUM(J1578,J1580,J1582,J1584,J1586,J1588)</f>
        <v>47.960000000000008</v>
      </c>
      <c r="K1576" s="79">
        <f>SUM(K1578,K1580,K1582,K1584,K1586,K1588)</f>
        <v>56.01</v>
      </c>
      <c r="L1576" s="79">
        <f t="shared" ref="L1576:N1576" si="624">SUM(L1578,L1580,L1582,L1584,L1586,L1588)</f>
        <v>60.3</v>
      </c>
      <c r="M1576" s="79">
        <f t="shared" si="624"/>
        <v>127.72000000000001</v>
      </c>
      <c r="N1576" s="79">
        <f t="shared" si="624"/>
        <v>177.57</v>
      </c>
      <c r="O1576" s="79">
        <f>SUM(O1578,O1580,O1582,O1584,O1586,O1588)</f>
        <v>254.6</v>
      </c>
      <c r="P1576" s="79">
        <f t="shared" ref="P1576:V1576" si="625">SUM(P1578,P1580,P1582,P1584,P1586,P1588)</f>
        <v>416.71</v>
      </c>
      <c r="Q1576" s="79">
        <f t="shared" si="625"/>
        <v>278.77</v>
      </c>
      <c r="R1576" s="79">
        <f t="shared" si="625"/>
        <v>304.71000000000004</v>
      </c>
      <c r="S1576" s="79">
        <f t="shared" si="625"/>
        <v>340.62</v>
      </c>
      <c r="T1576" s="79">
        <f t="shared" si="625"/>
        <v>346.33</v>
      </c>
      <c r="U1576" s="79">
        <f t="shared" si="625"/>
        <v>110.37</v>
      </c>
      <c r="V1576" s="79">
        <f t="shared" si="625"/>
        <v>87.059999999999988</v>
      </c>
      <c r="W1576" s="79">
        <f>SUM(W1578,W1580,W1582,W1584,W1586,W1588)</f>
        <v>53.88</v>
      </c>
      <c r="X1576" s="79">
        <f t="shared" ref="X1576:AA1576" si="626">SUM(X1578,X1580,X1582,X1584,X1586,X1588)</f>
        <v>16.73</v>
      </c>
      <c r="Y1576" s="79">
        <f t="shared" si="626"/>
        <v>7.45</v>
      </c>
      <c r="Z1576" s="79">
        <f t="shared" si="626"/>
        <v>0.84</v>
      </c>
      <c r="AA1576" s="111">
        <f t="shared" si="626"/>
        <v>5.72</v>
      </c>
      <c r="AB1576" s="107"/>
    </row>
    <row r="1577" spans="1:28" ht="19.5" customHeight="1" x14ac:dyDescent="0.15">
      <c r="A1577" s="219"/>
      <c r="B1577" s="73" t="s">
        <v>154</v>
      </c>
      <c r="C1577" s="73"/>
      <c r="D1577" s="73"/>
      <c r="E1577" s="77" t="s">
        <v>150</v>
      </c>
      <c r="F1577" s="79">
        <f t="shared" si="618"/>
        <v>884.06200000000013</v>
      </c>
      <c r="G1577" s="79">
        <f>SUM(G1579,G1581,G1583,G1585,G1587,G1589)</f>
        <v>0</v>
      </c>
      <c r="H1577" s="79">
        <f t="shared" ref="H1577:AA1577" si="627">SUM(H1579,H1581,H1583,H1585,H1587,H1589)</f>
        <v>0</v>
      </c>
      <c r="I1577" s="79">
        <f t="shared" si="627"/>
        <v>0.53</v>
      </c>
      <c r="J1577" s="79">
        <f t="shared" si="627"/>
        <v>2.9210000000000003</v>
      </c>
      <c r="K1577" s="79">
        <f t="shared" si="627"/>
        <v>4.0229999999999997</v>
      </c>
      <c r="L1577" s="79">
        <f t="shared" si="627"/>
        <v>12.314</v>
      </c>
      <c r="M1577" s="79">
        <f t="shared" si="627"/>
        <v>31.722000000000001</v>
      </c>
      <c r="N1577" s="79">
        <f t="shared" si="627"/>
        <v>51.503</v>
      </c>
      <c r="O1577" s="79">
        <f t="shared" si="627"/>
        <v>81.307000000000002</v>
      </c>
      <c r="P1577" s="79">
        <f t="shared" si="627"/>
        <v>138.97299999999998</v>
      </c>
      <c r="Q1577" s="79">
        <f t="shared" si="627"/>
        <v>97.045000000000016</v>
      </c>
      <c r="R1577" s="79">
        <f t="shared" si="627"/>
        <v>106.622</v>
      </c>
      <c r="S1577" s="79">
        <f t="shared" si="627"/>
        <v>119.494</v>
      </c>
      <c r="T1577" s="79">
        <f t="shared" si="627"/>
        <v>126.637</v>
      </c>
      <c r="U1577" s="79">
        <f t="shared" si="627"/>
        <v>41.372</v>
      </c>
      <c r="V1577" s="79">
        <f t="shared" si="627"/>
        <v>35.224000000000004</v>
      </c>
      <c r="W1577" s="79">
        <f t="shared" si="627"/>
        <v>21.755000000000003</v>
      </c>
      <c r="X1577" s="79">
        <f t="shared" si="627"/>
        <v>6.8630000000000004</v>
      </c>
      <c r="Y1577" s="79">
        <f t="shared" si="627"/>
        <v>3.0539999999999998</v>
      </c>
      <c r="Z1577" s="79">
        <f t="shared" si="627"/>
        <v>0.34499999999999997</v>
      </c>
      <c r="AA1577" s="111">
        <f t="shared" si="627"/>
        <v>2.3580000000000001</v>
      </c>
      <c r="AB1577" s="107"/>
    </row>
    <row r="1578" spans="1:28" ht="19.5" customHeight="1" x14ac:dyDescent="0.15">
      <c r="A1578" s="219" t="s">
        <v>155</v>
      </c>
      <c r="B1578" s="73"/>
      <c r="C1578" s="73" t="s">
        <v>10</v>
      </c>
      <c r="D1578" s="77" t="s">
        <v>156</v>
      </c>
      <c r="E1578" s="77" t="s">
        <v>183</v>
      </c>
      <c r="F1578" s="79">
        <f t="shared" ref="F1578:F1581" si="628">SUM(G1578:AA1578)</f>
        <v>2234.7699999999995</v>
      </c>
      <c r="G1578" s="79">
        <v>0</v>
      </c>
      <c r="H1578" s="79">
        <v>1.82</v>
      </c>
      <c r="I1578" s="79">
        <v>8.01</v>
      </c>
      <c r="J1578" s="79">
        <v>20.07</v>
      </c>
      <c r="K1578" s="79">
        <v>17.829999999999998</v>
      </c>
      <c r="L1578" s="79">
        <v>57.93</v>
      </c>
      <c r="M1578" s="79">
        <v>126.29</v>
      </c>
      <c r="N1578" s="79">
        <v>177.57</v>
      </c>
      <c r="O1578" s="79">
        <v>254.31</v>
      </c>
      <c r="P1578" s="79">
        <v>397.12</v>
      </c>
      <c r="Q1578" s="79">
        <v>231.64</v>
      </c>
      <c r="R1578" s="79">
        <v>233.95000000000002</v>
      </c>
      <c r="S1578" s="79">
        <v>222.77</v>
      </c>
      <c r="T1578" s="79">
        <v>242.29</v>
      </c>
      <c r="U1578" s="79">
        <v>76.319999999999993</v>
      </c>
      <c r="V1578" s="79">
        <v>84.61</v>
      </c>
      <c r="W1578" s="79">
        <v>51.5</v>
      </c>
      <c r="X1578" s="79">
        <v>16.73</v>
      </c>
      <c r="Y1578" s="79">
        <v>7.45</v>
      </c>
      <c r="Z1578" s="79">
        <v>0.84</v>
      </c>
      <c r="AA1578" s="111">
        <v>5.72</v>
      </c>
      <c r="AB1578" s="107"/>
    </row>
    <row r="1579" spans="1:28" ht="19.5" customHeight="1" x14ac:dyDescent="0.15">
      <c r="A1579" s="219"/>
      <c r="B1579" s="73"/>
      <c r="C1579" s="73"/>
      <c r="D1579" s="73"/>
      <c r="E1579" s="77" t="s">
        <v>150</v>
      </c>
      <c r="F1579" s="79">
        <f t="shared" si="628"/>
        <v>774.83400000000006</v>
      </c>
      <c r="G1579" s="79">
        <v>0</v>
      </c>
      <c r="H1579" s="79">
        <v>0</v>
      </c>
      <c r="I1579" s="79">
        <v>0.53</v>
      </c>
      <c r="J1579" s="79">
        <v>2.4060000000000001</v>
      </c>
      <c r="K1579" s="79">
        <v>3.032</v>
      </c>
      <c r="L1579" s="79">
        <v>12.166</v>
      </c>
      <c r="M1579" s="79">
        <v>31.606000000000002</v>
      </c>
      <c r="N1579" s="79">
        <v>51.503</v>
      </c>
      <c r="O1579" s="79">
        <v>81.254999999999995</v>
      </c>
      <c r="P1579" s="79">
        <v>134.922</v>
      </c>
      <c r="Q1579" s="79">
        <v>85.727000000000004</v>
      </c>
      <c r="R1579" s="79">
        <v>88.472999999999999</v>
      </c>
      <c r="S1579" s="79">
        <v>86.935000000000002</v>
      </c>
      <c r="T1579" s="79">
        <v>96.838999999999999</v>
      </c>
      <c r="U1579" s="79">
        <v>31.277999999999999</v>
      </c>
      <c r="V1579" s="79">
        <v>34.5</v>
      </c>
      <c r="W1579" s="79">
        <v>21.042000000000002</v>
      </c>
      <c r="X1579" s="79">
        <v>6.8630000000000004</v>
      </c>
      <c r="Y1579" s="79">
        <v>3.0539999999999998</v>
      </c>
      <c r="Z1579" s="79">
        <v>0.34499999999999997</v>
      </c>
      <c r="AA1579" s="111">
        <v>2.3580000000000001</v>
      </c>
      <c r="AB1579" s="107"/>
    </row>
    <row r="1580" spans="1:28" ht="19.5" customHeight="1" x14ac:dyDescent="0.15">
      <c r="A1580" s="219"/>
      <c r="B1580" s="73"/>
      <c r="C1580" s="73"/>
      <c r="D1580" s="77" t="s">
        <v>157</v>
      </c>
      <c r="E1580" s="77" t="s">
        <v>183</v>
      </c>
      <c r="F1580" s="79">
        <f t="shared" si="628"/>
        <v>83.86999999999999</v>
      </c>
      <c r="G1580" s="79">
        <v>0</v>
      </c>
      <c r="H1580" s="79">
        <v>0</v>
      </c>
      <c r="I1580" s="79">
        <v>0</v>
      </c>
      <c r="J1580" s="79">
        <v>0</v>
      </c>
      <c r="K1580" s="79">
        <v>0</v>
      </c>
      <c r="L1580" s="79">
        <v>0</v>
      </c>
      <c r="M1580" s="79">
        <v>0.4</v>
      </c>
      <c r="N1580" s="79">
        <v>0</v>
      </c>
      <c r="O1580" s="79">
        <v>0.28999999999999998</v>
      </c>
      <c r="P1580" s="79">
        <v>16.95</v>
      </c>
      <c r="Q1580" s="79">
        <v>23.4</v>
      </c>
      <c r="R1580" s="79">
        <v>21.01</v>
      </c>
      <c r="S1580" s="79">
        <v>10.89</v>
      </c>
      <c r="T1580" s="79">
        <v>9.44</v>
      </c>
      <c r="U1580" s="79">
        <v>1.42</v>
      </c>
      <c r="V1580" s="79">
        <v>7.0000000000000007E-2</v>
      </c>
      <c r="W1580" s="79">
        <v>0</v>
      </c>
      <c r="X1580" s="79">
        <v>0</v>
      </c>
      <c r="Y1580" s="79">
        <v>0</v>
      </c>
      <c r="Z1580" s="79">
        <v>0</v>
      </c>
      <c r="AA1580" s="111">
        <v>0</v>
      </c>
      <c r="AB1580" s="107"/>
    </row>
    <row r="1581" spans="1:28" ht="19.5" customHeight="1" x14ac:dyDescent="0.15">
      <c r="A1581" s="219"/>
      <c r="B1581" s="73"/>
      <c r="C1581" s="73"/>
      <c r="D1581" s="73"/>
      <c r="E1581" s="77" t="s">
        <v>150</v>
      </c>
      <c r="F1581" s="79">
        <f t="shared" si="628"/>
        <v>18.844000000000001</v>
      </c>
      <c r="G1581" s="79">
        <v>0</v>
      </c>
      <c r="H1581" s="79">
        <v>0</v>
      </c>
      <c r="I1581" s="79">
        <v>0</v>
      </c>
      <c r="J1581" s="79">
        <v>0</v>
      </c>
      <c r="K1581" s="79">
        <v>0</v>
      </c>
      <c r="L1581" s="79">
        <v>0</v>
      </c>
      <c r="M1581" s="79">
        <v>5.6000000000000001E-2</v>
      </c>
      <c r="N1581" s="79">
        <v>0</v>
      </c>
      <c r="O1581" s="79">
        <v>5.1999999999999998E-2</v>
      </c>
      <c r="P1581" s="79">
        <v>3.39</v>
      </c>
      <c r="Q1581" s="79">
        <v>5.1470000000000002</v>
      </c>
      <c r="R1581" s="79">
        <v>4.8330000000000002</v>
      </c>
      <c r="S1581" s="79">
        <v>2.6160000000000001</v>
      </c>
      <c r="T1581" s="79">
        <v>2.3639999999999999</v>
      </c>
      <c r="U1581" s="79">
        <v>0.36899999999999999</v>
      </c>
      <c r="V1581" s="79">
        <v>1.7000000000000001E-2</v>
      </c>
      <c r="W1581" s="79">
        <v>0</v>
      </c>
      <c r="X1581" s="79">
        <v>0</v>
      </c>
      <c r="Y1581" s="79">
        <v>0</v>
      </c>
      <c r="Z1581" s="79">
        <v>0</v>
      </c>
      <c r="AA1581" s="111">
        <v>0</v>
      </c>
      <c r="AB1581" s="107"/>
    </row>
    <row r="1582" spans="1:28" ht="19.5" customHeight="1" x14ac:dyDescent="0.15">
      <c r="A1582" s="219"/>
      <c r="B1582" s="73" t="s">
        <v>158</v>
      </c>
      <c r="C1582" s="73" t="s">
        <v>159</v>
      </c>
      <c r="D1582" s="77" t="s">
        <v>160</v>
      </c>
      <c r="E1582" s="77" t="s">
        <v>183</v>
      </c>
      <c r="F1582" s="79">
        <f>SUM(G1582:AA1582)</f>
        <v>0</v>
      </c>
      <c r="G1582" s="79">
        <v>0</v>
      </c>
      <c r="H1582" s="79">
        <v>0</v>
      </c>
      <c r="I1582" s="79">
        <v>0</v>
      </c>
      <c r="J1582" s="79">
        <v>0</v>
      </c>
      <c r="K1582" s="79">
        <v>0</v>
      </c>
      <c r="L1582" s="79">
        <v>0</v>
      </c>
      <c r="M1582" s="79">
        <v>0</v>
      </c>
      <c r="N1582" s="79">
        <v>0</v>
      </c>
      <c r="O1582" s="79">
        <v>0</v>
      </c>
      <c r="P1582" s="79">
        <v>0</v>
      </c>
      <c r="Q1582" s="79">
        <v>0</v>
      </c>
      <c r="R1582" s="79">
        <v>0</v>
      </c>
      <c r="S1582" s="79">
        <v>0</v>
      </c>
      <c r="T1582" s="79">
        <v>0</v>
      </c>
      <c r="U1582" s="79">
        <v>0</v>
      </c>
      <c r="V1582" s="79">
        <v>0</v>
      </c>
      <c r="W1582" s="79">
        <v>0</v>
      </c>
      <c r="X1582" s="79">
        <v>0</v>
      </c>
      <c r="Y1582" s="79">
        <v>0</v>
      </c>
      <c r="Z1582" s="79">
        <v>0</v>
      </c>
      <c r="AA1582" s="111">
        <v>0</v>
      </c>
      <c r="AB1582" s="107"/>
    </row>
    <row r="1583" spans="1:28" ht="19.5" customHeight="1" x14ac:dyDescent="0.15">
      <c r="A1583" s="219"/>
      <c r="B1583" s="73"/>
      <c r="C1583" s="73"/>
      <c r="D1583" s="73"/>
      <c r="E1583" s="77" t="s">
        <v>150</v>
      </c>
      <c r="F1583" s="79">
        <f t="shared" ref="F1583:F1605" si="629">SUM(G1583:AA1583)</f>
        <v>0</v>
      </c>
      <c r="G1583" s="79">
        <v>0</v>
      </c>
      <c r="H1583" s="79">
        <v>0</v>
      </c>
      <c r="I1583" s="79">
        <v>0</v>
      </c>
      <c r="J1583" s="79">
        <v>0</v>
      </c>
      <c r="K1583" s="79">
        <v>0</v>
      </c>
      <c r="L1583" s="79">
        <v>0</v>
      </c>
      <c r="M1583" s="79">
        <v>0</v>
      </c>
      <c r="N1583" s="79">
        <v>0</v>
      </c>
      <c r="O1583" s="79">
        <v>0</v>
      </c>
      <c r="P1583" s="79">
        <v>0</v>
      </c>
      <c r="Q1583" s="79">
        <v>0</v>
      </c>
      <c r="R1583" s="79">
        <v>0</v>
      </c>
      <c r="S1583" s="79">
        <v>0</v>
      </c>
      <c r="T1583" s="79">
        <v>0</v>
      </c>
      <c r="U1583" s="79">
        <v>0</v>
      </c>
      <c r="V1583" s="79">
        <v>0</v>
      </c>
      <c r="W1583" s="79">
        <v>0</v>
      </c>
      <c r="X1583" s="79">
        <v>0</v>
      </c>
      <c r="Y1583" s="79">
        <v>0</v>
      </c>
      <c r="Z1583" s="79">
        <v>0</v>
      </c>
      <c r="AA1583" s="111">
        <v>0</v>
      </c>
      <c r="AB1583" s="107"/>
    </row>
    <row r="1584" spans="1:28" ht="19.5" customHeight="1" x14ac:dyDescent="0.15">
      <c r="A1584" s="219"/>
      <c r="B1584" s="73"/>
      <c r="C1584" s="73"/>
      <c r="D1584" s="77" t="s">
        <v>161</v>
      </c>
      <c r="E1584" s="77" t="s">
        <v>183</v>
      </c>
      <c r="F1584" s="79">
        <f t="shared" si="629"/>
        <v>66.95</v>
      </c>
      <c r="G1584" s="79">
        <v>0</v>
      </c>
      <c r="H1584" s="79">
        <v>0</v>
      </c>
      <c r="I1584" s="79">
        <v>0</v>
      </c>
      <c r="J1584" s="79">
        <v>25.830000000000002</v>
      </c>
      <c r="K1584" s="79">
        <v>38.18</v>
      </c>
      <c r="L1584" s="79">
        <v>1.91</v>
      </c>
      <c r="M1584" s="79">
        <v>1.03</v>
      </c>
      <c r="N1584" s="79">
        <v>0</v>
      </c>
      <c r="O1584" s="79">
        <v>0</v>
      </c>
      <c r="P1584" s="79">
        <v>0</v>
      </c>
      <c r="Q1584" s="79">
        <v>0</v>
      </c>
      <c r="R1584" s="79">
        <v>0</v>
      </c>
      <c r="S1584" s="79">
        <v>0</v>
      </c>
      <c r="T1584" s="79">
        <v>0</v>
      </c>
      <c r="U1584" s="79">
        <v>0</v>
      </c>
      <c r="V1584" s="79">
        <v>0</v>
      </c>
      <c r="W1584" s="79">
        <v>0</v>
      </c>
      <c r="X1584" s="79">
        <v>0</v>
      </c>
      <c r="Y1584" s="79">
        <v>0</v>
      </c>
      <c r="Z1584" s="79">
        <v>0</v>
      </c>
      <c r="AA1584" s="111">
        <v>0</v>
      </c>
      <c r="AB1584" s="107"/>
    </row>
    <row r="1585" spans="1:28" ht="19.5" customHeight="1" x14ac:dyDescent="0.15">
      <c r="A1585" s="219"/>
      <c r="B1585" s="73"/>
      <c r="C1585" s="73"/>
      <c r="D1585" s="73"/>
      <c r="E1585" s="77" t="s">
        <v>150</v>
      </c>
      <c r="F1585" s="79">
        <f t="shared" si="629"/>
        <v>1.4350000000000001</v>
      </c>
      <c r="G1585" s="79">
        <v>0</v>
      </c>
      <c r="H1585" s="79">
        <v>0</v>
      </c>
      <c r="I1585" s="79">
        <v>0</v>
      </c>
      <c r="J1585" s="79">
        <v>0.309</v>
      </c>
      <c r="K1585" s="79">
        <v>0.99099999999999999</v>
      </c>
      <c r="L1585" s="79">
        <v>7.4999999999999997E-2</v>
      </c>
      <c r="M1585" s="79">
        <v>0.06</v>
      </c>
      <c r="N1585" s="79">
        <v>0</v>
      </c>
      <c r="O1585" s="79">
        <v>0</v>
      </c>
      <c r="P1585" s="79">
        <v>0</v>
      </c>
      <c r="Q1585" s="79">
        <v>0</v>
      </c>
      <c r="R1585" s="79">
        <v>0</v>
      </c>
      <c r="S1585" s="79">
        <v>0</v>
      </c>
      <c r="T1585" s="79">
        <v>0</v>
      </c>
      <c r="U1585" s="79">
        <v>0</v>
      </c>
      <c r="V1585" s="79">
        <v>0</v>
      </c>
      <c r="W1585" s="79">
        <v>0</v>
      </c>
      <c r="X1585" s="79">
        <v>0</v>
      </c>
      <c r="Y1585" s="79">
        <v>0</v>
      </c>
      <c r="Z1585" s="79">
        <v>0</v>
      </c>
      <c r="AA1585" s="111">
        <v>0</v>
      </c>
      <c r="AB1585" s="107"/>
    </row>
    <row r="1586" spans="1:28" ht="19.5" customHeight="1" x14ac:dyDescent="0.15">
      <c r="A1586" s="219"/>
      <c r="B1586" s="73"/>
      <c r="C1586" s="73" t="s">
        <v>162</v>
      </c>
      <c r="D1586" s="77" t="s">
        <v>163</v>
      </c>
      <c r="E1586" s="77" t="s">
        <v>183</v>
      </c>
      <c r="F1586" s="79">
        <f t="shared" si="629"/>
        <v>319.77999999999997</v>
      </c>
      <c r="G1586" s="79">
        <v>1</v>
      </c>
      <c r="H1586" s="79">
        <v>1.19</v>
      </c>
      <c r="I1586" s="79">
        <v>0</v>
      </c>
      <c r="J1586" s="79">
        <v>2.06</v>
      </c>
      <c r="K1586" s="79">
        <v>0</v>
      </c>
      <c r="L1586" s="79">
        <v>0.46</v>
      </c>
      <c r="M1586" s="79">
        <v>0</v>
      </c>
      <c r="N1586" s="79">
        <v>0</v>
      </c>
      <c r="O1586" s="79">
        <v>0</v>
      </c>
      <c r="P1586" s="79">
        <v>2.64</v>
      </c>
      <c r="Q1586" s="79">
        <v>23.73</v>
      </c>
      <c r="R1586" s="79">
        <v>49.75</v>
      </c>
      <c r="S1586" s="79">
        <v>106.96</v>
      </c>
      <c r="T1586" s="79">
        <v>94.600000000000009</v>
      </c>
      <c r="U1586" s="79">
        <v>32.630000000000003</v>
      </c>
      <c r="V1586" s="79">
        <v>2.38</v>
      </c>
      <c r="W1586" s="79">
        <v>2.38</v>
      </c>
      <c r="X1586" s="79">
        <v>0</v>
      </c>
      <c r="Y1586" s="79">
        <v>0</v>
      </c>
      <c r="Z1586" s="79">
        <v>0</v>
      </c>
      <c r="AA1586" s="111">
        <v>0</v>
      </c>
      <c r="AB1586" s="107"/>
    </row>
    <row r="1587" spans="1:28" ht="19.5" customHeight="1" x14ac:dyDescent="0.15">
      <c r="A1587" s="219"/>
      <c r="B1587" s="73" t="s">
        <v>20</v>
      </c>
      <c r="C1587" s="73"/>
      <c r="D1587" s="73"/>
      <c r="E1587" s="77" t="s">
        <v>150</v>
      </c>
      <c r="F1587" s="79">
        <f t="shared" si="629"/>
        <v>88.948999999999984</v>
      </c>
      <c r="G1587" s="79">
        <v>0</v>
      </c>
      <c r="H1587" s="79">
        <v>0</v>
      </c>
      <c r="I1587" s="79">
        <v>0</v>
      </c>
      <c r="J1587" s="79">
        <v>0.20599999999999999</v>
      </c>
      <c r="K1587" s="79">
        <v>0</v>
      </c>
      <c r="L1587" s="79">
        <v>7.2999999999999995E-2</v>
      </c>
      <c r="M1587" s="79">
        <v>0</v>
      </c>
      <c r="N1587" s="79">
        <v>0</v>
      </c>
      <c r="O1587" s="79">
        <v>0</v>
      </c>
      <c r="P1587" s="79">
        <v>0.66100000000000003</v>
      </c>
      <c r="Q1587" s="79">
        <v>6.1710000000000003</v>
      </c>
      <c r="R1587" s="79">
        <v>13.315999999999999</v>
      </c>
      <c r="S1587" s="79">
        <v>29.943000000000001</v>
      </c>
      <c r="T1587" s="79">
        <v>27.434000000000001</v>
      </c>
      <c r="U1587" s="79">
        <v>9.7249999999999996</v>
      </c>
      <c r="V1587" s="79">
        <v>0.70699999999999996</v>
      </c>
      <c r="W1587" s="79">
        <v>0.71299999999999997</v>
      </c>
      <c r="X1587" s="79">
        <v>0</v>
      </c>
      <c r="Y1587" s="79">
        <v>0</v>
      </c>
      <c r="Z1587" s="79">
        <v>0</v>
      </c>
      <c r="AA1587" s="111">
        <v>0</v>
      </c>
      <c r="AB1587" s="107"/>
    </row>
    <row r="1588" spans="1:28" ht="19.5" customHeight="1" x14ac:dyDescent="0.15">
      <c r="A1588" s="219"/>
      <c r="B1588" s="73"/>
      <c r="C1588" s="73"/>
      <c r="D1588" s="77" t="s">
        <v>164</v>
      </c>
      <c r="E1588" s="77" t="s">
        <v>183</v>
      </c>
      <c r="F1588" s="79">
        <f t="shared" si="629"/>
        <v>0</v>
      </c>
      <c r="G1588" s="79">
        <v>0</v>
      </c>
      <c r="H1588" s="79">
        <v>0</v>
      </c>
      <c r="I1588" s="79">
        <v>0</v>
      </c>
      <c r="J1588" s="79">
        <v>0</v>
      </c>
      <c r="K1588" s="79">
        <v>0</v>
      </c>
      <c r="L1588" s="79">
        <v>0</v>
      </c>
      <c r="M1588" s="79">
        <v>0</v>
      </c>
      <c r="N1588" s="79">
        <v>0</v>
      </c>
      <c r="O1588" s="79">
        <v>0</v>
      </c>
      <c r="P1588" s="79">
        <v>0</v>
      </c>
      <c r="Q1588" s="79">
        <v>0</v>
      </c>
      <c r="R1588" s="79">
        <v>0</v>
      </c>
      <c r="S1588" s="79">
        <v>0</v>
      </c>
      <c r="T1588" s="79">
        <v>0</v>
      </c>
      <c r="U1588" s="79">
        <v>0</v>
      </c>
      <c r="V1588" s="79">
        <v>0</v>
      </c>
      <c r="W1588" s="79">
        <v>0</v>
      </c>
      <c r="X1588" s="79">
        <v>0</v>
      </c>
      <c r="Y1588" s="79">
        <v>0</v>
      </c>
      <c r="Z1588" s="79">
        <v>0</v>
      </c>
      <c r="AA1588" s="111">
        <v>0</v>
      </c>
      <c r="AB1588" s="107"/>
    </row>
    <row r="1589" spans="1:28" ht="19.5" customHeight="1" x14ac:dyDescent="0.15">
      <c r="A1589" s="219" t="s">
        <v>226</v>
      </c>
      <c r="B1589" s="73"/>
      <c r="C1589" s="73"/>
      <c r="D1589" s="73"/>
      <c r="E1589" s="77" t="s">
        <v>150</v>
      </c>
      <c r="F1589" s="79">
        <f t="shared" si="629"/>
        <v>0</v>
      </c>
      <c r="G1589" s="79">
        <v>0</v>
      </c>
      <c r="H1589" s="79">
        <v>0</v>
      </c>
      <c r="I1589" s="79">
        <v>0</v>
      </c>
      <c r="J1589" s="79">
        <v>0</v>
      </c>
      <c r="K1589" s="79">
        <v>0</v>
      </c>
      <c r="L1589" s="79">
        <v>0</v>
      </c>
      <c r="M1589" s="79">
        <v>0</v>
      </c>
      <c r="N1589" s="79">
        <v>0</v>
      </c>
      <c r="O1589" s="79">
        <v>0</v>
      </c>
      <c r="P1589" s="79">
        <v>0</v>
      </c>
      <c r="Q1589" s="79">
        <v>0</v>
      </c>
      <c r="R1589" s="79">
        <v>0</v>
      </c>
      <c r="S1589" s="79">
        <v>0</v>
      </c>
      <c r="T1589" s="79">
        <v>0</v>
      </c>
      <c r="U1589" s="79">
        <v>0</v>
      </c>
      <c r="V1589" s="79">
        <v>0</v>
      </c>
      <c r="W1589" s="79">
        <v>0</v>
      </c>
      <c r="X1589" s="79">
        <v>0</v>
      </c>
      <c r="Y1589" s="79">
        <v>0</v>
      </c>
      <c r="Z1589" s="79">
        <v>0</v>
      </c>
      <c r="AA1589" s="111">
        <v>0</v>
      </c>
      <c r="AB1589" s="107"/>
    </row>
    <row r="1590" spans="1:28" ht="19.5" customHeight="1" x14ac:dyDescent="0.15">
      <c r="A1590" s="219"/>
      <c r="B1590" s="76"/>
      <c r="C1590" s="74" t="s">
        <v>165</v>
      </c>
      <c r="D1590" s="75"/>
      <c r="E1590" s="77" t="s">
        <v>183</v>
      </c>
      <c r="F1590" s="79">
        <f t="shared" si="629"/>
        <v>6.79</v>
      </c>
      <c r="G1590" s="79">
        <v>0</v>
      </c>
      <c r="H1590" s="79">
        <v>0</v>
      </c>
      <c r="I1590" s="79">
        <v>0.35</v>
      </c>
      <c r="J1590" s="79">
        <v>0</v>
      </c>
      <c r="K1590" s="79">
        <v>2.61</v>
      </c>
      <c r="L1590" s="79">
        <v>0.38</v>
      </c>
      <c r="M1590" s="79">
        <v>0.3</v>
      </c>
      <c r="N1590" s="79">
        <v>1.84</v>
      </c>
      <c r="O1590" s="79">
        <v>0.67</v>
      </c>
      <c r="P1590" s="79">
        <v>0.15</v>
      </c>
      <c r="Q1590" s="79">
        <v>0</v>
      </c>
      <c r="R1590" s="79">
        <v>0</v>
      </c>
      <c r="S1590" s="79">
        <v>0.49</v>
      </c>
      <c r="T1590" s="79">
        <v>0</v>
      </c>
      <c r="U1590" s="79">
        <v>0</v>
      </c>
      <c r="V1590" s="79">
        <v>0</v>
      </c>
      <c r="W1590" s="79">
        <v>0</v>
      </c>
      <c r="X1590" s="79">
        <v>0</v>
      </c>
      <c r="Y1590" s="79">
        <v>0</v>
      </c>
      <c r="Z1590" s="79">
        <v>0</v>
      </c>
      <c r="AA1590" s="111">
        <v>0</v>
      </c>
      <c r="AB1590" s="107"/>
    </row>
    <row r="1591" spans="1:28" ht="19.5" customHeight="1" x14ac:dyDescent="0.15">
      <c r="A1591" s="219"/>
      <c r="B1591" s="76"/>
      <c r="C1591" s="76"/>
      <c r="E1591" s="77" t="s">
        <v>150</v>
      </c>
      <c r="F1591" s="79">
        <f t="shared" si="629"/>
        <v>0.77200000000000013</v>
      </c>
      <c r="G1591" s="79">
        <v>0</v>
      </c>
      <c r="H1591" s="79">
        <v>0</v>
      </c>
      <c r="I1591" s="79">
        <v>8.9999999999999993E-3</v>
      </c>
      <c r="J1591" s="79">
        <v>0</v>
      </c>
      <c r="K1591" s="79">
        <v>0.183</v>
      </c>
      <c r="L1591" s="79">
        <v>3.4000000000000002E-2</v>
      </c>
      <c r="M1591" s="79">
        <v>6.6000000000000003E-2</v>
      </c>
      <c r="N1591" s="79">
        <v>0.27900000000000003</v>
      </c>
      <c r="O1591" s="79">
        <v>0.13200000000000001</v>
      </c>
      <c r="P1591" s="79">
        <v>1.9E-2</v>
      </c>
      <c r="Q1591" s="79">
        <v>0</v>
      </c>
      <c r="R1591" s="79">
        <v>0</v>
      </c>
      <c r="S1591" s="79">
        <v>0.05</v>
      </c>
      <c r="T1591" s="79">
        <v>0</v>
      </c>
      <c r="U1591" s="79">
        <v>0</v>
      </c>
      <c r="V1591" s="79">
        <v>0</v>
      </c>
      <c r="W1591" s="79">
        <v>0</v>
      </c>
      <c r="X1591" s="79">
        <v>0</v>
      </c>
      <c r="Y1591" s="79">
        <v>0</v>
      </c>
      <c r="Z1591" s="79">
        <v>0</v>
      </c>
      <c r="AA1591" s="111">
        <v>0</v>
      </c>
      <c r="AB1591" s="107"/>
    </row>
    <row r="1592" spans="1:28" ht="19.5" customHeight="1" x14ac:dyDescent="0.15">
      <c r="A1592" s="219"/>
      <c r="B1592" s="221"/>
      <c r="C1592" s="74" t="s">
        <v>152</v>
      </c>
      <c r="D1592" s="75"/>
      <c r="E1592" s="77" t="s">
        <v>183</v>
      </c>
      <c r="F1592" s="79">
        <f t="shared" si="629"/>
        <v>2856.21</v>
      </c>
      <c r="G1592" s="79">
        <f>G1594+G1604</f>
        <v>0.02</v>
      </c>
      <c r="H1592" s="79">
        <f t="shared" ref="H1592:AA1592" si="630">H1594+H1604</f>
        <v>21.54</v>
      </c>
      <c r="I1592" s="79">
        <f t="shared" si="630"/>
        <v>56.99</v>
      </c>
      <c r="J1592" s="79">
        <f t="shared" si="630"/>
        <v>136.82</v>
      </c>
      <c r="K1592" s="79">
        <f t="shared" si="630"/>
        <v>19</v>
      </c>
      <c r="L1592" s="79">
        <f t="shared" si="630"/>
        <v>26.99</v>
      </c>
      <c r="M1592" s="79">
        <f t="shared" si="630"/>
        <v>29.08</v>
      </c>
      <c r="N1592" s="79">
        <f t="shared" si="630"/>
        <v>13.38</v>
      </c>
      <c r="O1592" s="79">
        <f t="shared" si="630"/>
        <v>18.29</v>
      </c>
      <c r="P1592" s="79">
        <f t="shared" si="630"/>
        <v>15.9</v>
      </c>
      <c r="Q1592" s="79">
        <f t="shared" si="630"/>
        <v>59.230000000000004</v>
      </c>
      <c r="R1592" s="79">
        <f t="shared" si="630"/>
        <v>180.6</v>
      </c>
      <c r="S1592" s="79">
        <f t="shared" si="630"/>
        <v>411.21000000000004</v>
      </c>
      <c r="T1592" s="79">
        <f t="shared" si="630"/>
        <v>522.65</v>
      </c>
      <c r="U1592" s="79">
        <f t="shared" si="630"/>
        <v>500.02000000000004</v>
      </c>
      <c r="V1592" s="79">
        <f t="shared" si="630"/>
        <v>391.71000000000004</v>
      </c>
      <c r="W1592" s="79">
        <f t="shared" si="630"/>
        <v>215.56</v>
      </c>
      <c r="X1592" s="79">
        <f t="shared" si="630"/>
        <v>74.97</v>
      </c>
      <c r="Y1592" s="79">
        <f t="shared" si="630"/>
        <v>46.42</v>
      </c>
      <c r="Z1592" s="79">
        <f t="shared" si="630"/>
        <v>17.479999999999997</v>
      </c>
      <c r="AA1592" s="111">
        <f t="shared" si="630"/>
        <v>98.35</v>
      </c>
      <c r="AB1592" s="107"/>
    </row>
    <row r="1593" spans="1:28" ht="19.5" customHeight="1" x14ac:dyDescent="0.15">
      <c r="A1593" s="219"/>
      <c r="B1593" s="76"/>
      <c r="C1593" s="76"/>
      <c r="E1593" s="77" t="s">
        <v>150</v>
      </c>
      <c r="F1593" s="79">
        <f t="shared" si="629"/>
        <v>403.11799999999999</v>
      </c>
      <c r="G1593" s="79">
        <f>G1595+G1605</f>
        <v>0</v>
      </c>
      <c r="H1593" s="79">
        <f t="shared" ref="H1593:AA1593" si="631">H1595+H1605</f>
        <v>0.223</v>
      </c>
      <c r="I1593" s="79">
        <f t="shared" si="631"/>
        <v>1.4630000000000001</v>
      </c>
      <c r="J1593" s="79">
        <f t="shared" si="631"/>
        <v>6.9249999999999998</v>
      </c>
      <c r="K1593" s="79">
        <f t="shared" si="631"/>
        <v>1.331</v>
      </c>
      <c r="L1593" s="79">
        <f t="shared" si="631"/>
        <v>2.4359999999999999</v>
      </c>
      <c r="M1593" s="79">
        <f t="shared" si="631"/>
        <v>2.9079999999999999</v>
      </c>
      <c r="N1593" s="79">
        <f t="shared" si="631"/>
        <v>1.4710000000000001</v>
      </c>
      <c r="O1593" s="79">
        <f t="shared" si="631"/>
        <v>2.1949999999999998</v>
      </c>
      <c r="P1593" s="79">
        <f t="shared" si="631"/>
        <v>2.1349999999999998</v>
      </c>
      <c r="Q1593" s="79">
        <f t="shared" si="631"/>
        <v>8.386000000000001</v>
      </c>
      <c r="R1593" s="79">
        <f t="shared" si="631"/>
        <v>26.657</v>
      </c>
      <c r="S1593" s="79">
        <f t="shared" si="631"/>
        <v>61.582000000000001</v>
      </c>
      <c r="T1593" s="79">
        <f t="shared" si="631"/>
        <v>78.334000000000003</v>
      </c>
      <c r="U1593" s="79">
        <f t="shared" si="631"/>
        <v>78.695999999999998</v>
      </c>
      <c r="V1593" s="79">
        <f t="shared" si="631"/>
        <v>60.613</v>
      </c>
      <c r="W1593" s="79">
        <f t="shared" si="631"/>
        <v>32.921999999999997</v>
      </c>
      <c r="X1593" s="79">
        <f t="shared" si="631"/>
        <v>11.059000000000001</v>
      </c>
      <c r="Y1593" s="79">
        <f t="shared" si="631"/>
        <v>6.7039999999999997</v>
      </c>
      <c r="Z1593" s="79">
        <f t="shared" si="631"/>
        <v>2.6150000000000002</v>
      </c>
      <c r="AA1593" s="111">
        <f t="shared" si="631"/>
        <v>14.462999999999999</v>
      </c>
      <c r="AB1593" s="107"/>
    </row>
    <row r="1594" spans="1:28" ht="19.5" customHeight="1" x14ac:dyDescent="0.15">
      <c r="A1594" s="219"/>
      <c r="B1594" s="73" t="s">
        <v>94</v>
      </c>
      <c r="C1594" s="77"/>
      <c r="D1594" s="77" t="s">
        <v>153</v>
      </c>
      <c r="E1594" s="77" t="s">
        <v>183</v>
      </c>
      <c r="F1594" s="79">
        <f t="shared" si="629"/>
        <v>135.26000000000002</v>
      </c>
      <c r="G1594" s="79">
        <f>SUM(G1596,G1598,G1600,G1602)</f>
        <v>0</v>
      </c>
      <c r="H1594" s="79">
        <f t="shared" ref="H1594:AA1594" si="632">SUM(H1596,H1598,H1600,H1602)</f>
        <v>0</v>
      </c>
      <c r="I1594" s="79">
        <f t="shared" si="632"/>
        <v>0</v>
      </c>
      <c r="J1594" s="79">
        <f t="shared" si="632"/>
        <v>0</v>
      </c>
      <c r="K1594" s="79">
        <f t="shared" si="632"/>
        <v>0</v>
      </c>
      <c r="L1594" s="79">
        <f t="shared" si="632"/>
        <v>0</v>
      </c>
      <c r="M1594" s="79">
        <f t="shared" si="632"/>
        <v>0</v>
      </c>
      <c r="N1594" s="79">
        <f t="shared" si="632"/>
        <v>0</v>
      </c>
      <c r="O1594" s="79">
        <f t="shared" si="632"/>
        <v>0</v>
      </c>
      <c r="P1594" s="79">
        <f t="shared" si="632"/>
        <v>1.25</v>
      </c>
      <c r="Q1594" s="79">
        <f t="shared" si="632"/>
        <v>1.25</v>
      </c>
      <c r="R1594" s="79">
        <f t="shared" si="632"/>
        <v>6.51</v>
      </c>
      <c r="S1594" s="79">
        <f t="shared" si="632"/>
        <v>20.86</v>
      </c>
      <c r="T1594" s="79">
        <f t="shared" si="632"/>
        <v>19.79</v>
      </c>
      <c r="U1594" s="79">
        <f t="shared" si="632"/>
        <v>46.300000000000004</v>
      </c>
      <c r="V1594" s="79">
        <f t="shared" si="632"/>
        <v>27.45</v>
      </c>
      <c r="W1594" s="79">
        <f t="shared" si="632"/>
        <v>10.95</v>
      </c>
      <c r="X1594" s="79">
        <f t="shared" si="632"/>
        <v>0.5</v>
      </c>
      <c r="Y1594" s="79">
        <f t="shared" si="632"/>
        <v>0</v>
      </c>
      <c r="Z1594" s="79">
        <f t="shared" si="632"/>
        <v>0.4</v>
      </c>
      <c r="AA1594" s="111">
        <f t="shared" si="632"/>
        <v>0</v>
      </c>
      <c r="AB1594" s="107"/>
    </row>
    <row r="1595" spans="1:28" ht="19.5" customHeight="1" x14ac:dyDescent="0.15">
      <c r="A1595" s="219"/>
      <c r="B1595" s="73"/>
      <c r="C1595" s="73" t="s">
        <v>10</v>
      </c>
      <c r="D1595" s="73"/>
      <c r="E1595" s="77" t="s">
        <v>150</v>
      </c>
      <c r="F1595" s="79">
        <f t="shared" si="629"/>
        <v>34.157000000000004</v>
      </c>
      <c r="G1595" s="79">
        <f>SUM(G1597,G1599,G1601,G1603)</f>
        <v>0</v>
      </c>
      <c r="H1595" s="79">
        <f t="shared" ref="H1595:AA1595" si="633">SUM(H1597,H1599,H1601,H1603)</f>
        <v>0</v>
      </c>
      <c r="I1595" s="79">
        <f t="shared" si="633"/>
        <v>0</v>
      </c>
      <c r="J1595" s="79">
        <f t="shared" si="633"/>
        <v>0</v>
      </c>
      <c r="K1595" s="79">
        <f t="shared" si="633"/>
        <v>0</v>
      </c>
      <c r="L1595" s="79">
        <f t="shared" si="633"/>
        <v>0</v>
      </c>
      <c r="M1595" s="79">
        <f t="shared" si="633"/>
        <v>0</v>
      </c>
      <c r="N1595" s="79">
        <f t="shared" si="633"/>
        <v>0</v>
      </c>
      <c r="O1595" s="79">
        <f t="shared" si="633"/>
        <v>0</v>
      </c>
      <c r="P1595" s="79">
        <f t="shared" si="633"/>
        <v>0.249</v>
      </c>
      <c r="Q1595" s="79">
        <f t="shared" si="633"/>
        <v>0.27500000000000002</v>
      </c>
      <c r="R1595" s="79">
        <f t="shared" si="633"/>
        <v>1.4359999999999999</v>
      </c>
      <c r="S1595" s="79">
        <f t="shared" si="633"/>
        <v>5</v>
      </c>
      <c r="T1595" s="79">
        <f t="shared" si="633"/>
        <v>4.9489999999999998</v>
      </c>
      <c r="U1595" s="79">
        <f t="shared" si="633"/>
        <v>12.036999999999999</v>
      </c>
      <c r="V1595" s="79">
        <f t="shared" si="633"/>
        <v>7.1340000000000003</v>
      </c>
      <c r="W1595" s="79">
        <f t="shared" si="633"/>
        <v>2.843</v>
      </c>
      <c r="X1595" s="79">
        <f t="shared" si="633"/>
        <v>0.13</v>
      </c>
      <c r="Y1595" s="79">
        <f t="shared" si="633"/>
        <v>0</v>
      </c>
      <c r="Z1595" s="79">
        <f t="shared" si="633"/>
        <v>0.104</v>
      </c>
      <c r="AA1595" s="111">
        <f t="shared" si="633"/>
        <v>0</v>
      </c>
      <c r="AB1595" s="107"/>
    </row>
    <row r="1596" spans="1:28" ht="19.5" customHeight="1" x14ac:dyDescent="0.15">
      <c r="A1596" s="219"/>
      <c r="B1596" s="73"/>
      <c r="C1596" s="73"/>
      <c r="D1596" s="77" t="s">
        <v>157</v>
      </c>
      <c r="E1596" s="77" t="s">
        <v>183</v>
      </c>
      <c r="F1596" s="79">
        <f t="shared" si="629"/>
        <v>135.26000000000002</v>
      </c>
      <c r="G1596" s="79">
        <v>0</v>
      </c>
      <c r="H1596" s="79">
        <v>0</v>
      </c>
      <c r="I1596" s="79">
        <v>0</v>
      </c>
      <c r="J1596" s="79">
        <v>0</v>
      </c>
      <c r="K1596" s="79">
        <v>0</v>
      </c>
      <c r="L1596" s="79">
        <v>0</v>
      </c>
      <c r="M1596" s="79">
        <v>0</v>
      </c>
      <c r="N1596" s="79">
        <v>0</v>
      </c>
      <c r="O1596" s="79">
        <v>0</v>
      </c>
      <c r="P1596" s="79">
        <v>1.25</v>
      </c>
      <c r="Q1596" s="79">
        <v>1.25</v>
      </c>
      <c r="R1596" s="79">
        <v>6.51</v>
      </c>
      <c r="S1596" s="79">
        <v>20.86</v>
      </c>
      <c r="T1596" s="79">
        <v>19.79</v>
      </c>
      <c r="U1596" s="79">
        <v>46.300000000000004</v>
      </c>
      <c r="V1596" s="79">
        <v>27.45</v>
      </c>
      <c r="W1596" s="79">
        <v>10.95</v>
      </c>
      <c r="X1596" s="79">
        <v>0.5</v>
      </c>
      <c r="Y1596" s="79">
        <v>0</v>
      </c>
      <c r="Z1596" s="79">
        <v>0.4</v>
      </c>
      <c r="AA1596" s="111">
        <v>0</v>
      </c>
      <c r="AB1596" s="107"/>
    </row>
    <row r="1597" spans="1:28" ht="19.5" customHeight="1" x14ac:dyDescent="0.15">
      <c r="A1597" s="219"/>
      <c r="B1597" s="73"/>
      <c r="C1597" s="73"/>
      <c r="D1597" s="73"/>
      <c r="E1597" s="77" t="s">
        <v>150</v>
      </c>
      <c r="F1597" s="79">
        <f t="shared" si="629"/>
        <v>34.157000000000004</v>
      </c>
      <c r="G1597" s="79">
        <v>0</v>
      </c>
      <c r="H1597" s="79">
        <v>0</v>
      </c>
      <c r="I1597" s="79">
        <v>0</v>
      </c>
      <c r="J1597" s="79">
        <v>0</v>
      </c>
      <c r="K1597" s="79">
        <v>0</v>
      </c>
      <c r="L1597" s="79">
        <v>0</v>
      </c>
      <c r="M1597" s="79">
        <v>0</v>
      </c>
      <c r="N1597" s="79">
        <v>0</v>
      </c>
      <c r="O1597" s="79">
        <v>0</v>
      </c>
      <c r="P1597" s="79">
        <v>0.249</v>
      </c>
      <c r="Q1597" s="79">
        <v>0.27500000000000002</v>
      </c>
      <c r="R1597" s="79">
        <v>1.4359999999999999</v>
      </c>
      <c r="S1597" s="79">
        <v>5</v>
      </c>
      <c r="T1597" s="79">
        <v>4.9489999999999998</v>
      </c>
      <c r="U1597" s="79">
        <v>12.036999999999999</v>
      </c>
      <c r="V1597" s="79">
        <v>7.1340000000000003</v>
      </c>
      <c r="W1597" s="79">
        <v>2.843</v>
      </c>
      <c r="X1597" s="79">
        <v>0.13</v>
      </c>
      <c r="Y1597" s="79">
        <v>0</v>
      </c>
      <c r="Z1597" s="79">
        <v>0.104</v>
      </c>
      <c r="AA1597" s="111">
        <v>0</v>
      </c>
      <c r="AB1597" s="107"/>
    </row>
    <row r="1598" spans="1:28" ht="19.5" customHeight="1" x14ac:dyDescent="0.15">
      <c r="A1598" s="219"/>
      <c r="B1598" s="73" t="s">
        <v>65</v>
      </c>
      <c r="C1598" s="73" t="s">
        <v>159</v>
      </c>
      <c r="D1598" s="77" t="s">
        <v>160</v>
      </c>
      <c r="E1598" s="77" t="s">
        <v>183</v>
      </c>
      <c r="F1598" s="79">
        <f t="shared" si="629"/>
        <v>0</v>
      </c>
      <c r="G1598" s="79">
        <v>0</v>
      </c>
      <c r="H1598" s="79">
        <v>0</v>
      </c>
      <c r="I1598" s="79">
        <v>0</v>
      </c>
      <c r="J1598" s="79">
        <v>0</v>
      </c>
      <c r="K1598" s="79">
        <v>0</v>
      </c>
      <c r="L1598" s="79">
        <v>0</v>
      </c>
      <c r="M1598" s="79">
        <v>0</v>
      </c>
      <c r="N1598" s="79">
        <v>0</v>
      </c>
      <c r="O1598" s="79">
        <v>0</v>
      </c>
      <c r="P1598" s="79">
        <v>0</v>
      </c>
      <c r="Q1598" s="79">
        <v>0</v>
      </c>
      <c r="R1598" s="79">
        <v>0</v>
      </c>
      <c r="S1598" s="79">
        <v>0</v>
      </c>
      <c r="T1598" s="79">
        <v>0</v>
      </c>
      <c r="U1598" s="79">
        <v>0</v>
      </c>
      <c r="V1598" s="79">
        <v>0</v>
      </c>
      <c r="W1598" s="79">
        <v>0</v>
      </c>
      <c r="X1598" s="79">
        <v>0</v>
      </c>
      <c r="Y1598" s="79">
        <v>0</v>
      </c>
      <c r="Z1598" s="79">
        <v>0</v>
      </c>
      <c r="AA1598" s="111">
        <v>0</v>
      </c>
      <c r="AB1598" s="107"/>
    </row>
    <row r="1599" spans="1:28" ht="19.5" customHeight="1" x14ac:dyDescent="0.15">
      <c r="A1599" s="219"/>
      <c r="B1599" s="73"/>
      <c r="C1599" s="73"/>
      <c r="D1599" s="73"/>
      <c r="E1599" s="77" t="s">
        <v>150</v>
      </c>
      <c r="F1599" s="79">
        <f t="shared" si="629"/>
        <v>0</v>
      </c>
      <c r="G1599" s="79">
        <v>0</v>
      </c>
      <c r="H1599" s="79">
        <v>0</v>
      </c>
      <c r="I1599" s="79">
        <v>0</v>
      </c>
      <c r="J1599" s="79">
        <v>0</v>
      </c>
      <c r="K1599" s="79">
        <v>0</v>
      </c>
      <c r="L1599" s="79">
        <v>0</v>
      </c>
      <c r="M1599" s="79">
        <v>0</v>
      </c>
      <c r="N1599" s="79">
        <v>0</v>
      </c>
      <c r="O1599" s="79">
        <v>0</v>
      </c>
      <c r="P1599" s="79">
        <v>0</v>
      </c>
      <c r="Q1599" s="79">
        <v>0</v>
      </c>
      <c r="R1599" s="79">
        <v>0</v>
      </c>
      <c r="S1599" s="79">
        <v>0</v>
      </c>
      <c r="T1599" s="79">
        <v>0</v>
      </c>
      <c r="U1599" s="79">
        <v>0</v>
      </c>
      <c r="V1599" s="79">
        <v>0</v>
      </c>
      <c r="W1599" s="79">
        <v>0</v>
      </c>
      <c r="X1599" s="79">
        <v>0</v>
      </c>
      <c r="Y1599" s="79">
        <v>0</v>
      </c>
      <c r="Z1599" s="79">
        <v>0</v>
      </c>
      <c r="AA1599" s="111">
        <v>0</v>
      </c>
      <c r="AB1599" s="107"/>
    </row>
    <row r="1600" spans="1:28" ht="19.5" customHeight="1" x14ac:dyDescent="0.15">
      <c r="A1600" s="219" t="s">
        <v>85</v>
      </c>
      <c r="B1600" s="73"/>
      <c r="C1600" s="73"/>
      <c r="D1600" s="77" t="s">
        <v>166</v>
      </c>
      <c r="E1600" s="77" t="s">
        <v>183</v>
      </c>
      <c r="F1600" s="79">
        <f t="shared" si="629"/>
        <v>0</v>
      </c>
      <c r="G1600" s="79">
        <v>0</v>
      </c>
      <c r="H1600" s="79">
        <v>0</v>
      </c>
      <c r="I1600" s="79">
        <v>0</v>
      </c>
      <c r="J1600" s="79">
        <v>0</v>
      </c>
      <c r="K1600" s="79">
        <v>0</v>
      </c>
      <c r="L1600" s="79">
        <v>0</v>
      </c>
      <c r="M1600" s="79">
        <v>0</v>
      </c>
      <c r="N1600" s="79">
        <v>0</v>
      </c>
      <c r="O1600" s="79">
        <v>0</v>
      </c>
      <c r="P1600" s="79">
        <v>0</v>
      </c>
      <c r="Q1600" s="79">
        <v>0</v>
      </c>
      <c r="R1600" s="79">
        <v>0</v>
      </c>
      <c r="S1600" s="79">
        <v>0</v>
      </c>
      <c r="T1600" s="79">
        <v>0</v>
      </c>
      <c r="U1600" s="79">
        <v>0</v>
      </c>
      <c r="V1600" s="79">
        <v>0</v>
      </c>
      <c r="W1600" s="79">
        <v>0</v>
      </c>
      <c r="X1600" s="79">
        <v>0</v>
      </c>
      <c r="Y1600" s="79">
        <v>0</v>
      </c>
      <c r="Z1600" s="79">
        <v>0</v>
      </c>
      <c r="AA1600" s="111">
        <v>0</v>
      </c>
      <c r="AB1600" s="107"/>
    </row>
    <row r="1601" spans="1:28" ht="19.5" customHeight="1" x14ac:dyDescent="0.15">
      <c r="A1601" s="219"/>
      <c r="B1601" s="73"/>
      <c r="C1601" s="73" t="s">
        <v>162</v>
      </c>
      <c r="D1601" s="73"/>
      <c r="E1601" s="77" t="s">
        <v>150</v>
      </c>
      <c r="F1601" s="79">
        <f t="shared" si="629"/>
        <v>0</v>
      </c>
      <c r="G1601" s="79">
        <v>0</v>
      </c>
      <c r="H1601" s="79">
        <v>0</v>
      </c>
      <c r="I1601" s="79">
        <v>0</v>
      </c>
      <c r="J1601" s="79">
        <v>0</v>
      </c>
      <c r="K1601" s="79">
        <v>0</v>
      </c>
      <c r="L1601" s="79">
        <v>0</v>
      </c>
      <c r="M1601" s="79">
        <v>0</v>
      </c>
      <c r="N1601" s="79">
        <v>0</v>
      </c>
      <c r="O1601" s="79">
        <v>0</v>
      </c>
      <c r="P1601" s="79">
        <v>0</v>
      </c>
      <c r="Q1601" s="79">
        <v>0</v>
      </c>
      <c r="R1601" s="79">
        <v>0</v>
      </c>
      <c r="S1601" s="79">
        <v>0</v>
      </c>
      <c r="T1601" s="79">
        <v>0</v>
      </c>
      <c r="U1601" s="79">
        <v>0</v>
      </c>
      <c r="V1601" s="79">
        <v>0</v>
      </c>
      <c r="W1601" s="79">
        <v>0</v>
      </c>
      <c r="X1601" s="79">
        <v>0</v>
      </c>
      <c r="Y1601" s="79">
        <v>0</v>
      </c>
      <c r="Z1601" s="79">
        <v>0</v>
      </c>
      <c r="AA1601" s="111">
        <v>0</v>
      </c>
      <c r="AB1601" s="107"/>
    </row>
    <row r="1602" spans="1:28" ht="19.5" customHeight="1" x14ac:dyDescent="0.15">
      <c r="A1602" s="219"/>
      <c r="B1602" s="73" t="s">
        <v>20</v>
      </c>
      <c r="C1602" s="73"/>
      <c r="D1602" s="77" t="s">
        <v>164</v>
      </c>
      <c r="E1602" s="77" t="s">
        <v>183</v>
      </c>
      <c r="F1602" s="79">
        <f t="shared" si="629"/>
        <v>0</v>
      </c>
      <c r="G1602" s="79">
        <v>0</v>
      </c>
      <c r="H1602" s="79">
        <v>0</v>
      </c>
      <c r="I1602" s="79">
        <v>0</v>
      </c>
      <c r="J1602" s="79">
        <v>0</v>
      </c>
      <c r="K1602" s="79">
        <v>0</v>
      </c>
      <c r="L1602" s="79">
        <v>0</v>
      </c>
      <c r="M1602" s="79">
        <v>0</v>
      </c>
      <c r="N1602" s="79">
        <v>0</v>
      </c>
      <c r="O1602" s="79">
        <v>0</v>
      </c>
      <c r="P1602" s="79">
        <v>0</v>
      </c>
      <c r="Q1602" s="79">
        <v>0</v>
      </c>
      <c r="R1602" s="79">
        <v>0</v>
      </c>
      <c r="S1602" s="79">
        <v>0</v>
      </c>
      <c r="T1602" s="79">
        <v>0</v>
      </c>
      <c r="U1602" s="79">
        <v>0</v>
      </c>
      <c r="V1602" s="79">
        <v>0</v>
      </c>
      <c r="W1602" s="79">
        <v>0</v>
      </c>
      <c r="X1602" s="79">
        <v>0</v>
      </c>
      <c r="Y1602" s="79">
        <v>0</v>
      </c>
      <c r="Z1602" s="79">
        <v>0</v>
      </c>
      <c r="AA1602" s="111">
        <v>0</v>
      </c>
      <c r="AB1602" s="107"/>
    </row>
    <row r="1603" spans="1:28" ht="19.5" customHeight="1" x14ac:dyDescent="0.15">
      <c r="A1603" s="219"/>
      <c r="B1603" s="73"/>
      <c r="C1603" s="73"/>
      <c r="D1603" s="73"/>
      <c r="E1603" s="77" t="s">
        <v>150</v>
      </c>
      <c r="F1603" s="79">
        <f t="shared" si="629"/>
        <v>0</v>
      </c>
      <c r="G1603" s="79">
        <v>0</v>
      </c>
      <c r="H1603" s="79">
        <v>0</v>
      </c>
      <c r="I1603" s="79">
        <v>0</v>
      </c>
      <c r="J1603" s="79">
        <v>0</v>
      </c>
      <c r="K1603" s="79">
        <v>0</v>
      </c>
      <c r="L1603" s="79">
        <v>0</v>
      </c>
      <c r="M1603" s="79">
        <v>0</v>
      </c>
      <c r="N1603" s="79">
        <v>0</v>
      </c>
      <c r="O1603" s="79">
        <v>0</v>
      </c>
      <c r="P1603" s="79">
        <v>0</v>
      </c>
      <c r="Q1603" s="79">
        <v>0</v>
      </c>
      <c r="R1603" s="79">
        <v>0</v>
      </c>
      <c r="S1603" s="79">
        <v>0</v>
      </c>
      <c r="T1603" s="79">
        <v>0</v>
      </c>
      <c r="U1603" s="79">
        <v>0</v>
      </c>
      <c r="V1603" s="79">
        <v>0</v>
      </c>
      <c r="W1603" s="79">
        <v>0</v>
      </c>
      <c r="X1603" s="79">
        <v>0</v>
      </c>
      <c r="Y1603" s="79">
        <v>0</v>
      </c>
      <c r="Z1603" s="79">
        <v>0</v>
      </c>
      <c r="AA1603" s="111">
        <v>0</v>
      </c>
      <c r="AB1603" s="107"/>
    </row>
    <row r="1604" spans="1:28" ht="19.5" customHeight="1" x14ac:dyDescent="0.15">
      <c r="A1604" s="219"/>
      <c r="B1604" s="76"/>
      <c r="C1604" s="74" t="s">
        <v>165</v>
      </c>
      <c r="D1604" s="75"/>
      <c r="E1604" s="77" t="s">
        <v>183</v>
      </c>
      <c r="F1604" s="79">
        <f t="shared" si="629"/>
        <v>2720.95</v>
      </c>
      <c r="G1604" s="79">
        <v>0.02</v>
      </c>
      <c r="H1604" s="79">
        <v>21.54</v>
      </c>
      <c r="I1604" s="79">
        <v>56.99</v>
      </c>
      <c r="J1604" s="79">
        <v>136.82</v>
      </c>
      <c r="K1604" s="79">
        <v>19</v>
      </c>
      <c r="L1604" s="79">
        <v>26.99</v>
      </c>
      <c r="M1604" s="79">
        <v>29.08</v>
      </c>
      <c r="N1604" s="79">
        <v>13.38</v>
      </c>
      <c r="O1604" s="79">
        <v>18.29</v>
      </c>
      <c r="P1604" s="79">
        <v>14.65</v>
      </c>
      <c r="Q1604" s="79">
        <v>57.980000000000004</v>
      </c>
      <c r="R1604" s="79">
        <v>174.09</v>
      </c>
      <c r="S1604" s="79">
        <v>390.35</v>
      </c>
      <c r="T1604" s="79">
        <v>502.85999999999996</v>
      </c>
      <c r="U1604" s="79">
        <v>453.72</v>
      </c>
      <c r="V1604" s="79">
        <v>364.26000000000005</v>
      </c>
      <c r="W1604" s="79">
        <v>204.61</v>
      </c>
      <c r="X1604" s="79">
        <v>74.47</v>
      </c>
      <c r="Y1604" s="79">
        <v>46.42</v>
      </c>
      <c r="Z1604" s="79">
        <v>17.079999999999998</v>
      </c>
      <c r="AA1604" s="111">
        <v>98.35</v>
      </c>
      <c r="AB1604" s="107"/>
    </row>
    <row r="1605" spans="1:28" ht="19.5" customHeight="1" thickBot="1" x14ac:dyDescent="0.2">
      <c r="A1605" s="94"/>
      <c r="B1605" s="222"/>
      <c r="C1605" s="222"/>
      <c r="D1605" s="223"/>
      <c r="E1605" s="224" t="s">
        <v>150</v>
      </c>
      <c r="F1605" s="79">
        <f t="shared" si="629"/>
        <v>368.96100000000001</v>
      </c>
      <c r="G1605" s="102">
        <v>0</v>
      </c>
      <c r="H1605" s="225">
        <v>0.223</v>
      </c>
      <c r="I1605" s="225">
        <v>1.4630000000000001</v>
      </c>
      <c r="J1605" s="225">
        <v>6.9249999999999998</v>
      </c>
      <c r="K1605" s="225">
        <v>1.331</v>
      </c>
      <c r="L1605" s="225">
        <v>2.4359999999999999</v>
      </c>
      <c r="M1605" s="225">
        <v>2.9079999999999999</v>
      </c>
      <c r="N1605" s="225">
        <v>1.4710000000000001</v>
      </c>
      <c r="O1605" s="225">
        <v>2.1949999999999998</v>
      </c>
      <c r="P1605" s="225">
        <v>1.8859999999999999</v>
      </c>
      <c r="Q1605" s="225">
        <v>8.1110000000000007</v>
      </c>
      <c r="R1605" s="225">
        <v>25.221</v>
      </c>
      <c r="S1605" s="225">
        <v>56.582000000000001</v>
      </c>
      <c r="T1605" s="225">
        <v>73.385000000000005</v>
      </c>
      <c r="U1605" s="225">
        <v>66.658999999999992</v>
      </c>
      <c r="V1605" s="225">
        <v>53.478999999999999</v>
      </c>
      <c r="W1605" s="225">
        <v>30.079000000000001</v>
      </c>
      <c r="X1605" s="225">
        <v>10.929</v>
      </c>
      <c r="Y1605" s="225">
        <v>6.7039999999999997</v>
      </c>
      <c r="Z1605" s="225">
        <v>2.5110000000000001</v>
      </c>
      <c r="AA1605" s="226">
        <v>14.462999999999999</v>
      </c>
      <c r="AB1605" s="107"/>
    </row>
    <row r="1606" spans="1:28" ht="19.5" customHeight="1" x14ac:dyDescent="0.15">
      <c r="A1606" s="349" t="s">
        <v>119</v>
      </c>
      <c r="B1606" s="352" t="s">
        <v>120</v>
      </c>
      <c r="C1606" s="353"/>
      <c r="D1606" s="354"/>
      <c r="E1606" s="73" t="s">
        <v>183</v>
      </c>
      <c r="F1606" s="227">
        <f>F1607+F1608</f>
        <v>94.77</v>
      </c>
    </row>
    <row r="1607" spans="1:28" ht="19.5" customHeight="1" x14ac:dyDescent="0.15">
      <c r="A1607" s="350"/>
      <c r="B1607" s="355" t="s">
        <v>205</v>
      </c>
      <c r="C1607" s="356"/>
      <c r="D1607" s="357"/>
      <c r="E1607" s="77" t="s">
        <v>183</v>
      </c>
      <c r="F1607" s="227">
        <v>25.19</v>
      </c>
    </row>
    <row r="1608" spans="1:28" ht="19.5" customHeight="1" x14ac:dyDescent="0.15">
      <c r="A1608" s="351"/>
      <c r="B1608" s="355" t="s">
        <v>206</v>
      </c>
      <c r="C1608" s="356"/>
      <c r="D1608" s="357"/>
      <c r="E1608" s="77" t="s">
        <v>183</v>
      </c>
      <c r="F1608" s="227">
        <v>69.58</v>
      </c>
    </row>
    <row r="1609" spans="1:28" ht="19.5" customHeight="1" thickBot="1" x14ac:dyDescent="0.2">
      <c r="A1609" s="358" t="s">
        <v>204</v>
      </c>
      <c r="B1609" s="359"/>
      <c r="C1609" s="359"/>
      <c r="D1609" s="360"/>
      <c r="E1609" s="167" t="s">
        <v>183</v>
      </c>
      <c r="F1609" s="233">
        <v>0</v>
      </c>
    </row>
    <row r="1611" spans="1:28" ht="19.5" customHeight="1" x14ac:dyDescent="0.15">
      <c r="A1611" s="3" t="s">
        <v>381</v>
      </c>
      <c r="F1611" s="207" t="s">
        <v>492</v>
      </c>
    </row>
    <row r="1612" spans="1:28" ht="19.5" customHeight="1" thickBot="1" x14ac:dyDescent="0.2">
      <c r="A1612" s="346" t="s">
        <v>28</v>
      </c>
      <c r="B1612" s="348"/>
      <c r="C1612" s="348"/>
      <c r="D1612" s="348"/>
      <c r="E1612" s="348"/>
      <c r="F1612" s="348"/>
      <c r="G1612" s="348"/>
      <c r="H1612" s="348"/>
      <c r="I1612" s="348"/>
      <c r="J1612" s="348"/>
      <c r="K1612" s="348"/>
      <c r="L1612" s="348"/>
      <c r="M1612" s="348"/>
      <c r="N1612" s="348"/>
      <c r="O1612" s="348"/>
      <c r="P1612" s="348"/>
      <c r="Q1612" s="348"/>
      <c r="R1612" s="348"/>
      <c r="S1612" s="348"/>
      <c r="T1612" s="348"/>
      <c r="U1612" s="348"/>
      <c r="V1612" s="348"/>
      <c r="W1612" s="348"/>
      <c r="X1612" s="348"/>
      <c r="Y1612" s="348"/>
      <c r="Z1612" s="348"/>
      <c r="AA1612" s="348"/>
    </row>
    <row r="1613" spans="1:28" ht="19.5" customHeight="1" x14ac:dyDescent="0.15">
      <c r="A1613" s="208" t="s">
        <v>179</v>
      </c>
      <c r="B1613" s="91"/>
      <c r="C1613" s="91"/>
      <c r="D1613" s="91"/>
      <c r="E1613" s="91"/>
      <c r="F1613" s="89" t="s">
        <v>180</v>
      </c>
      <c r="G1613" s="184"/>
      <c r="H1613" s="184"/>
      <c r="I1613" s="184"/>
      <c r="J1613" s="184"/>
      <c r="K1613" s="184"/>
      <c r="L1613" s="184"/>
      <c r="M1613" s="184"/>
      <c r="N1613" s="184"/>
      <c r="O1613" s="184"/>
      <c r="P1613" s="184"/>
      <c r="Q1613" s="209"/>
      <c r="R1613" s="135"/>
      <c r="S1613" s="184"/>
      <c r="T1613" s="184"/>
      <c r="U1613" s="184"/>
      <c r="V1613" s="184"/>
      <c r="W1613" s="184"/>
      <c r="X1613" s="184"/>
      <c r="Y1613" s="184"/>
      <c r="Z1613" s="184"/>
      <c r="AA1613" s="234" t="s">
        <v>181</v>
      </c>
      <c r="AB1613" s="107"/>
    </row>
    <row r="1614" spans="1:28" ht="19.5" customHeight="1" x14ac:dyDescent="0.15">
      <c r="A1614" s="211" t="s">
        <v>182</v>
      </c>
      <c r="B1614" s="75"/>
      <c r="C1614" s="75"/>
      <c r="D1614" s="75"/>
      <c r="E1614" s="77" t="s">
        <v>183</v>
      </c>
      <c r="F1614" s="79">
        <f>F1616+F1650+F1653</f>
        <v>5675.95</v>
      </c>
      <c r="G1614" s="212" t="s">
        <v>184</v>
      </c>
      <c r="H1614" s="212" t="s">
        <v>185</v>
      </c>
      <c r="I1614" s="212" t="s">
        <v>186</v>
      </c>
      <c r="J1614" s="212" t="s">
        <v>187</v>
      </c>
      <c r="K1614" s="212" t="s">
        <v>227</v>
      </c>
      <c r="L1614" s="212" t="s">
        <v>228</v>
      </c>
      <c r="M1614" s="212" t="s">
        <v>229</v>
      </c>
      <c r="N1614" s="212" t="s">
        <v>230</v>
      </c>
      <c r="O1614" s="212" t="s">
        <v>231</v>
      </c>
      <c r="P1614" s="212" t="s">
        <v>232</v>
      </c>
      <c r="Q1614" s="213" t="s">
        <v>233</v>
      </c>
      <c r="R1614" s="214" t="s">
        <v>234</v>
      </c>
      <c r="S1614" s="212" t="s">
        <v>235</v>
      </c>
      <c r="T1614" s="212" t="s">
        <v>236</v>
      </c>
      <c r="U1614" s="212" t="s">
        <v>237</v>
      </c>
      <c r="V1614" s="212" t="s">
        <v>238</v>
      </c>
      <c r="W1614" s="212" t="s">
        <v>42</v>
      </c>
      <c r="X1614" s="212" t="s">
        <v>147</v>
      </c>
      <c r="Y1614" s="212" t="s">
        <v>148</v>
      </c>
      <c r="Z1614" s="212" t="s">
        <v>149</v>
      </c>
      <c r="AA1614" s="235"/>
      <c r="AB1614" s="107"/>
    </row>
    <row r="1615" spans="1:28" ht="19.5" customHeight="1" x14ac:dyDescent="0.15">
      <c r="A1615" s="144"/>
      <c r="E1615" s="77" t="s">
        <v>150</v>
      </c>
      <c r="F1615" s="79">
        <f>F1617</f>
        <v>1480.6089999999999</v>
      </c>
      <c r="G1615" s="216"/>
      <c r="H1615" s="216"/>
      <c r="I1615" s="216"/>
      <c r="J1615" s="216"/>
      <c r="K1615" s="216"/>
      <c r="L1615" s="216"/>
      <c r="M1615" s="216"/>
      <c r="N1615" s="216"/>
      <c r="O1615" s="216"/>
      <c r="P1615" s="216"/>
      <c r="Q1615" s="217"/>
      <c r="R1615" s="197"/>
      <c r="S1615" s="216"/>
      <c r="T1615" s="216"/>
      <c r="U1615" s="216"/>
      <c r="V1615" s="216"/>
      <c r="W1615" s="216"/>
      <c r="X1615" s="216"/>
      <c r="Y1615" s="216"/>
      <c r="Z1615" s="216"/>
      <c r="AA1615" s="235" t="s">
        <v>151</v>
      </c>
      <c r="AB1615" s="107"/>
    </row>
    <row r="1616" spans="1:28" ht="19.5" customHeight="1" x14ac:dyDescent="0.15">
      <c r="A1616" s="218"/>
      <c r="B1616" s="74" t="s">
        <v>152</v>
      </c>
      <c r="C1616" s="75"/>
      <c r="D1616" s="75"/>
      <c r="E1616" s="77" t="s">
        <v>183</v>
      </c>
      <c r="F1616" s="79">
        <f>SUM(G1616:AA1616)</f>
        <v>5626.79</v>
      </c>
      <c r="G1616" s="79">
        <f>G1618+G1636</f>
        <v>2.09</v>
      </c>
      <c r="H1616" s="79">
        <f t="shared" ref="H1616:AA1616" si="634">H1618+H1636</f>
        <v>25.990000000000002</v>
      </c>
      <c r="I1616" s="79">
        <f t="shared" si="634"/>
        <v>26.479999999999997</v>
      </c>
      <c r="J1616" s="79">
        <f t="shared" si="634"/>
        <v>52.240000000000009</v>
      </c>
      <c r="K1616" s="79">
        <f t="shared" si="634"/>
        <v>88.65</v>
      </c>
      <c r="L1616" s="79">
        <f t="shared" si="634"/>
        <v>245.64999999999998</v>
      </c>
      <c r="M1616" s="79">
        <f t="shared" si="634"/>
        <v>179.89000000000001</v>
      </c>
      <c r="N1616" s="79">
        <f t="shared" si="634"/>
        <v>226.32999999999998</v>
      </c>
      <c r="O1616" s="79">
        <f t="shared" si="634"/>
        <v>280.91999999999996</v>
      </c>
      <c r="P1616" s="79">
        <f t="shared" si="634"/>
        <v>573.81999999999994</v>
      </c>
      <c r="Q1616" s="79">
        <f t="shared" si="634"/>
        <v>899.46</v>
      </c>
      <c r="R1616" s="79">
        <f t="shared" si="634"/>
        <v>686.51</v>
      </c>
      <c r="S1616" s="79">
        <f t="shared" si="634"/>
        <v>347.47</v>
      </c>
      <c r="T1616" s="79">
        <f t="shared" si="634"/>
        <v>349.84000000000003</v>
      </c>
      <c r="U1616" s="79">
        <f t="shared" si="634"/>
        <v>574.44999999999993</v>
      </c>
      <c r="V1616" s="79">
        <f t="shared" si="634"/>
        <v>468.79999999999995</v>
      </c>
      <c r="W1616" s="79">
        <f t="shared" si="634"/>
        <v>167.82999999999998</v>
      </c>
      <c r="X1616" s="79">
        <f t="shared" si="634"/>
        <v>189.89</v>
      </c>
      <c r="Y1616" s="79">
        <f t="shared" si="634"/>
        <v>145.29</v>
      </c>
      <c r="Z1616" s="79">
        <f t="shared" si="634"/>
        <v>21.99</v>
      </c>
      <c r="AA1616" s="111">
        <f t="shared" si="634"/>
        <v>73.2</v>
      </c>
      <c r="AB1616" s="107"/>
    </row>
    <row r="1617" spans="1:28" ht="19.5" customHeight="1" x14ac:dyDescent="0.15">
      <c r="A1617" s="219"/>
      <c r="B1617" s="220"/>
      <c r="E1617" s="77" t="s">
        <v>150</v>
      </c>
      <c r="F1617" s="79">
        <f>SUM(G1617:AA1617)</f>
        <v>1480.6089999999999</v>
      </c>
      <c r="G1617" s="79">
        <f>G1619+G1637</f>
        <v>0</v>
      </c>
      <c r="H1617" s="79">
        <f t="shared" ref="H1617:AA1617" si="635">H1619+H1637</f>
        <v>0</v>
      </c>
      <c r="I1617" s="79">
        <f t="shared" si="635"/>
        <v>0.47100000000000003</v>
      </c>
      <c r="J1617" s="79">
        <f t="shared" si="635"/>
        <v>4.0289999999999999</v>
      </c>
      <c r="K1617" s="79">
        <f t="shared" si="635"/>
        <v>8.0839999999999996</v>
      </c>
      <c r="L1617" s="79">
        <f t="shared" si="635"/>
        <v>29.501000000000001</v>
      </c>
      <c r="M1617" s="79">
        <f t="shared" si="635"/>
        <v>40.469000000000001</v>
      </c>
      <c r="N1617" s="79">
        <f t="shared" si="635"/>
        <v>54.44100000000001</v>
      </c>
      <c r="O1617" s="79">
        <f t="shared" si="635"/>
        <v>76.923000000000002</v>
      </c>
      <c r="P1617" s="79">
        <f t="shared" si="635"/>
        <v>181.29000000000002</v>
      </c>
      <c r="Q1617" s="79">
        <f t="shared" si="635"/>
        <v>309.35699999999997</v>
      </c>
      <c r="R1617" s="79">
        <f t="shared" si="635"/>
        <v>235.434</v>
      </c>
      <c r="S1617" s="79">
        <f t="shared" si="635"/>
        <v>100.934</v>
      </c>
      <c r="T1617" s="79">
        <f t="shared" si="635"/>
        <v>101.33199999999999</v>
      </c>
      <c r="U1617" s="79">
        <f t="shared" si="635"/>
        <v>120.119</v>
      </c>
      <c r="V1617" s="79">
        <f t="shared" si="635"/>
        <v>91.621000000000009</v>
      </c>
      <c r="W1617" s="79">
        <f t="shared" si="635"/>
        <v>42.694999999999993</v>
      </c>
      <c r="X1617" s="79">
        <f t="shared" si="635"/>
        <v>35.661999999999999</v>
      </c>
      <c r="Y1617" s="79">
        <f t="shared" si="635"/>
        <v>26.545999999999999</v>
      </c>
      <c r="Z1617" s="79">
        <f t="shared" si="635"/>
        <v>8.4480000000000004</v>
      </c>
      <c r="AA1617" s="111">
        <f t="shared" si="635"/>
        <v>13.253</v>
      </c>
      <c r="AB1617" s="107"/>
    </row>
    <row r="1618" spans="1:28" ht="19.5" customHeight="1" x14ac:dyDescent="0.15">
      <c r="A1618" s="219"/>
      <c r="B1618" s="221"/>
      <c r="C1618" s="74" t="s">
        <v>152</v>
      </c>
      <c r="D1618" s="75"/>
      <c r="E1618" s="77" t="s">
        <v>183</v>
      </c>
      <c r="F1618" s="79">
        <f t="shared" ref="F1618:F1621" si="636">SUM(G1618:AA1618)</f>
        <v>3651.5</v>
      </c>
      <c r="G1618" s="79">
        <f>G1620+G1634</f>
        <v>1.52</v>
      </c>
      <c r="H1618" s="79">
        <f t="shared" ref="H1618:J1618" si="637">H1620+H1634</f>
        <v>5.49</v>
      </c>
      <c r="I1618" s="79">
        <f t="shared" si="637"/>
        <v>23.499999999999996</v>
      </c>
      <c r="J1618" s="79">
        <f t="shared" si="637"/>
        <v>32.480000000000004</v>
      </c>
      <c r="K1618" s="79">
        <f>K1620+K1634</f>
        <v>41.129999999999995</v>
      </c>
      <c r="L1618" s="79">
        <f t="shared" ref="L1618:AA1618" si="638">L1620+L1634</f>
        <v>136.88</v>
      </c>
      <c r="M1618" s="79">
        <f t="shared" si="638"/>
        <v>151.55000000000001</v>
      </c>
      <c r="N1618" s="79">
        <f t="shared" si="638"/>
        <v>171.44</v>
      </c>
      <c r="O1618" s="79">
        <f t="shared" si="638"/>
        <v>232.83999999999997</v>
      </c>
      <c r="P1618" s="79">
        <f t="shared" si="638"/>
        <v>528.87999999999988</v>
      </c>
      <c r="Q1618" s="79">
        <f t="shared" si="638"/>
        <v>836.55000000000007</v>
      </c>
      <c r="R1618" s="79">
        <f t="shared" si="638"/>
        <v>622.9</v>
      </c>
      <c r="S1618" s="79">
        <f t="shared" si="638"/>
        <v>228.32000000000002</v>
      </c>
      <c r="T1618" s="79">
        <f t="shared" si="638"/>
        <v>219.48000000000002</v>
      </c>
      <c r="U1618" s="79">
        <f t="shared" si="638"/>
        <v>158.38999999999999</v>
      </c>
      <c r="V1618" s="79">
        <f t="shared" si="638"/>
        <v>94.74</v>
      </c>
      <c r="W1618" s="79">
        <f t="shared" si="638"/>
        <v>73.78</v>
      </c>
      <c r="X1618" s="79">
        <f t="shared" si="638"/>
        <v>42.64</v>
      </c>
      <c r="Y1618" s="79">
        <f t="shared" si="638"/>
        <v>19.760000000000002</v>
      </c>
      <c r="Z1618" s="79">
        <f t="shared" si="638"/>
        <v>19.829999999999998</v>
      </c>
      <c r="AA1618" s="111">
        <f t="shared" si="638"/>
        <v>9.4</v>
      </c>
      <c r="AB1618" s="107"/>
    </row>
    <row r="1619" spans="1:28" ht="19.5" customHeight="1" x14ac:dyDescent="0.15">
      <c r="A1619" s="219"/>
      <c r="B1619" s="76"/>
      <c r="C1619" s="76"/>
      <c r="E1619" s="77" t="s">
        <v>150</v>
      </c>
      <c r="F1619" s="79">
        <f t="shared" si="636"/>
        <v>1205.8000000000002</v>
      </c>
      <c r="G1619" s="79">
        <f>G1621+G1635</f>
        <v>0</v>
      </c>
      <c r="H1619" s="79">
        <f t="shared" ref="H1619:AA1619" si="639">H1621+H1635</f>
        <v>0</v>
      </c>
      <c r="I1619" s="79">
        <f t="shared" si="639"/>
        <v>0.39600000000000002</v>
      </c>
      <c r="J1619" s="79">
        <f t="shared" si="639"/>
        <v>3.0179999999999998</v>
      </c>
      <c r="K1619" s="79">
        <f t="shared" si="639"/>
        <v>4.7509999999999994</v>
      </c>
      <c r="L1619" s="79">
        <f t="shared" si="639"/>
        <v>19.708000000000002</v>
      </c>
      <c r="M1619" s="79">
        <f t="shared" si="639"/>
        <v>37.634999999999998</v>
      </c>
      <c r="N1619" s="79">
        <f t="shared" si="639"/>
        <v>48.564000000000007</v>
      </c>
      <c r="O1619" s="79">
        <f t="shared" si="639"/>
        <v>72.144999999999996</v>
      </c>
      <c r="P1619" s="79">
        <f t="shared" si="639"/>
        <v>175.96300000000002</v>
      </c>
      <c r="Q1619" s="79">
        <f t="shared" si="639"/>
        <v>300.31599999999997</v>
      </c>
      <c r="R1619" s="79">
        <f t="shared" si="639"/>
        <v>225.91200000000001</v>
      </c>
      <c r="S1619" s="79">
        <f t="shared" si="639"/>
        <v>83.100999999999999</v>
      </c>
      <c r="T1619" s="79">
        <f t="shared" si="639"/>
        <v>80.823999999999998</v>
      </c>
      <c r="U1619" s="79">
        <f t="shared" si="639"/>
        <v>57.291000000000004</v>
      </c>
      <c r="V1619" s="79">
        <f t="shared" si="639"/>
        <v>35.923999999999999</v>
      </c>
      <c r="W1619" s="79">
        <f t="shared" si="639"/>
        <v>27.401999999999997</v>
      </c>
      <c r="X1619" s="79">
        <f t="shared" si="639"/>
        <v>12.754</v>
      </c>
      <c r="Y1619" s="79">
        <f t="shared" si="639"/>
        <v>8.0920000000000005</v>
      </c>
      <c r="Z1619" s="79">
        <f t="shared" si="639"/>
        <v>8.1300000000000008</v>
      </c>
      <c r="AA1619" s="111">
        <f t="shared" si="639"/>
        <v>3.8740000000000001</v>
      </c>
      <c r="AB1619" s="107"/>
    </row>
    <row r="1620" spans="1:28" ht="19.5" customHeight="1" x14ac:dyDescent="0.15">
      <c r="A1620" s="219"/>
      <c r="B1620" s="73"/>
      <c r="C1620" s="77"/>
      <c r="D1620" s="77" t="s">
        <v>153</v>
      </c>
      <c r="E1620" s="77" t="s">
        <v>183</v>
      </c>
      <c r="F1620" s="79">
        <f>SUM(G1620:AA1620)</f>
        <v>3616.5400000000004</v>
      </c>
      <c r="G1620" s="79">
        <f>SUM(G1622,G1624,G1626,G1628,G1630,G1632)</f>
        <v>1.52</v>
      </c>
      <c r="H1620" s="79">
        <f t="shared" ref="H1620" si="640">SUM(H1622,H1624,H1626,H1628,H1630,H1632)</f>
        <v>5.49</v>
      </c>
      <c r="I1620" s="79">
        <f>SUM(I1622,I1624,I1626,I1628,I1630,I1632)</f>
        <v>23.099999999999998</v>
      </c>
      <c r="J1620" s="79">
        <f t="shared" ref="J1620" si="641">SUM(J1622,J1624,J1626,J1628,J1630,J1632)</f>
        <v>31.540000000000003</v>
      </c>
      <c r="K1620" s="79">
        <f>SUM(K1622,K1624,K1626,K1628,K1630,K1632)</f>
        <v>41.08</v>
      </c>
      <c r="L1620" s="79">
        <f t="shared" ref="L1620:N1620" si="642">SUM(L1622,L1624,L1626,L1628,L1630,L1632)</f>
        <v>134.28</v>
      </c>
      <c r="M1620" s="79">
        <f t="shared" si="642"/>
        <v>149.68</v>
      </c>
      <c r="N1620" s="79">
        <f t="shared" si="642"/>
        <v>167.98</v>
      </c>
      <c r="O1620" s="79">
        <f>SUM(O1622,O1624,O1626,O1628,O1630,O1632)</f>
        <v>230.39999999999998</v>
      </c>
      <c r="P1620" s="79">
        <f t="shared" ref="P1620:V1620" si="643">SUM(P1622,P1624,P1626,P1628,P1630,P1632)</f>
        <v>528.32999999999993</v>
      </c>
      <c r="Q1620" s="79">
        <f t="shared" si="643"/>
        <v>836.55000000000007</v>
      </c>
      <c r="R1620" s="79">
        <f t="shared" si="643"/>
        <v>618.22</v>
      </c>
      <c r="S1620" s="79">
        <f t="shared" si="643"/>
        <v>228.32000000000002</v>
      </c>
      <c r="T1620" s="79">
        <f t="shared" si="643"/>
        <v>219.48000000000002</v>
      </c>
      <c r="U1620" s="79">
        <f t="shared" si="643"/>
        <v>158.13999999999999</v>
      </c>
      <c r="V1620" s="79">
        <f t="shared" si="643"/>
        <v>92.94</v>
      </c>
      <c r="W1620" s="79">
        <f>SUM(W1622,W1624,W1626,W1628,W1630,W1632)</f>
        <v>73.08</v>
      </c>
      <c r="X1620" s="79">
        <f t="shared" ref="X1620:AA1620" si="644">SUM(X1622,X1624,X1626,X1628,X1630,X1632)</f>
        <v>27.42</v>
      </c>
      <c r="Y1620" s="79">
        <f t="shared" si="644"/>
        <v>19.760000000000002</v>
      </c>
      <c r="Z1620" s="79">
        <f t="shared" si="644"/>
        <v>19.829999999999998</v>
      </c>
      <c r="AA1620" s="111">
        <f t="shared" si="644"/>
        <v>9.4</v>
      </c>
      <c r="AB1620" s="107"/>
    </row>
    <row r="1621" spans="1:28" ht="19.5" customHeight="1" x14ac:dyDescent="0.15">
      <c r="A1621" s="219"/>
      <c r="B1621" s="73" t="s">
        <v>154</v>
      </c>
      <c r="C1621" s="73"/>
      <c r="D1621" s="73"/>
      <c r="E1621" s="77" t="s">
        <v>150</v>
      </c>
      <c r="F1621" s="79">
        <f t="shared" si="636"/>
        <v>1202.3020000000001</v>
      </c>
      <c r="G1621" s="79">
        <f>SUM(G1623,G1625,G1627,G1629,G1631,G1633)</f>
        <v>0</v>
      </c>
      <c r="H1621" s="79">
        <f t="shared" ref="H1621:AA1621" si="645">SUM(H1623,H1625,H1627,H1629,H1631,H1633)</f>
        <v>0</v>
      </c>
      <c r="I1621" s="79">
        <f t="shared" si="645"/>
        <v>0.38600000000000001</v>
      </c>
      <c r="J1621" s="79">
        <f t="shared" si="645"/>
        <v>2.972</v>
      </c>
      <c r="K1621" s="79">
        <f t="shared" si="645"/>
        <v>4.7469999999999999</v>
      </c>
      <c r="L1621" s="79">
        <f t="shared" si="645"/>
        <v>19.474</v>
      </c>
      <c r="M1621" s="79">
        <f t="shared" si="645"/>
        <v>37.448</v>
      </c>
      <c r="N1621" s="79">
        <f t="shared" si="645"/>
        <v>48.183000000000007</v>
      </c>
      <c r="O1621" s="79">
        <f t="shared" si="645"/>
        <v>71.936999999999998</v>
      </c>
      <c r="P1621" s="79">
        <f t="shared" si="645"/>
        <v>175.86800000000002</v>
      </c>
      <c r="Q1621" s="79">
        <f t="shared" si="645"/>
        <v>300.31599999999997</v>
      </c>
      <c r="R1621" s="79">
        <f t="shared" si="645"/>
        <v>225.43700000000001</v>
      </c>
      <c r="S1621" s="79">
        <f t="shared" si="645"/>
        <v>83.100999999999999</v>
      </c>
      <c r="T1621" s="79">
        <f t="shared" si="645"/>
        <v>80.823999999999998</v>
      </c>
      <c r="U1621" s="79">
        <f t="shared" si="645"/>
        <v>57.254000000000005</v>
      </c>
      <c r="V1621" s="79">
        <f t="shared" si="645"/>
        <v>35.738999999999997</v>
      </c>
      <c r="W1621" s="79">
        <f t="shared" si="645"/>
        <v>27.33</v>
      </c>
      <c r="X1621" s="79">
        <f t="shared" si="645"/>
        <v>11.19</v>
      </c>
      <c r="Y1621" s="79">
        <f t="shared" si="645"/>
        <v>8.0920000000000005</v>
      </c>
      <c r="Z1621" s="79">
        <f t="shared" si="645"/>
        <v>8.1300000000000008</v>
      </c>
      <c r="AA1621" s="111">
        <f t="shared" si="645"/>
        <v>3.8740000000000001</v>
      </c>
      <c r="AB1621" s="107"/>
    </row>
    <row r="1622" spans="1:28" ht="19.5" customHeight="1" x14ac:dyDescent="0.15">
      <c r="A1622" s="219" t="s">
        <v>155</v>
      </c>
      <c r="B1622" s="73"/>
      <c r="C1622" s="73" t="s">
        <v>10</v>
      </c>
      <c r="D1622" s="77" t="s">
        <v>156</v>
      </c>
      <c r="E1622" s="77" t="s">
        <v>183</v>
      </c>
      <c r="F1622" s="79">
        <f t="shared" ref="F1622:F1625" si="646">SUM(G1622:AA1622)</f>
        <v>3207.4300000000007</v>
      </c>
      <c r="G1622" s="79">
        <v>1.52</v>
      </c>
      <c r="H1622" s="79">
        <v>4.8</v>
      </c>
      <c r="I1622" s="79">
        <v>5.1100000000000003</v>
      </c>
      <c r="J1622" s="79">
        <v>23.43</v>
      </c>
      <c r="K1622" s="79">
        <v>25.56</v>
      </c>
      <c r="L1622" s="79">
        <v>82.26</v>
      </c>
      <c r="M1622" s="79">
        <v>149.68</v>
      </c>
      <c r="N1622" s="79">
        <v>163.69999999999999</v>
      </c>
      <c r="O1622" s="79">
        <v>218.39</v>
      </c>
      <c r="P1622" s="79">
        <v>515.29</v>
      </c>
      <c r="Q1622" s="79">
        <v>796.34</v>
      </c>
      <c r="R1622" s="79">
        <v>558.32000000000005</v>
      </c>
      <c r="S1622" s="79">
        <v>182.73000000000002</v>
      </c>
      <c r="T1622" s="79">
        <v>162.67000000000002</v>
      </c>
      <c r="U1622" s="79">
        <v>107.32</v>
      </c>
      <c r="V1622" s="79">
        <v>76.959999999999994</v>
      </c>
      <c r="W1622" s="79">
        <v>56.94</v>
      </c>
      <c r="X1622" s="79">
        <v>27.42</v>
      </c>
      <c r="Y1622" s="79">
        <v>19.760000000000002</v>
      </c>
      <c r="Z1622" s="79">
        <v>19.829999999999998</v>
      </c>
      <c r="AA1622" s="111">
        <v>9.4</v>
      </c>
      <c r="AB1622" s="107"/>
    </row>
    <row r="1623" spans="1:28" ht="19.5" customHeight="1" x14ac:dyDescent="0.15">
      <c r="A1623" s="219"/>
      <c r="B1623" s="73"/>
      <c r="C1623" s="73"/>
      <c r="D1623" s="73"/>
      <c r="E1623" s="77" t="s">
        <v>150</v>
      </c>
      <c r="F1623" s="79">
        <f t="shared" si="646"/>
        <v>1121.2040000000002</v>
      </c>
      <c r="G1623" s="79">
        <v>0</v>
      </c>
      <c r="H1623" s="79">
        <v>0</v>
      </c>
      <c r="I1623" s="79">
        <v>0.35899999999999999</v>
      </c>
      <c r="J1623" s="79">
        <v>2.8140000000000001</v>
      </c>
      <c r="K1623" s="79">
        <v>4.3460000000000001</v>
      </c>
      <c r="L1623" s="79">
        <v>17.283000000000001</v>
      </c>
      <c r="M1623" s="79">
        <v>37.448</v>
      </c>
      <c r="N1623" s="79">
        <v>47.485000000000007</v>
      </c>
      <c r="O1623" s="79">
        <v>69.63</v>
      </c>
      <c r="P1623" s="79">
        <v>173.24600000000001</v>
      </c>
      <c r="Q1623" s="79">
        <v>291.39299999999997</v>
      </c>
      <c r="R1623" s="79">
        <v>211.417</v>
      </c>
      <c r="S1623" s="79">
        <v>71.021000000000001</v>
      </c>
      <c r="T1623" s="79">
        <v>64.984999999999999</v>
      </c>
      <c r="U1623" s="79">
        <v>43.917000000000002</v>
      </c>
      <c r="V1623" s="79">
        <v>31.539000000000001</v>
      </c>
      <c r="W1623" s="79">
        <v>23.035</v>
      </c>
      <c r="X1623" s="79">
        <v>11.19</v>
      </c>
      <c r="Y1623" s="79">
        <v>8.0920000000000005</v>
      </c>
      <c r="Z1623" s="79">
        <v>8.1300000000000008</v>
      </c>
      <c r="AA1623" s="111">
        <v>3.8740000000000001</v>
      </c>
      <c r="AB1623" s="107"/>
    </row>
    <row r="1624" spans="1:28" ht="19.5" customHeight="1" x14ac:dyDescent="0.15">
      <c r="A1624" s="219"/>
      <c r="B1624" s="73"/>
      <c r="C1624" s="73"/>
      <c r="D1624" s="77" t="s">
        <v>157</v>
      </c>
      <c r="E1624" s="77" t="s">
        <v>183</v>
      </c>
      <c r="F1624" s="79">
        <f t="shared" si="646"/>
        <v>211.88</v>
      </c>
      <c r="G1624" s="79">
        <v>0</v>
      </c>
      <c r="H1624" s="79">
        <v>0</v>
      </c>
      <c r="I1624" s="79">
        <v>0</v>
      </c>
      <c r="J1624" s="79">
        <v>0</v>
      </c>
      <c r="K1624" s="79">
        <v>0</v>
      </c>
      <c r="L1624" s="79">
        <v>2.04</v>
      </c>
      <c r="M1624" s="79">
        <v>0</v>
      </c>
      <c r="N1624" s="79">
        <v>0</v>
      </c>
      <c r="O1624" s="79">
        <v>9.14</v>
      </c>
      <c r="P1624" s="79">
        <v>12.77</v>
      </c>
      <c r="Q1624" s="79">
        <v>38</v>
      </c>
      <c r="R1624" s="79">
        <v>53.86</v>
      </c>
      <c r="S1624" s="79">
        <v>15.71</v>
      </c>
      <c r="T1624" s="79">
        <v>14.030000000000001</v>
      </c>
      <c r="U1624" s="79">
        <v>37.79</v>
      </c>
      <c r="V1624" s="79">
        <v>14.86</v>
      </c>
      <c r="W1624" s="79">
        <v>13.68</v>
      </c>
      <c r="X1624" s="79">
        <v>0</v>
      </c>
      <c r="Y1624" s="79">
        <v>0</v>
      </c>
      <c r="Z1624" s="79">
        <v>0</v>
      </c>
      <c r="AA1624" s="111">
        <v>0</v>
      </c>
      <c r="AB1624" s="107"/>
    </row>
    <row r="1625" spans="1:28" ht="19.5" customHeight="1" x14ac:dyDescent="0.15">
      <c r="A1625" s="219"/>
      <c r="B1625" s="73"/>
      <c r="C1625" s="73"/>
      <c r="D1625" s="73"/>
      <c r="E1625" s="77" t="s">
        <v>150</v>
      </c>
      <c r="F1625" s="79">
        <f t="shared" si="646"/>
        <v>49.192999999999998</v>
      </c>
      <c r="G1625" s="79">
        <v>0</v>
      </c>
      <c r="H1625" s="79">
        <v>0</v>
      </c>
      <c r="I1625" s="79">
        <v>0</v>
      </c>
      <c r="J1625" s="79">
        <v>0</v>
      </c>
      <c r="K1625" s="79">
        <v>0</v>
      </c>
      <c r="L1625" s="79">
        <v>0.24399999999999999</v>
      </c>
      <c r="M1625" s="79">
        <v>0</v>
      </c>
      <c r="N1625" s="79">
        <v>0</v>
      </c>
      <c r="O1625" s="79">
        <v>1.6459999999999999</v>
      </c>
      <c r="P1625" s="79">
        <v>2.5539999999999998</v>
      </c>
      <c r="Q1625" s="79">
        <v>8.347999999999999</v>
      </c>
      <c r="R1625" s="79">
        <v>12.388</v>
      </c>
      <c r="S1625" s="79">
        <v>3.714</v>
      </c>
      <c r="T1625" s="79">
        <v>3.4260000000000002</v>
      </c>
      <c r="U1625" s="79">
        <v>9.4540000000000006</v>
      </c>
      <c r="V1625" s="79">
        <v>3.8639999999999999</v>
      </c>
      <c r="W1625" s="79">
        <v>3.5550000000000002</v>
      </c>
      <c r="X1625" s="79">
        <v>0</v>
      </c>
      <c r="Y1625" s="79">
        <v>0</v>
      </c>
      <c r="Z1625" s="79">
        <v>0</v>
      </c>
      <c r="AA1625" s="111">
        <v>0</v>
      </c>
      <c r="AB1625" s="107"/>
    </row>
    <row r="1626" spans="1:28" ht="19.5" customHeight="1" x14ac:dyDescent="0.15">
      <c r="A1626" s="219"/>
      <c r="B1626" s="73" t="s">
        <v>158</v>
      </c>
      <c r="C1626" s="73" t="s">
        <v>159</v>
      </c>
      <c r="D1626" s="77" t="s">
        <v>160</v>
      </c>
      <c r="E1626" s="77" t="s">
        <v>183</v>
      </c>
      <c r="F1626" s="79">
        <f>SUM(G1626:AA1626)</f>
        <v>0</v>
      </c>
      <c r="G1626" s="79">
        <v>0</v>
      </c>
      <c r="H1626" s="79">
        <v>0</v>
      </c>
      <c r="I1626" s="79">
        <v>0</v>
      </c>
      <c r="J1626" s="79">
        <v>0</v>
      </c>
      <c r="K1626" s="79">
        <v>0</v>
      </c>
      <c r="L1626" s="79">
        <v>0</v>
      </c>
      <c r="M1626" s="79">
        <v>0</v>
      </c>
      <c r="N1626" s="79">
        <v>0</v>
      </c>
      <c r="O1626" s="79">
        <v>0</v>
      </c>
      <c r="P1626" s="79">
        <v>0</v>
      </c>
      <c r="Q1626" s="79">
        <v>0</v>
      </c>
      <c r="R1626" s="79">
        <v>0</v>
      </c>
      <c r="S1626" s="79">
        <v>0</v>
      </c>
      <c r="T1626" s="79">
        <v>0</v>
      </c>
      <c r="U1626" s="79">
        <v>0</v>
      </c>
      <c r="V1626" s="79">
        <v>0</v>
      </c>
      <c r="W1626" s="79">
        <v>0</v>
      </c>
      <c r="X1626" s="79">
        <v>0</v>
      </c>
      <c r="Y1626" s="79">
        <v>0</v>
      </c>
      <c r="Z1626" s="79">
        <v>0</v>
      </c>
      <c r="AA1626" s="111">
        <v>0</v>
      </c>
      <c r="AB1626" s="107"/>
    </row>
    <row r="1627" spans="1:28" ht="19.5" customHeight="1" x14ac:dyDescent="0.15">
      <c r="A1627" s="219"/>
      <c r="B1627" s="73"/>
      <c r="C1627" s="73"/>
      <c r="D1627" s="73"/>
      <c r="E1627" s="77" t="s">
        <v>150</v>
      </c>
      <c r="F1627" s="79">
        <f t="shared" ref="F1627:F1649" si="647">SUM(G1627:AA1627)</f>
        <v>0</v>
      </c>
      <c r="G1627" s="79">
        <v>0</v>
      </c>
      <c r="H1627" s="79">
        <v>0</v>
      </c>
      <c r="I1627" s="79">
        <v>0</v>
      </c>
      <c r="J1627" s="79">
        <v>0</v>
      </c>
      <c r="K1627" s="79">
        <v>0</v>
      </c>
      <c r="L1627" s="79">
        <v>0</v>
      </c>
      <c r="M1627" s="79">
        <v>0</v>
      </c>
      <c r="N1627" s="79">
        <v>0</v>
      </c>
      <c r="O1627" s="79">
        <v>0</v>
      </c>
      <c r="P1627" s="79">
        <v>0</v>
      </c>
      <c r="Q1627" s="79">
        <v>0</v>
      </c>
      <c r="R1627" s="79">
        <v>0</v>
      </c>
      <c r="S1627" s="79">
        <v>0</v>
      </c>
      <c r="T1627" s="79">
        <v>0</v>
      </c>
      <c r="U1627" s="79">
        <v>0</v>
      </c>
      <c r="V1627" s="79">
        <v>0</v>
      </c>
      <c r="W1627" s="79">
        <v>0</v>
      </c>
      <c r="X1627" s="79">
        <v>0</v>
      </c>
      <c r="Y1627" s="79">
        <v>0</v>
      </c>
      <c r="Z1627" s="79">
        <v>0</v>
      </c>
      <c r="AA1627" s="111">
        <v>0</v>
      </c>
      <c r="AB1627" s="107"/>
    </row>
    <row r="1628" spans="1:28" ht="19.5" customHeight="1" x14ac:dyDescent="0.15">
      <c r="A1628" s="219"/>
      <c r="B1628" s="73"/>
      <c r="C1628" s="73"/>
      <c r="D1628" s="77" t="s">
        <v>161</v>
      </c>
      <c r="E1628" s="77" t="s">
        <v>183</v>
      </c>
      <c r="F1628" s="79">
        <f t="shared" si="647"/>
        <v>92.52</v>
      </c>
      <c r="G1628" s="79">
        <v>0</v>
      </c>
      <c r="H1628" s="79">
        <v>0.69</v>
      </c>
      <c r="I1628" s="79">
        <v>17.54</v>
      </c>
      <c r="J1628" s="79">
        <v>7.42</v>
      </c>
      <c r="K1628" s="79">
        <v>15.52</v>
      </c>
      <c r="L1628" s="79">
        <v>49.849999999999994</v>
      </c>
      <c r="M1628" s="79">
        <v>0</v>
      </c>
      <c r="N1628" s="79">
        <v>1.5</v>
      </c>
      <c r="O1628" s="79">
        <v>0</v>
      </c>
      <c r="P1628" s="79">
        <v>0</v>
      </c>
      <c r="Q1628" s="79">
        <v>0</v>
      </c>
      <c r="R1628" s="79">
        <v>0</v>
      </c>
      <c r="S1628" s="79">
        <v>0</v>
      </c>
      <c r="T1628" s="79">
        <v>0</v>
      </c>
      <c r="U1628" s="79">
        <v>0</v>
      </c>
      <c r="V1628" s="79">
        <v>0</v>
      </c>
      <c r="W1628" s="79">
        <v>0</v>
      </c>
      <c r="X1628" s="79">
        <v>0</v>
      </c>
      <c r="Y1628" s="79">
        <v>0</v>
      </c>
      <c r="Z1628" s="79">
        <v>0</v>
      </c>
      <c r="AA1628" s="111">
        <v>0</v>
      </c>
      <c r="AB1628" s="107"/>
    </row>
    <row r="1629" spans="1:28" ht="19.5" customHeight="1" x14ac:dyDescent="0.15">
      <c r="A1629" s="219"/>
      <c r="B1629" s="73"/>
      <c r="C1629" s="73"/>
      <c r="D1629" s="73"/>
      <c r="E1629" s="77" t="s">
        <v>150</v>
      </c>
      <c r="F1629" s="79">
        <f t="shared" si="647"/>
        <v>2.548</v>
      </c>
      <c r="G1629" s="79">
        <v>0</v>
      </c>
      <c r="H1629" s="79">
        <v>0</v>
      </c>
      <c r="I1629" s="79">
        <v>0</v>
      </c>
      <c r="J1629" s="79">
        <v>8.900000000000001E-2</v>
      </c>
      <c r="K1629" s="79">
        <v>0.40100000000000002</v>
      </c>
      <c r="L1629" s="79">
        <v>1.9419999999999999</v>
      </c>
      <c r="M1629" s="79">
        <v>0</v>
      </c>
      <c r="N1629" s="79">
        <v>0.11600000000000001</v>
      </c>
      <c r="O1629" s="79">
        <v>0</v>
      </c>
      <c r="P1629" s="79">
        <v>0</v>
      </c>
      <c r="Q1629" s="79">
        <v>0</v>
      </c>
      <c r="R1629" s="79">
        <v>0</v>
      </c>
      <c r="S1629" s="79">
        <v>0</v>
      </c>
      <c r="T1629" s="79">
        <v>0</v>
      </c>
      <c r="U1629" s="79">
        <v>0</v>
      </c>
      <c r="V1629" s="79">
        <v>0</v>
      </c>
      <c r="W1629" s="79">
        <v>0</v>
      </c>
      <c r="X1629" s="79">
        <v>0</v>
      </c>
      <c r="Y1629" s="79">
        <v>0</v>
      </c>
      <c r="Z1629" s="79">
        <v>0</v>
      </c>
      <c r="AA1629" s="111">
        <v>0</v>
      </c>
      <c r="AB1629" s="107"/>
    </row>
    <row r="1630" spans="1:28" ht="19.5" customHeight="1" x14ac:dyDescent="0.15">
      <c r="A1630" s="219"/>
      <c r="B1630" s="73"/>
      <c r="C1630" s="73" t="s">
        <v>162</v>
      </c>
      <c r="D1630" s="77" t="s">
        <v>163</v>
      </c>
      <c r="E1630" s="77" t="s">
        <v>183</v>
      </c>
      <c r="F1630" s="79">
        <f t="shared" si="647"/>
        <v>104.58</v>
      </c>
      <c r="G1630" s="79">
        <v>0</v>
      </c>
      <c r="H1630" s="79">
        <v>0</v>
      </c>
      <c r="I1630" s="79">
        <v>0.45</v>
      </c>
      <c r="J1630" s="79">
        <v>0.69</v>
      </c>
      <c r="K1630" s="79">
        <v>0</v>
      </c>
      <c r="L1630" s="79">
        <v>0</v>
      </c>
      <c r="M1630" s="79">
        <v>0</v>
      </c>
      <c r="N1630" s="79">
        <v>2.78</v>
      </c>
      <c r="O1630" s="79">
        <v>2.8699999999999997</v>
      </c>
      <c r="P1630" s="79">
        <v>0.27</v>
      </c>
      <c r="Q1630" s="79">
        <v>2.21</v>
      </c>
      <c r="R1630" s="79">
        <v>6.04</v>
      </c>
      <c r="S1630" s="79">
        <v>29.880000000000003</v>
      </c>
      <c r="T1630" s="79">
        <v>42.78</v>
      </c>
      <c r="U1630" s="79">
        <v>13.03</v>
      </c>
      <c r="V1630" s="79">
        <v>1.1200000000000001</v>
      </c>
      <c r="W1630" s="79">
        <v>2.46</v>
      </c>
      <c r="X1630" s="79">
        <v>0</v>
      </c>
      <c r="Y1630" s="79">
        <v>0</v>
      </c>
      <c r="Z1630" s="79">
        <v>0</v>
      </c>
      <c r="AA1630" s="111">
        <v>0</v>
      </c>
      <c r="AB1630" s="107"/>
    </row>
    <row r="1631" spans="1:28" ht="19.5" customHeight="1" x14ac:dyDescent="0.15">
      <c r="A1631" s="219"/>
      <c r="B1631" s="73" t="s">
        <v>20</v>
      </c>
      <c r="C1631" s="73"/>
      <c r="D1631" s="73"/>
      <c r="E1631" s="77" t="s">
        <v>150</v>
      </c>
      <c r="F1631" s="79">
        <f t="shared" si="647"/>
        <v>29.351999999999997</v>
      </c>
      <c r="G1631" s="79">
        <v>0</v>
      </c>
      <c r="H1631" s="79">
        <v>0</v>
      </c>
      <c r="I1631" s="79">
        <v>2.7E-2</v>
      </c>
      <c r="J1631" s="79">
        <v>6.9000000000000006E-2</v>
      </c>
      <c r="K1631" s="79">
        <v>0</v>
      </c>
      <c r="L1631" s="79">
        <v>0</v>
      </c>
      <c r="M1631" s="79">
        <v>0</v>
      </c>
      <c r="N1631" s="79">
        <v>0.58199999999999996</v>
      </c>
      <c r="O1631" s="79">
        <v>0.66100000000000003</v>
      </c>
      <c r="P1631" s="79">
        <v>6.8000000000000005E-2</v>
      </c>
      <c r="Q1631" s="79">
        <v>0.57499999999999996</v>
      </c>
      <c r="R1631" s="79">
        <v>1.6320000000000001</v>
      </c>
      <c r="S1631" s="79">
        <v>8.3659999999999997</v>
      </c>
      <c r="T1631" s="79">
        <v>12.413</v>
      </c>
      <c r="U1631" s="79">
        <v>3.883</v>
      </c>
      <c r="V1631" s="79">
        <v>0.33600000000000002</v>
      </c>
      <c r="W1631" s="79">
        <v>0.74</v>
      </c>
      <c r="X1631" s="79">
        <v>0</v>
      </c>
      <c r="Y1631" s="79">
        <v>0</v>
      </c>
      <c r="Z1631" s="79">
        <v>0</v>
      </c>
      <c r="AA1631" s="111">
        <v>0</v>
      </c>
      <c r="AB1631" s="107"/>
    </row>
    <row r="1632" spans="1:28" ht="19.5" customHeight="1" x14ac:dyDescent="0.15">
      <c r="A1632" s="219"/>
      <c r="B1632" s="73"/>
      <c r="C1632" s="73"/>
      <c r="D1632" s="77" t="s">
        <v>164</v>
      </c>
      <c r="E1632" s="77" t="s">
        <v>183</v>
      </c>
      <c r="F1632" s="79">
        <f t="shared" si="647"/>
        <v>0.13</v>
      </c>
      <c r="G1632" s="79">
        <v>0</v>
      </c>
      <c r="H1632" s="79">
        <v>0</v>
      </c>
      <c r="I1632" s="79">
        <v>0</v>
      </c>
      <c r="J1632" s="79">
        <v>0</v>
      </c>
      <c r="K1632" s="79">
        <v>0</v>
      </c>
      <c r="L1632" s="79">
        <v>0.13</v>
      </c>
      <c r="M1632" s="79">
        <v>0</v>
      </c>
      <c r="N1632" s="79">
        <v>0</v>
      </c>
      <c r="O1632" s="79">
        <v>0</v>
      </c>
      <c r="P1632" s="79">
        <v>0</v>
      </c>
      <c r="Q1632" s="79">
        <v>0</v>
      </c>
      <c r="R1632" s="79">
        <v>0</v>
      </c>
      <c r="S1632" s="79">
        <v>0</v>
      </c>
      <c r="T1632" s="79">
        <v>0</v>
      </c>
      <c r="U1632" s="79">
        <v>0</v>
      </c>
      <c r="V1632" s="79">
        <v>0</v>
      </c>
      <c r="W1632" s="79">
        <v>0</v>
      </c>
      <c r="X1632" s="79">
        <v>0</v>
      </c>
      <c r="Y1632" s="79">
        <v>0</v>
      </c>
      <c r="Z1632" s="79">
        <v>0</v>
      </c>
      <c r="AA1632" s="111">
        <v>0</v>
      </c>
      <c r="AB1632" s="107"/>
    </row>
    <row r="1633" spans="1:28" ht="19.5" customHeight="1" x14ac:dyDescent="0.15">
      <c r="A1633" s="219" t="s">
        <v>226</v>
      </c>
      <c r="B1633" s="73"/>
      <c r="C1633" s="73"/>
      <c r="D1633" s="73"/>
      <c r="E1633" s="77" t="s">
        <v>150</v>
      </c>
      <c r="F1633" s="79">
        <f t="shared" si="647"/>
        <v>5.0000000000000001E-3</v>
      </c>
      <c r="G1633" s="79">
        <v>0</v>
      </c>
      <c r="H1633" s="79">
        <v>0</v>
      </c>
      <c r="I1633" s="79">
        <v>0</v>
      </c>
      <c r="J1633" s="79">
        <v>0</v>
      </c>
      <c r="K1633" s="79">
        <v>0</v>
      </c>
      <c r="L1633" s="79">
        <v>5.0000000000000001E-3</v>
      </c>
      <c r="M1633" s="79">
        <v>0</v>
      </c>
      <c r="N1633" s="79">
        <v>0</v>
      </c>
      <c r="O1633" s="79">
        <v>0</v>
      </c>
      <c r="P1633" s="79">
        <v>0</v>
      </c>
      <c r="Q1633" s="79">
        <v>0</v>
      </c>
      <c r="R1633" s="79">
        <v>0</v>
      </c>
      <c r="S1633" s="79">
        <v>0</v>
      </c>
      <c r="T1633" s="79">
        <v>0</v>
      </c>
      <c r="U1633" s="79">
        <v>0</v>
      </c>
      <c r="V1633" s="79">
        <v>0</v>
      </c>
      <c r="W1633" s="79">
        <v>0</v>
      </c>
      <c r="X1633" s="79">
        <v>0</v>
      </c>
      <c r="Y1633" s="79">
        <v>0</v>
      </c>
      <c r="Z1633" s="79">
        <v>0</v>
      </c>
      <c r="AA1633" s="111">
        <v>0</v>
      </c>
      <c r="AB1633" s="107"/>
    </row>
    <row r="1634" spans="1:28" ht="19.5" customHeight="1" x14ac:dyDescent="0.15">
      <c r="A1634" s="219"/>
      <c r="B1634" s="76"/>
      <c r="C1634" s="74" t="s">
        <v>165</v>
      </c>
      <c r="D1634" s="75"/>
      <c r="E1634" s="77" t="s">
        <v>183</v>
      </c>
      <c r="F1634" s="79">
        <f t="shared" si="647"/>
        <v>34.96</v>
      </c>
      <c r="G1634" s="79">
        <v>0</v>
      </c>
      <c r="H1634" s="79">
        <v>0</v>
      </c>
      <c r="I1634" s="79">
        <v>0.4</v>
      </c>
      <c r="J1634" s="79">
        <v>0.94</v>
      </c>
      <c r="K1634" s="79">
        <v>0.05</v>
      </c>
      <c r="L1634" s="79">
        <v>2.6</v>
      </c>
      <c r="M1634" s="79">
        <v>1.87</v>
      </c>
      <c r="N1634" s="79">
        <v>3.46</v>
      </c>
      <c r="O1634" s="79">
        <v>2.44</v>
      </c>
      <c r="P1634" s="79">
        <v>0.55000000000000004</v>
      </c>
      <c r="Q1634" s="79">
        <v>0</v>
      </c>
      <c r="R1634" s="79">
        <v>4.68</v>
      </c>
      <c r="S1634" s="79">
        <v>0</v>
      </c>
      <c r="T1634" s="79">
        <v>0</v>
      </c>
      <c r="U1634" s="79">
        <v>0.25</v>
      </c>
      <c r="V1634" s="79">
        <v>1.8</v>
      </c>
      <c r="W1634" s="79">
        <v>0.7</v>
      </c>
      <c r="X1634" s="79">
        <v>15.22</v>
      </c>
      <c r="Y1634" s="79">
        <v>0</v>
      </c>
      <c r="Z1634" s="79">
        <v>0</v>
      </c>
      <c r="AA1634" s="111">
        <v>0</v>
      </c>
      <c r="AB1634" s="107"/>
    </row>
    <row r="1635" spans="1:28" ht="19.5" customHeight="1" x14ac:dyDescent="0.15">
      <c r="A1635" s="219"/>
      <c r="B1635" s="76"/>
      <c r="C1635" s="76"/>
      <c r="E1635" s="77" t="s">
        <v>150</v>
      </c>
      <c r="F1635" s="79">
        <f t="shared" si="647"/>
        <v>3.4980000000000002</v>
      </c>
      <c r="G1635" s="79">
        <v>0</v>
      </c>
      <c r="H1635" s="79">
        <v>0</v>
      </c>
      <c r="I1635" s="79">
        <v>0.01</v>
      </c>
      <c r="J1635" s="79">
        <v>4.5999999999999999E-2</v>
      </c>
      <c r="K1635" s="79">
        <v>4.0000000000000001E-3</v>
      </c>
      <c r="L1635" s="79">
        <v>0.23400000000000001</v>
      </c>
      <c r="M1635" s="79">
        <v>0.187</v>
      </c>
      <c r="N1635" s="79">
        <v>0.38100000000000001</v>
      </c>
      <c r="O1635" s="79">
        <v>0.20799999999999999</v>
      </c>
      <c r="P1635" s="79">
        <v>9.5000000000000001E-2</v>
      </c>
      <c r="Q1635" s="79">
        <v>0</v>
      </c>
      <c r="R1635" s="79">
        <v>0.47499999999999998</v>
      </c>
      <c r="S1635" s="79">
        <v>0</v>
      </c>
      <c r="T1635" s="79">
        <v>0</v>
      </c>
      <c r="U1635" s="79">
        <v>3.6999999999999998E-2</v>
      </c>
      <c r="V1635" s="79">
        <v>0.185</v>
      </c>
      <c r="W1635" s="79">
        <v>7.1999999999999995E-2</v>
      </c>
      <c r="X1635" s="79">
        <v>1.5640000000000001</v>
      </c>
      <c r="Y1635" s="79">
        <v>0</v>
      </c>
      <c r="Z1635" s="79">
        <v>0</v>
      </c>
      <c r="AA1635" s="111">
        <v>0</v>
      </c>
      <c r="AB1635" s="107"/>
    </row>
    <row r="1636" spans="1:28" ht="19.5" customHeight="1" x14ac:dyDescent="0.15">
      <c r="A1636" s="219"/>
      <c r="B1636" s="221"/>
      <c r="C1636" s="74" t="s">
        <v>152</v>
      </c>
      <c r="D1636" s="75"/>
      <c r="E1636" s="77" t="s">
        <v>183</v>
      </c>
      <c r="F1636" s="79">
        <f t="shared" si="647"/>
        <v>1975.29</v>
      </c>
      <c r="G1636" s="79">
        <f>G1638+G1648</f>
        <v>0.56999999999999995</v>
      </c>
      <c r="H1636" s="79">
        <f t="shared" ref="H1636:AA1636" si="648">H1638+H1648</f>
        <v>20.5</v>
      </c>
      <c r="I1636" s="79">
        <f t="shared" si="648"/>
        <v>2.98</v>
      </c>
      <c r="J1636" s="79">
        <f t="shared" si="648"/>
        <v>19.760000000000002</v>
      </c>
      <c r="K1636" s="79">
        <f t="shared" si="648"/>
        <v>47.52</v>
      </c>
      <c r="L1636" s="79">
        <f t="shared" si="648"/>
        <v>108.77</v>
      </c>
      <c r="M1636" s="79">
        <f t="shared" si="648"/>
        <v>28.34</v>
      </c>
      <c r="N1636" s="79">
        <f t="shared" si="648"/>
        <v>54.89</v>
      </c>
      <c r="O1636" s="79">
        <f t="shared" si="648"/>
        <v>48.08</v>
      </c>
      <c r="P1636" s="79">
        <f t="shared" si="648"/>
        <v>44.94</v>
      </c>
      <c r="Q1636" s="79">
        <f t="shared" si="648"/>
        <v>62.91</v>
      </c>
      <c r="R1636" s="79">
        <f t="shared" si="648"/>
        <v>63.609999999999992</v>
      </c>
      <c r="S1636" s="79">
        <f t="shared" si="648"/>
        <v>119.15</v>
      </c>
      <c r="T1636" s="79">
        <f t="shared" si="648"/>
        <v>130.36000000000001</v>
      </c>
      <c r="U1636" s="79">
        <f t="shared" si="648"/>
        <v>416.05999999999995</v>
      </c>
      <c r="V1636" s="79">
        <f t="shared" si="648"/>
        <v>374.05999999999995</v>
      </c>
      <c r="W1636" s="79">
        <f t="shared" si="648"/>
        <v>94.05</v>
      </c>
      <c r="X1636" s="79">
        <f t="shared" si="648"/>
        <v>147.25</v>
      </c>
      <c r="Y1636" s="79">
        <f t="shared" si="648"/>
        <v>125.53</v>
      </c>
      <c r="Z1636" s="79">
        <f t="shared" si="648"/>
        <v>2.16</v>
      </c>
      <c r="AA1636" s="111">
        <f t="shared" si="648"/>
        <v>63.8</v>
      </c>
      <c r="AB1636" s="107"/>
    </row>
    <row r="1637" spans="1:28" ht="19.5" customHeight="1" x14ac:dyDescent="0.15">
      <c r="A1637" s="219"/>
      <c r="B1637" s="76"/>
      <c r="C1637" s="76"/>
      <c r="E1637" s="77" t="s">
        <v>150</v>
      </c>
      <c r="F1637" s="79">
        <f t="shared" si="647"/>
        <v>274.80899999999997</v>
      </c>
      <c r="G1637" s="79">
        <f>G1639+G1649</f>
        <v>0</v>
      </c>
      <c r="H1637" s="79">
        <f t="shared" ref="H1637:AA1637" si="649">H1639+H1649</f>
        <v>0</v>
      </c>
      <c r="I1637" s="79">
        <f t="shared" si="649"/>
        <v>7.4999999999999997E-2</v>
      </c>
      <c r="J1637" s="79">
        <f t="shared" si="649"/>
        <v>1.0109999999999999</v>
      </c>
      <c r="K1637" s="79">
        <f t="shared" si="649"/>
        <v>3.3330000000000002</v>
      </c>
      <c r="L1637" s="79">
        <f t="shared" si="649"/>
        <v>9.7929999999999993</v>
      </c>
      <c r="M1637" s="79">
        <f t="shared" si="649"/>
        <v>2.8340000000000001</v>
      </c>
      <c r="N1637" s="79">
        <f t="shared" si="649"/>
        <v>5.8769999999999998</v>
      </c>
      <c r="O1637" s="79">
        <f t="shared" si="649"/>
        <v>4.7780000000000005</v>
      </c>
      <c r="P1637" s="79">
        <f t="shared" si="649"/>
        <v>5.327</v>
      </c>
      <c r="Q1637" s="79">
        <f t="shared" si="649"/>
        <v>9.0409999999999986</v>
      </c>
      <c r="R1637" s="79">
        <f t="shared" si="649"/>
        <v>9.5220000000000002</v>
      </c>
      <c r="S1637" s="79">
        <f t="shared" si="649"/>
        <v>17.832999999999998</v>
      </c>
      <c r="T1637" s="79">
        <f t="shared" si="649"/>
        <v>20.507999999999999</v>
      </c>
      <c r="U1637" s="79">
        <f t="shared" si="649"/>
        <v>62.828000000000003</v>
      </c>
      <c r="V1637" s="79">
        <f t="shared" si="649"/>
        <v>55.697000000000003</v>
      </c>
      <c r="W1637" s="79">
        <f t="shared" si="649"/>
        <v>15.292999999999999</v>
      </c>
      <c r="X1637" s="79">
        <f t="shared" si="649"/>
        <v>22.907999999999998</v>
      </c>
      <c r="Y1637" s="79">
        <f t="shared" si="649"/>
        <v>18.454000000000001</v>
      </c>
      <c r="Z1637" s="79">
        <f t="shared" si="649"/>
        <v>0.318</v>
      </c>
      <c r="AA1637" s="111">
        <f t="shared" si="649"/>
        <v>9.3789999999999996</v>
      </c>
      <c r="AB1637" s="107"/>
    </row>
    <row r="1638" spans="1:28" ht="19.5" customHeight="1" x14ac:dyDescent="0.15">
      <c r="A1638" s="219"/>
      <c r="B1638" s="73" t="s">
        <v>94</v>
      </c>
      <c r="C1638" s="77"/>
      <c r="D1638" s="77" t="s">
        <v>153</v>
      </c>
      <c r="E1638" s="77" t="s">
        <v>183</v>
      </c>
      <c r="F1638" s="79">
        <f t="shared" si="647"/>
        <v>84.919999999999987</v>
      </c>
      <c r="G1638" s="79">
        <f>SUM(G1640,G1642,G1644,G1646)</f>
        <v>0</v>
      </c>
      <c r="H1638" s="79">
        <f t="shared" ref="H1638:AA1638" si="650">SUM(H1640,H1642,H1644,H1646)</f>
        <v>0</v>
      </c>
      <c r="I1638" s="79">
        <f t="shared" si="650"/>
        <v>0</v>
      </c>
      <c r="J1638" s="79">
        <f t="shared" si="650"/>
        <v>0</v>
      </c>
      <c r="K1638" s="79">
        <f t="shared" si="650"/>
        <v>0</v>
      </c>
      <c r="L1638" s="79">
        <f t="shared" si="650"/>
        <v>0</v>
      </c>
      <c r="M1638" s="79">
        <f t="shared" si="650"/>
        <v>0</v>
      </c>
      <c r="N1638" s="79">
        <f t="shared" si="650"/>
        <v>0</v>
      </c>
      <c r="O1638" s="79">
        <f t="shared" si="650"/>
        <v>0.15</v>
      </c>
      <c r="P1638" s="79">
        <f t="shared" si="650"/>
        <v>0</v>
      </c>
      <c r="Q1638" s="79">
        <f t="shared" si="650"/>
        <v>2.87</v>
      </c>
      <c r="R1638" s="79">
        <f t="shared" si="650"/>
        <v>3.48</v>
      </c>
      <c r="S1638" s="79">
        <f t="shared" si="650"/>
        <v>5.83</v>
      </c>
      <c r="T1638" s="79">
        <f t="shared" si="650"/>
        <v>14</v>
      </c>
      <c r="U1638" s="79">
        <f t="shared" si="650"/>
        <v>14.969999999999999</v>
      </c>
      <c r="V1638" s="79">
        <f t="shared" si="650"/>
        <v>14.03</v>
      </c>
      <c r="W1638" s="79">
        <f t="shared" si="650"/>
        <v>16.02</v>
      </c>
      <c r="X1638" s="79">
        <f t="shared" si="650"/>
        <v>13.57</v>
      </c>
      <c r="Y1638" s="79">
        <f t="shared" si="650"/>
        <v>0</v>
      </c>
      <c r="Z1638" s="79">
        <f t="shared" si="650"/>
        <v>0</v>
      </c>
      <c r="AA1638" s="111">
        <f t="shared" si="650"/>
        <v>0</v>
      </c>
      <c r="AB1638" s="107"/>
    </row>
    <row r="1639" spans="1:28" ht="19.5" customHeight="1" x14ac:dyDescent="0.15">
      <c r="A1639" s="219"/>
      <c r="B1639" s="73"/>
      <c r="C1639" s="73" t="s">
        <v>10</v>
      </c>
      <c r="D1639" s="73"/>
      <c r="E1639" s="77" t="s">
        <v>150</v>
      </c>
      <c r="F1639" s="79">
        <f t="shared" si="647"/>
        <v>21.595999999999997</v>
      </c>
      <c r="G1639" s="79">
        <f>SUM(G1641,G1643,G1645,G1647)</f>
        <v>0</v>
      </c>
      <c r="H1639" s="79">
        <f t="shared" ref="H1639:AA1639" si="651">SUM(H1641,H1643,H1645,H1647)</f>
        <v>0</v>
      </c>
      <c r="I1639" s="79">
        <f t="shared" si="651"/>
        <v>0</v>
      </c>
      <c r="J1639" s="79">
        <f t="shared" si="651"/>
        <v>0</v>
      </c>
      <c r="K1639" s="79">
        <f t="shared" si="651"/>
        <v>0</v>
      </c>
      <c r="L1639" s="79">
        <f t="shared" si="651"/>
        <v>0</v>
      </c>
      <c r="M1639" s="79">
        <f t="shared" si="651"/>
        <v>0</v>
      </c>
      <c r="N1639" s="79">
        <f t="shared" si="651"/>
        <v>0</v>
      </c>
      <c r="O1639" s="79">
        <f t="shared" si="651"/>
        <v>2.7E-2</v>
      </c>
      <c r="P1639" s="79">
        <f t="shared" si="651"/>
        <v>0</v>
      </c>
      <c r="Q1639" s="79">
        <f t="shared" si="651"/>
        <v>0.63200000000000001</v>
      </c>
      <c r="R1639" s="79">
        <f t="shared" si="651"/>
        <v>0.8</v>
      </c>
      <c r="S1639" s="79">
        <f t="shared" si="651"/>
        <v>1.4000000000000001</v>
      </c>
      <c r="T1639" s="79">
        <f t="shared" si="651"/>
        <v>3.5049999999999999</v>
      </c>
      <c r="U1639" s="79">
        <f t="shared" si="651"/>
        <v>3.8940000000000001</v>
      </c>
      <c r="V1639" s="79">
        <f t="shared" si="651"/>
        <v>3.645</v>
      </c>
      <c r="W1639" s="79">
        <f t="shared" si="651"/>
        <v>4.165</v>
      </c>
      <c r="X1639" s="79">
        <f t="shared" si="651"/>
        <v>3.528</v>
      </c>
      <c r="Y1639" s="79">
        <f t="shared" si="651"/>
        <v>0</v>
      </c>
      <c r="Z1639" s="79">
        <f t="shared" si="651"/>
        <v>0</v>
      </c>
      <c r="AA1639" s="111">
        <f t="shared" si="651"/>
        <v>0</v>
      </c>
      <c r="AB1639" s="107"/>
    </row>
    <row r="1640" spans="1:28" ht="19.5" customHeight="1" x14ac:dyDescent="0.15">
      <c r="A1640" s="219"/>
      <c r="B1640" s="73"/>
      <c r="C1640" s="73"/>
      <c r="D1640" s="77" t="s">
        <v>157</v>
      </c>
      <c r="E1640" s="77" t="s">
        <v>183</v>
      </c>
      <c r="F1640" s="79">
        <f t="shared" si="647"/>
        <v>84.919999999999987</v>
      </c>
      <c r="G1640" s="79">
        <v>0</v>
      </c>
      <c r="H1640" s="79">
        <v>0</v>
      </c>
      <c r="I1640" s="79">
        <v>0</v>
      </c>
      <c r="J1640" s="79">
        <v>0</v>
      </c>
      <c r="K1640" s="79">
        <v>0</v>
      </c>
      <c r="L1640" s="79">
        <v>0</v>
      </c>
      <c r="M1640" s="79">
        <v>0</v>
      </c>
      <c r="N1640" s="79">
        <v>0</v>
      </c>
      <c r="O1640" s="79">
        <v>0.15</v>
      </c>
      <c r="P1640" s="79">
        <v>0</v>
      </c>
      <c r="Q1640" s="79">
        <v>2.87</v>
      </c>
      <c r="R1640" s="79">
        <v>3.48</v>
      </c>
      <c r="S1640" s="79">
        <v>5.83</v>
      </c>
      <c r="T1640" s="79">
        <v>14</v>
      </c>
      <c r="U1640" s="79">
        <v>14.969999999999999</v>
      </c>
      <c r="V1640" s="79">
        <v>14.03</v>
      </c>
      <c r="W1640" s="79">
        <v>16.02</v>
      </c>
      <c r="X1640" s="79">
        <v>13.57</v>
      </c>
      <c r="Y1640" s="79">
        <v>0</v>
      </c>
      <c r="Z1640" s="79">
        <v>0</v>
      </c>
      <c r="AA1640" s="111">
        <v>0</v>
      </c>
      <c r="AB1640" s="107"/>
    </row>
    <row r="1641" spans="1:28" ht="19.5" customHeight="1" x14ac:dyDescent="0.15">
      <c r="A1641" s="219"/>
      <c r="B1641" s="73"/>
      <c r="C1641" s="73"/>
      <c r="D1641" s="73"/>
      <c r="E1641" s="77" t="s">
        <v>150</v>
      </c>
      <c r="F1641" s="79">
        <f t="shared" si="647"/>
        <v>21.595999999999997</v>
      </c>
      <c r="G1641" s="79">
        <v>0</v>
      </c>
      <c r="H1641" s="79">
        <v>0</v>
      </c>
      <c r="I1641" s="79">
        <v>0</v>
      </c>
      <c r="J1641" s="79">
        <v>0</v>
      </c>
      <c r="K1641" s="79">
        <v>0</v>
      </c>
      <c r="L1641" s="79">
        <v>0</v>
      </c>
      <c r="M1641" s="79">
        <v>0</v>
      </c>
      <c r="N1641" s="79">
        <v>0</v>
      </c>
      <c r="O1641" s="79">
        <v>2.7E-2</v>
      </c>
      <c r="P1641" s="79">
        <v>0</v>
      </c>
      <c r="Q1641" s="79">
        <v>0.63200000000000001</v>
      </c>
      <c r="R1641" s="79">
        <v>0.8</v>
      </c>
      <c r="S1641" s="79">
        <v>1.4000000000000001</v>
      </c>
      <c r="T1641" s="79">
        <v>3.5049999999999999</v>
      </c>
      <c r="U1641" s="79">
        <v>3.8940000000000001</v>
      </c>
      <c r="V1641" s="79">
        <v>3.645</v>
      </c>
      <c r="W1641" s="79">
        <v>4.165</v>
      </c>
      <c r="X1641" s="79">
        <v>3.528</v>
      </c>
      <c r="Y1641" s="79">
        <v>0</v>
      </c>
      <c r="Z1641" s="79">
        <v>0</v>
      </c>
      <c r="AA1641" s="111">
        <v>0</v>
      </c>
      <c r="AB1641" s="107"/>
    </row>
    <row r="1642" spans="1:28" ht="19.5" customHeight="1" x14ac:dyDescent="0.15">
      <c r="A1642" s="219"/>
      <c r="B1642" s="73" t="s">
        <v>65</v>
      </c>
      <c r="C1642" s="73" t="s">
        <v>159</v>
      </c>
      <c r="D1642" s="77" t="s">
        <v>160</v>
      </c>
      <c r="E1642" s="77" t="s">
        <v>183</v>
      </c>
      <c r="F1642" s="79">
        <f t="shared" si="647"/>
        <v>0</v>
      </c>
      <c r="G1642" s="79">
        <v>0</v>
      </c>
      <c r="H1642" s="79">
        <v>0</v>
      </c>
      <c r="I1642" s="79">
        <v>0</v>
      </c>
      <c r="J1642" s="79">
        <v>0</v>
      </c>
      <c r="K1642" s="79">
        <v>0</v>
      </c>
      <c r="L1642" s="79">
        <v>0</v>
      </c>
      <c r="M1642" s="79">
        <v>0</v>
      </c>
      <c r="N1642" s="79">
        <v>0</v>
      </c>
      <c r="O1642" s="79">
        <v>0</v>
      </c>
      <c r="P1642" s="79">
        <v>0</v>
      </c>
      <c r="Q1642" s="79">
        <v>0</v>
      </c>
      <c r="R1642" s="79">
        <v>0</v>
      </c>
      <c r="S1642" s="79">
        <v>0</v>
      </c>
      <c r="T1642" s="79">
        <v>0</v>
      </c>
      <c r="U1642" s="79">
        <v>0</v>
      </c>
      <c r="V1642" s="79">
        <v>0</v>
      </c>
      <c r="W1642" s="79">
        <v>0</v>
      </c>
      <c r="X1642" s="79">
        <v>0</v>
      </c>
      <c r="Y1642" s="79">
        <v>0</v>
      </c>
      <c r="Z1642" s="79">
        <v>0</v>
      </c>
      <c r="AA1642" s="111">
        <v>0</v>
      </c>
      <c r="AB1642" s="107"/>
    </row>
    <row r="1643" spans="1:28" ht="19.5" customHeight="1" x14ac:dyDescent="0.15">
      <c r="A1643" s="219"/>
      <c r="B1643" s="73"/>
      <c r="C1643" s="73"/>
      <c r="D1643" s="73"/>
      <c r="E1643" s="77" t="s">
        <v>150</v>
      </c>
      <c r="F1643" s="79">
        <f t="shared" si="647"/>
        <v>0</v>
      </c>
      <c r="G1643" s="79">
        <v>0</v>
      </c>
      <c r="H1643" s="79">
        <v>0</v>
      </c>
      <c r="I1643" s="79">
        <v>0</v>
      </c>
      <c r="J1643" s="79">
        <v>0</v>
      </c>
      <c r="K1643" s="79">
        <v>0</v>
      </c>
      <c r="L1643" s="79">
        <v>0</v>
      </c>
      <c r="M1643" s="79">
        <v>0</v>
      </c>
      <c r="N1643" s="79">
        <v>0</v>
      </c>
      <c r="O1643" s="79">
        <v>0</v>
      </c>
      <c r="P1643" s="79">
        <v>0</v>
      </c>
      <c r="Q1643" s="79">
        <v>0</v>
      </c>
      <c r="R1643" s="79">
        <v>0</v>
      </c>
      <c r="S1643" s="79">
        <v>0</v>
      </c>
      <c r="T1643" s="79">
        <v>0</v>
      </c>
      <c r="U1643" s="79">
        <v>0</v>
      </c>
      <c r="V1643" s="79">
        <v>0</v>
      </c>
      <c r="W1643" s="79">
        <v>0</v>
      </c>
      <c r="X1643" s="79">
        <v>0</v>
      </c>
      <c r="Y1643" s="79">
        <v>0</v>
      </c>
      <c r="Z1643" s="79">
        <v>0</v>
      </c>
      <c r="AA1643" s="111">
        <v>0</v>
      </c>
      <c r="AB1643" s="107"/>
    </row>
    <row r="1644" spans="1:28" ht="19.5" customHeight="1" x14ac:dyDescent="0.15">
      <c r="A1644" s="219" t="s">
        <v>85</v>
      </c>
      <c r="B1644" s="73"/>
      <c r="C1644" s="73"/>
      <c r="D1644" s="77" t="s">
        <v>166</v>
      </c>
      <c r="E1644" s="77" t="s">
        <v>183</v>
      </c>
      <c r="F1644" s="79">
        <f t="shared" si="647"/>
        <v>0</v>
      </c>
      <c r="G1644" s="79">
        <v>0</v>
      </c>
      <c r="H1644" s="79">
        <v>0</v>
      </c>
      <c r="I1644" s="79">
        <v>0</v>
      </c>
      <c r="J1644" s="79">
        <v>0</v>
      </c>
      <c r="K1644" s="79">
        <v>0</v>
      </c>
      <c r="L1644" s="79">
        <v>0</v>
      </c>
      <c r="M1644" s="79">
        <v>0</v>
      </c>
      <c r="N1644" s="79">
        <v>0</v>
      </c>
      <c r="O1644" s="79">
        <v>0</v>
      </c>
      <c r="P1644" s="79">
        <v>0</v>
      </c>
      <c r="Q1644" s="79">
        <v>0</v>
      </c>
      <c r="R1644" s="79">
        <v>0</v>
      </c>
      <c r="S1644" s="79">
        <v>0</v>
      </c>
      <c r="T1644" s="79">
        <v>0</v>
      </c>
      <c r="U1644" s="79">
        <v>0</v>
      </c>
      <c r="V1644" s="79">
        <v>0</v>
      </c>
      <c r="W1644" s="79">
        <v>0</v>
      </c>
      <c r="X1644" s="79">
        <v>0</v>
      </c>
      <c r="Y1644" s="79">
        <v>0</v>
      </c>
      <c r="Z1644" s="79">
        <v>0</v>
      </c>
      <c r="AA1644" s="111">
        <v>0</v>
      </c>
      <c r="AB1644" s="107"/>
    </row>
    <row r="1645" spans="1:28" ht="19.5" customHeight="1" x14ac:dyDescent="0.15">
      <c r="A1645" s="219"/>
      <c r="B1645" s="73"/>
      <c r="C1645" s="73" t="s">
        <v>162</v>
      </c>
      <c r="D1645" s="73"/>
      <c r="E1645" s="77" t="s">
        <v>150</v>
      </c>
      <c r="F1645" s="79">
        <f t="shared" si="647"/>
        <v>0</v>
      </c>
      <c r="G1645" s="79">
        <v>0</v>
      </c>
      <c r="H1645" s="79">
        <v>0</v>
      </c>
      <c r="I1645" s="79">
        <v>0</v>
      </c>
      <c r="J1645" s="79">
        <v>0</v>
      </c>
      <c r="K1645" s="79">
        <v>0</v>
      </c>
      <c r="L1645" s="79">
        <v>0</v>
      </c>
      <c r="M1645" s="79">
        <v>0</v>
      </c>
      <c r="N1645" s="79">
        <v>0</v>
      </c>
      <c r="O1645" s="79">
        <v>0</v>
      </c>
      <c r="P1645" s="79">
        <v>0</v>
      </c>
      <c r="Q1645" s="79">
        <v>0</v>
      </c>
      <c r="R1645" s="79">
        <v>0</v>
      </c>
      <c r="S1645" s="79">
        <v>0</v>
      </c>
      <c r="T1645" s="79">
        <v>0</v>
      </c>
      <c r="U1645" s="79">
        <v>0</v>
      </c>
      <c r="V1645" s="79">
        <v>0</v>
      </c>
      <c r="W1645" s="79">
        <v>0</v>
      </c>
      <c r="X1645" s="79">
        <v>0</v>
      </c>
      <c r="Y1645" s="79">
        <v>0</v>
      </c>
      <c r="Z1645" s="79">
        <v>0</v>
      </c>
      <c r="AA1645" s="111">
        <v>0</v>
      </c>
      <c r="AB1645" s="107"/>
    </row>
    <row r="1646" spans="1:28" ht="19.5" customHeight="1" x14ac:dyDescent="0.15">
      <c r="A1646" s="219"/>
      <c r="B1646" s="73" t="s">
        <v>20</v>
      </c>
      <c r="C1646" s="73"/>
      <c r="D1646" s="77" t="s">
        <v>164</v>
      </c>
      <c r="E1646" s="77" t="s">
        <v>183</v>
      </c>
      <c r="F1646" s="79">
        <f t="shared" si="647"/>
        <v>0</v>
      </c>
      <c r="G1646" s="79">
        <v>0</v>
      </c>
      <c r="H1646" s="79">
        <v>0</v>
      </c>
      <c r="I1646" s="79">
        <v>0</v>
      </c>
      <c r="J1646" s="79">
        <v>0</v>
      </c>
      <c r="K1646" s="79">
        <v>0</v>
      </c>
      <c r="L1646" s="79">
        <v>0</v>
      </c>
      <c r="M1646" s="79">
        <v>0</v>
      </c>
      <c r="N1646" s="79">
        <v>0</v>
      </c>
      <c r="O1646" s="79">
        <v>0</v>
      </c>
      <c r="P1646" s="79">
        <v>0</v>
      </c>
      <c r="Q1646" s="79">
        <v>0</v>
      </c>
      <c r="R1646" s="79">
        <v>0</v>
      </c>
      <c r="S1646" s="79">
        <v>0</v>
      </c>
      <c r="T1646" s="79">
        <v>0</v>
      </c>
      <c r="U1646" s="79">
        <v>0</v>
      </c>
      <c r="V1646" s="79">
        <v>0</v>
      </c>
      <c r="W1646" s="79">
        <v>0</v>
      </c>
      <c r="X1646" s="79">
        <v>0</v>
      </c>
      <c r="Y1646" s="79">
        <v>0</v>
      </c>
      <c r="Z1646" s="79">
        <v>0</v>
      </c>
      <c r="AA1646" s="111">
        <v>0</v>
      </c>
      <c r="AB1646" s="107"/>
    </row>
    <row r="1647" spans="1:28" ht="19.5" customHeight="1" x14ac:dyDescent="0.15">
      <c r="A1647" s="219"/>
      <c r="B1647" s="73"/>
      <c r="C1647" s="73"/>
      <c r="D1647" s="73"/>
      <c r="E1647" s="77" t="s">
        <v>150</v>
      </c>
      <c r="F1647" s="79">
        <f t="shared" si="647"/>
        <v>0</v>
      </c>
      <c r="G1647" s="79">
        <v>0</v>
      </c>
      <c r="H1647" s="79">
        <v>0</v>
      </c>
      <c r="I1647" s="79">
        <v>0</v>
      </c>
      <c r="J1647" s="79">
        <v>0</v>
      </c>
      <c r="K1647" s="79">
        <v>0</v>
      </c>
      <c r="L1647" s="79">
        <v>0</v>
      </c>
      <c r="M1647" s="79">
        <v>0</v>
      </c>
      <c r="N1647" s="79">
        <v>0</v>
      </c>
      <c r="O1647" s="79">
        <v>0</v>
      </c>
      <c r="P1647" s="79">
        <v>0</v>
      </c>
      <c r="Q1647" s="79">
        <v>0</v>
      </c>
      <c r="R1647" s="79">
        <v>0</v>
      </c>
      <c r="S1647" s="79">
        <v>0</v>
      </c>
      <c r="T1647" s="79">
        <v>0</v>
      </c>
      <c r="U1647" s="79">
        <v>0</v>
      </c>
      <c r="V1647" s="79">
        <v>0</v>
      </c>
      <c r="W1647" s="79">
        <v>0</v>
      </c>
      <c r="X1647" s="79">
        <v>0</v>
      </c>
      <c r="Y1647" s="79">
        <v>0</v>
      </c>
      <c r="Z1647" s="79">
        <v>0</v>
      </c>
      <c r="AA1647" s="111">
        <v>0</v>
      </c>
      <c r="AB1647" s="107"/>
    </row>
    <row r="1648" spans="1:28" ht="19.5" customHeight="1" x14ac:dyDescent="0.15">
      <c r="A1648" s="219"/>
      <c r="B1648" s="76"/>
      <c r="C1648" s="74" t="s">
        <v>165</v>
      </c>
      <c r="D1648" s="75"/>
      <c r="E1648" s="77" t="s">
        <v>183</v>
      </c>
      <c r="F1648" s="79">
        <f t="shared" si="647"/>
        <v>1890.3700000000001</v>
      </c>
      <c r="G1648" s="79">
        <v>0.56999999999999995</v>
      </c>
      <c r="H1648" s="79">
        <v>20.5</v>
      </c>
      <c r="I1648" s="79">
        <v>2.98</v>
      </c>
      <c r="J1648" s="79">
        <v>19.760000000000002</v>
      </c>
      <c r="K1648" s="79">
        <v>47.52</v>
      </c>
      <c r="L1648" s="79">
        <v>108.77</v>
      </c>
      <c r="M1648" s="79">
        <v>28.34</v>
      </c>
      <c r="N1648" s="79">
        <v>54.89</v>
      </c>
      <c r="O1648" s="79">
        <v>47.93</v>
      </c>
      <c r="P1648" s="79">
        <v>44.94</v>
      </c>
      <c r="Q1648" s="79">
        <v>60.04</v>
      </c>
      <c r="R1648" s="79">
        <v>60.129999999999995</v>
      </c>
      <c r="S1648" s="79">
        <v>113.32000000000001</v>
      </c>
      <c r="T1648" s="79">
        <v>116.36</v>
      </c>
      <c r="U1648" s="79">
        <v>401.09</v>
      </c>
      <c r="V1648" s="79">
        <v>360.03</v>
      </c>
      <c r="W1648" s="79">
        <v>78.03</v>
      </c>
      <c r="X1648" s="79">
        <v>133.68</v>
      </c>
      <c r="Y1648" s="79">
        <v>125.53</v>
      </c>
      <c r="Z1648" s="79">
        <v>2.16</v>
      </c>
      <c r="AA1648" s="111">
        <v>63.8</v>
      </c>
      <c r="AB1648" s="107"/>
    </row>
    <row r="1649" spans="1:28" ht="19.5" customHeight="1" thickBot="1" x14ac:dyDescent="0.2">
      <c r="A1649" s="94"/>
      <c r="B1649" s="222"/>
      <c r="C1649" s="222"/>
      <c r="D1649" s="223"/>
      <c r="E1649" s="224" t="s">
        <v>150</v>
      </c>
      <c r="F1649" s="79">
        <f t="shared" si="647"/>
        <v>253.21300000000002</v>
      </c>
      <c r="G1649" s="102">
        <v>0</v>
      </c>
      <c r="H1649" s="225">
        <v>0</v>
      </c>
      <c r="I1649" s="225">
        <v>7.4999999999999997E-2</v>
      </c>
      <c r="J1649" s="225">
        <v>1.0109999999999999</v>
      </c>
      <c r="K1649" s="225">
        <v>3.3330000000000002</v>
      </c>
      <c r="L1649" s="225">
        <v>9.7929999999999993</v>
      </c>
      <c r="M1649" s="225">
        <v>2.8340000000000001</v>
      </c>
      <c r="N1649" s="225">
        <v>5.8769999999999998</v>
      </c>
      <c r="O1649" s="225">
        <v>4.7510000000000003</v>
      </c>
      <c r="P1649" s="225">
        <v>5.327</v>
      </c>
      <c r="Q1649" s="225">
        <v>8.4089999999999989</v>
      </c>
      <c r="R1649" s="225">
        <v>8.7219999999999995</v>
      </c>
      <c r="S1649" s="225">
        <v>16.433</v>
      </c>
      <c r="T1649" s="225">
        <v>17.003</v>
      </c>
      <c r="U1649" s="225">
        <v>58.934000000000005</v>
      </c>
      <c r="V1649" s="225">
        <v>52.052</v>
      </c>
      <c r="W1649" s="225">
        <v>11.128</v>
      </c>
      <c r="X1649" s="225">
        <v>19.38</v>
      </c>
      <c r="Y1649" s="225">
        <v>18.454000000000001</v>
      </c>
      <c r="Z1649" s="225">
        <v>0.318</v>
      </c>
      <c r="AA1649" s="226">
        <v>9.3789999999999996</v>
      </c>
      <c r="AB1649" s="107"/>
    </row>
    <row r="1650" spans="1:28" ht="19.5" customHeight="1" x14ac:dyDescent="0.15">
      <c r="A1650" s="349" t="s">
        <v>119</v>
      </c>
      <c r="B1650" s="352" t="s">
        <v>120</v>
      </c>
      <c r="C1650" s="353"/>
      <c r="D1650" s="354"/>
      <c r="E1650" s="73" t="s">
        <v>183</v>
      </c>
      <c r="F1650" s="227">
        <f>F1651+F1652</f>
        <v>48.51</v>
      </c>
    </row>
    <row r="1651" spans="1:28" ht="19.5" customHeight="1" x14ac:dyDescent="0.15">
      <c r="A1651" s="350"/>
      <c r="B1651" s="355" t="s">
        <v>205</v>
      </c>
      <c r="C1651" s="356"/>
      <c r="D1651" s="357"/>
      <c r="E1651" s="77" t="s">
        <v>183</v>
      </c>
      <c r="F1651" s="227">
        <v>35.479999999999997</v>
      </c>
    </row>
    <row r="1652" spans="1:28" ht="19.5" customHeight="1" x14ac:dyDescent="0.15">
      <c r="A1652" s="351"/>
      <c r="B1652" s="355" t="s">
        <v>206</v>
      </c>
      <c r="C1652" s="356"/>
      <c r="D1652" s="357"/>
      <c r="E1652" s="77" t="s">
        <v>183</v>
      </c>
      <c r="F1652" s="227">
        <v>13.03</v>
      </c>
    </row>
    <row r="1653" spans="1:28" ht="19.5" customHeight="1" thickBot="1" x14ac:dyDescent="0.2">
      <c r="A1653" s="358" t="s">
        <v>204</v>
      </c>
      <c r="B1653" s="359"/>
      <c r="C1653" s="359"/>
      <c r="D1653" s="360"/>
      <c r="E1653" s="167" t="s">
        <v>183</v>
      </c>
      <c r="F1653" s="233">
        <v>0.65</v>
      </c>
    </row>
    <row r="1655" spans="1:28" ht="19.5" customHeight="1" x14ac:dyDescent="0.15">
      <c r="A1655" s="3" t="s">
        <v>381</v>
      </c>
      <c r="F1655" s="207" t="s">
        <v>491</v>
      </c>
    </row>
    <row r="1656" spans="1:28" ht="19.5" customHeight="1" thickBot="1" x14ac:dyDescent="0.2">
      <c r="A1656" s="346" t="s">
        <v>28</v>
      </c>
      <c r="B1656" s="348"/>
      <c r="C1656" s="348"/>
      <c r="D1656" s="348"/>
      <c r="E1656" s="348"/>
      <c r="F1656" s="348"/>
      <c r="G1656" s="348"/>
      <c r="H1656" s="348"/>
      <c r="I1656" s="348"/>
      <c r="J1656" s="348"/>
      <c r="K1656" s="348"/>
      <c r="L1656" s="348"/>
      <c r="M1656" s="348"/>
      <c r="N1656" s="348"/>
      <c r="O1656" s="348"/>
      <c r="P1656" s="348"/>
      <c r="Q1656" s="348"/>
      <c r="R1656" s="348"/>
      <c r="S1656" s="348"/>
      <c r="T1656" s="348"/>
      <c r="U1656" s="348"/>
      <c r="V1656" s="348"/>
      <c r="W1656" s="348"/>
      <c r="X1656" s="348"/>
      <c r="Y1656" s="348"/>
      <c r="Z1656" s="348"/>
      <c r="AA1656" s="348"/>
    </row>
    <row r="1657" spans="1:28" ht="19.5" customHeight="1" x14ac:dyDescent="0.15">
      <c r="A1657" s="208" t="s">
        <v>179</v>
      </c>
      <c r="B1657" s="91"/>
      <c r="C1657" s="91"/>
      <c r="D1657" s="91"/>
      <c r="E1657" s="91"/>
      <c r="F1657" s="89" t="s">
        <v>180</v>
      </c>
      <c r="G1657" s="184"/>
      <c r="H1657" s="184"/>
      <c r="I1657" s="184"/>
      <c r="J1657" s="184"/>
      <c r="K1657" s="184"/>
      <c r="L1657" s="184"/>
      <c r="M1657" s="184"/>
      <c r="N1657" s="184"/>
      <c r="O1657" s="184"/>
      <c r="P1657" s="184"/>
      <c r="Q1657" s="209"/>
      <c r="R1657" s="135"/>
      <c r="S1657" s="184"/>
      <c r="T1657" s="184"/>
      <c r="U1657" s="184"/>
      <c r="V1657" s="184"/>
      <c r="W1657" s="184"/>
      <c r="X1657" s="184"/>
      <c r="Y1657" s="184"/>
      <c r="Z1657" s="184"/>
      <c r="AA1657" s="234" t="s">
        <v>181</v>
      </c>
      <c r="AB1657" s="107"/>
    </row>
    <row r="1658" spans="1:28" ht="19.5" customHeight="1" x14ac:dyDescent="0.15">
      <c r="A1658" s="211" t="s">
        <v>182</v>
      </c>
      <c r="B1658" s="75"/>
      <c r="C1658" s="75"/>
      <c r="D1658" s="75"/>
      <c r="E1658" s="77" t="s">
        <v>183</v>
      </c>
      <c r="F1658" s="79">
        <f>F1660+F1694+F1697</f>
        <v>2245.2800000000002</v>
      </c>
      <c r="G1658" s="212" t="s">
        <v>184</v>
      </c>
      <c r="H1658" s="212" t="s">
        <v>185</v>
      </c>
      <c r="I1658" s="212" t="s">
        <v>186</v>
      </c>
      <c r="J1658" s="212" t="s">
        <v>187</v>
      </c>
      <c r="K1658" s="212" t="s">
        <v>227</v>
      </c>
      <c r="L1658" s="212" t="s">
        <v>228</v>
      </c>
      <c r="M1658" s="212" t="s">
        <v>229</v>
      </c>
      <c r="N1658" s="212" t="s">
        <v>230</v>
      </c>
      <c r="O1658" s="212" t="s">
        <v>231</v>
      </c>
      <c r="P1658" s="212" t="s">
        <v>232</v>
      </c>
      <c r="Q1658" s="213" t="s">
        <v>233</v>
      </c>
      <c r="R1658" s="214" t="s">
        <v>234</v>
      </c>
      <c r="S1658" s="212" t="s">
        <v>235</v>
      </c>
      <c r="T1658" s="212" t="s">
        <v>236</v>
      </c>
      <c r="U1658" s="212" t="s">
        <v>237</v>
      </c>
      <c r="V1658" s="212" t="s">
        <v>238</v>
      </c>
      <c r="W1658" s="212" t="s">
        <v>42</v>
      </c>
      <c r="X1658" s="212" t="s">
        <v>147</v>
      </c>
      <c r="Y1658" s="212" t="s">
        <v>148</v>
      </c>
      <c r="Z1658" s="212" t="s">
        <v>149</v>
      </c>
      <c r="AA1658" s="235"/>
      <c r="AB1658" s="107"/>
    </row>
    <row r="1659" spans="1:28" ht="19.5" customHeight="1" x14ac:dyDescent="0.15">
      <c r="A1659" s="144"/>
      <c r="E1659" s="77" t="s">
        <v>150</v>
      </c>
      <c r="F1659" s="79">
        <f>F1661</f>
        <v>465.56299999999999</v>
      </c>
      <c r="G1659" s="216"/>
      <c r="H1659" s="216"/>
      <c r="I1659" s="216"/>
      <c r="J1659" s="216"/>
      <c r="K1659" s="216"/>
      <c r="L1659" s="216"/>
      <c r="M1659" s="216"/>
      <c r="N1659" s="216"/>
      <c r="O1659" s="216"/>
      <c r="P1659" s="216"/>
      <c r="Q1659" s="217"/>
      <c r="R1659" s="197"/>
      <c r="S1659" s="216"/>
      <c r="T1659" s="216"/>
      <c r="U1659" s="216"/>
      <c r="V1659" s="216"/>
      <c r="W1659" s="216"/>
      <c r="X1659" s="216"/>
      <c r="Y1659" s="216"/>
      <c r="Z1659" s="216"/>
      <c r="AA1659" s="235" t="s">
        <v>151</v>
      </c>
      <c r="AB1659" s="107"/>
    </row>
    <row r="1660" spans="1:28" ht="19.5" customHeight="1" x14ac:dyDescent="0.15">
      <c r="A1660" s="218"/>
      <c r="B1660" s="74" t="s">
        <v>152</v>
      </c>
      <c r="C1660" s="75"/>
      <c r="D1660" s="75"/>
      <c r="E1660" s="77" t="s">
        <v>183</v>
      </c>
      <c r="F1660" s="79">
        <f>SUM(G1660:AA1660)</f>
        <v>2231.9500000000003</v>
      </c>
      <c r="G1660" s="79">
        <f>G1662+G1680</f>
        <v>0.49</v>
      </c>
      <c r="H1660" s="79">
        <f t="shared" ref="H1660:AA1660" si="652">H1662+H1680</f>
        <v>11.61</v>
      </c>
      <c r="I1660" s="79">
        <f t="shared" si="652"/>
        <v>3.83</v>
      </c>
      <c r="J1660" s="79">
        <f t="shared" si="652"/>
        <v>3.57</v>
      </c>
      <c r="K1660" s="79">
        <f t="shared" si="652"/>
        <v>129.86000000000001</v>
      </c>
      <c r="L1660" s="79">
        <f t="shared" si="652"/>
        <v>45.96</v>
      </c>
      <c r="M1660" s="79">
        <f t="shared" si="652"/>
        <v>21.98</v>
      </c>
      <c r="N1660" s="79">
        <f t="shared" si="652"/>
        <v>32.299999999999997</v>
      </c>
      <c r="O1660" s="79">
        <f t="shared" si="652"/>
        <v>103.4</v>
      </c>
      <c r="P1660" s="79">
        <f t="shared" si="652"/>
        <v>115.42999999999998</v>
      </c>
      <c r="Q1660" s="79">
        <f t="shared" si="652"/>
        <v>263</v>
      </c>
      <c r="R1660" s="79">
        <f t="shared" si="652"/>
        <v>168.38</v>
      </c>
      <c r="S1660" s="79">
        <f t="shared" si="652"/>
        <v>360.9</v>
      </c>
      <c r="T1660" s="79">
        <f t="shared" si="652"/>
        <v>275.22000000000003</v>
      </c>
      <c r="U1660" s="79">
        <f t="shared" si="652"/>
        <v>439.85999999999996</v>
      </c>
      <c r="V1660" s="79">
        <f t="shared" si="652"/>
        <v>145.28</v>
      </c>
      <c r="W1660" s="79">
        <f t="shared" si="652"/>
        <v>90.98</v>
      </c>
      <c r="X1660" s="79">
        <f t="shared" si="652"/>
        <v>13.979999999999999</v>
      </c>
      <c r="Y1660" s="79">
        <f t="shared" si="652"/>
        <v>4.8499999999999996</v>
      </c>
      <c r="Z1660" s="79">
        <f t="shared" si="652"/>
        <v>0.55000000000000004</v>
      </c>
      <c r="AA1660" s="111">
        <f t="shared" si="652"/>
        <v>0.52</v>
      </c>
      <c r="AB1660" s="107"/>
    </row>
    <row r="1661" spans="1:28" ht="19.5" customHeight="1" x14ac:dyDescent="0.15">
      <c r="A1661" s="219"/>
      <c r="B1661" s="220"/>
      <c r="E1661" s="77" t="s">
        <v>150</v>
      </c>
      <c r="F1661" s="79">
        <f>SUM(G1661:AA1661)</f>
        <v>465.56299999999999</v>
      </c>
      <c r="G1661" s="79">
        <f>G1663+G1681</f>
        <v>0</v>
      </c>
      <c r="H1661" s="79">
        <f t="shared" ref="H1661:AA1661" si="653">H1663+H1681</f>
        <v>1E-3</v>
      </c>
      <c r="I1661" s="79">
        <f t="shared" si="653"/>
        <v>8.8999999999999996E-2</v>
      </c>
      <c r="J1661" s="79">
        <f t="shared" si="653"/>
        <v>0.18099999999999999</v>
      </c>
      <c r="K1661" s="79">
        <f t="shared" si="653"/>
        <v>12.186</v>
      </c>
      <c r="L1661" s="79">
        <f t="shared" si="653"/>
        <v>5.6690000000000005</v>
      </c>
      <c r="M1661" s="79">
        <f t="shared" si="653"/>
        <v>2.274</v>
      </c>
      <c r="N1661" s="79">
        <f t="shared" si="653"/>
        <v>6.5520000000000005</v>
      </c>
      <c r="O1661" s="79">
        <f t="shared" si="653"/>
        <v>25.991</v>
      </c>
      <c r="P1661" s="79">
        <f t="shared" si="653"/>
        <v>32.633000000000003</v>
      </c>
      <c r="Q1661" s="79">
        <f t="shared" si="653"/>
        <v>77.349999999999994</v>
      </c>
      <c r="R1661" s="79">
        <f t="shared" si="653"/>
        <v>49.434000000000005</v>
      </c>
      <c r="S1661" s="79">
        <f t="shared" si="653"/>
        <v>77.52000000000001</v>
      </c>
      <c r="T1661" s="79">
        <f t="shared" si="653"/>
        <v>58.329000000000008</v>
      </c>
      <c r="U1661" s="79">
        <f t="shared" si="653"/>
        <v>70.338999999999999</v>
      </c>
      <c r="V1661" s="79">
        <f t="shared" si="653"/>
        <v>25.809999999999995</v>
      </c>
      <c r="W1661" s="79">
        <f t="shared" si="653"/>
        <v>15.72</v>
      </c>
      <c r="X1661" s="79">
        <f t="shared" si="653"/>
        <v>3.056</v>
      </c>
      <c r="Y1661" s="79">
        <f t="shared" si="653"/>
        <v>1.9890000000000001</v>
      </c>
      <c r="Z1661" s="79">
        <f t="shared" si="653"/>
        <v>0.22600000000000001</v>
      </c>
      <c r="AA1661" s="111">
        <f t="shared" si="653"/>
        <v>0.214</v>
      </c>
      <c r="AB1661" s="107"/>
    </row>
    <row r="1662" spans="1:28" ht="19.5" customHeight="1" x14ac:dyDescent="0.15">
      <c r="A1662" s="219"/>
      <c r="B1662" s="221"/>
      <c r="C1662" s="74" t="s">
        <v>152</v>
      </c>
      <c r="D1662" s="75"/>
      <c r="E1662" s="77" t="s">
        <v>183</v>
      </c>
      <c r="F1662" s="79">
        <f t="shared" ref="F1662:F1665" si="654">SUM(G1662:AA1662)</f>
        <v>778.98999999999978</v>
      </c>
      <c r="G1662" s="79">
        <f>G1664+G1678</f>
        <v>0</v>
      </c>
      <c r="H1662" s="79">
        <f t="shared" ref="H1662:J1662" si="655">H1664+H1678</f>
        <v>0</v>
      </c>
      <c r="I1662" s="79">
        <f t="shared" si="655"/>
        <v>2.33</v>
      </c>
      <c r="J1662" s="79">
        <f t="shared" si="655"/>
        <v>0</v>
      </c>
      <c r="K1662" s="79">
        <f>K1664+K1678</f>
        <v>30.89</v>
      </c>
      <c r="L1662" s="79">
        <f t="shared" ref="L1662:AA1662" si="656">L1664+L1678</f>
        <v>12.74</v>
      </c>
      <c r="M1662" s="79">
        <f t="shared" si="656"/>
        <v>0.5</v>
      </c>
      <c r="N1662" s="79">
        <f t="shared" si="656"/>
        <v>16.95</v>
      </c>
      <c r="O1662" s="79">
        <f t="shared" si="656"/>
        <v>74.890000000000015</v>
      </c>
      <c r="P1662" s="79">
        <f t="shared" si="656"/>
        <v>86.399999999999977</v>
      </c>
      <c r="Q1662" s="79">
        <f t="shared" si="656"/>
        <v>204.86999999999998</v>
      </c>
      <c r="R1662" s="79">
        <f t="shared" si="656"/>
        <v>112.31</v>
      </c>
      <c r="S1662" s="79">
        <f t="shared" si="656"/>
        <v>110</v>
      </c>
      <c r="T1662" s="79">
        <f t="shared" si="656"/>
        <v>69.23</v>
      </c>
      <c r="U1662" s="79">
        <f t="shared" si="656"/>
        <v>22.68</v>
      </c>
      <c r="V1662" s="79">
        <f t="shared" si="656"/>
        <v>16.91</v>
      </c>
      <c r="W1662" s="79">
        <f t="shared" si="656"/>
        <v>8.94</v>
      </c>
      <c r="X1662" s="79">
        <f t="shared" si="656"/>
        <v>3.43</v>
      </c>
      <c r="Y1662" s="79">
        <f t="shared" si="656"/>
        <v>4.8499999999999996</v>
      </c>
      <c r="Z1662" s="79">
        <f t="shared" si="656"/>
        <v>0.55000000000000004</v>
      </c>
      <c r="AA1662" s="111">
        <f t="shared" si="656"/>
        <v>0.52</v>
      </c>
      <c r="AB1662" s="107"/>
    </row>
    <row r="1663" spans="1:28" ht="19.5" customHeight="1" x14ac:dyDescent="0.15">
      <c r="A1663" s="219"/>
      <c r="B1663" s="76"/>
      <c r="C1663" s="76"/>
      <c r="E1663" s="77" t="s">
        <v>150</v>
      </c>
      <c r="F1663" s="79">
        <f t="shared" si="654"/>
        <v>265.351</v>
      </c>
      <c r="G1663" s="79">
        <f>G1665+G1679</f>
        <v>0</v>
      </c>
      <c r="H1663" s="79">
        <f t="shared" ref="H1663:AA1663" si="657">H1665+H1679</f>
        <v>0</v>
      </c>
      <c r="I1663" s="79">
        <f t="shared" si="657"/>
        <v>5.0999999999999997E-2</v>
      </c>
      <c r="J1663" s="79">
        <f t="shared" si="657"/>
        <v>0</v>
      </c>
      <c r="K1663" s="79">
        <f t="shared" si="657"/>
        <v>5.2530000000000001</v>
      </c>
      <c r="L1663" s="79">
        <f t="shared" si="657"/>
        <v>2.6760000000000002</v>
      </c>
      <c r="M1663" s="79">
        <f t="shared" si="657"/>
        <v>0.126</v>
      </c>
      <c r="N1663" s="79">
        <f t="shared" si="657"/>
        <v>4.8630000000000004</v>
      </c>
      <c r="O1663" s="79">
        <f t="shared" si="657"/>
        <v>22.504999999999999</v>
      </c>
      <c r="P1663" s="79">
        <f t="shared" si="657"/>
        <v>28.741</v>
      </c>
      <c r="Q1663" s="79">
        <f t="shared" si="657"/>
        <v>69.11699999999999</v>
      </c>
      <c r="R1663" s="79">
        <f t="shared" si="657"/>
        <v>41.035000000000004</v>
      </c>
      <c r="S1663" s="79">
        <f t="shared" si="657"/>
        <v>40.447000000000003</v>
      </c>
      <c r="T1663" s="79">
        <f t="shared" si="657"/>
        <v>27.291</v>
      </c>
      <c r="U1663" s="79">
        <f t="shared" si="657"/>
        <v>9.1469999999999985</v>
      </c>
      <c r="V1663" s="79">
        <f t="shared" si="657"/>
        <v>6.7139999999999995</v>
      </c>
      <c r="W1663" s="79">
        <f t="shared" si="657"/>
        <v>3.5470000000000002</v>
      </c>
      <c r="X1663" s="79">
        <f t="shared" si="657"/>
        <v>1.409</v>
      </c>
      <c r="Y1663" s="79">
        <f t="shared" si="657"/>
        <v>1.9890000000000001</v>
      </c>
      <c r="Z1663" s="79">
        <f t="shared" si="657"/>
        <v>0.22600000000000001</v>
      </c>
      <c r="AA1663" s="111">
        <f t="shared" si="657"/>
        <v>0.214</v>
      </c>
      <c r="AB1663" s="107"/>
    </row>
    <row r="1664" spans="1:28" ht="19.5" customHeight="1" x14ac:dyDescent="0.15">
      <c r="A1664" s="219"/>
      <c r="B1664" s="73"/>
      <c r="C1664" s="77"/>
      <c r="D1664" s="77" t="s">
        <v>153</v>
      </c>
      <c r="E1664" s="77" t="s">
        <v>183</v>
      </c>
      <c r="F1664" s="79">
        <f>SUM(G1664:AA1664)</f>
        <v>776.83999999999969</v>
      </c>
      <c r="G1664" s="79">
        <f>SUM(G1666,G1668,G1670,G1672,G1674,G1676)</f>
        <v>0</v>
      </c>
      <c r="H1664" s="79">
        <f t="shared" ref="H1664" si="658">SUM(H1666,H1668,H1670,H1672,H1674,H1676)</f>
        <v>0</v>
      </c>
      <c r="I1664" s="79">
        <f>SUM(I1666,I1668,I1670,I1672,I1674,I1676)</f>
        <v>0.28999999999999998</v>
      </c>
      <c r="J1664" s="79">
        <f t="shared" ref="J1664" si="659">SUM(J1666,J1668,J1670,J1672,J1674,J1676)</f>
        <v>0</v>
      </c>
      <c r="K1664" s="79">
        <f>SUM(K1666,K1668,K1670,K1672,K1674,K1676)</f>
        <v>30.89</v>
      </c>
      <c r="L1664" s="79">
        <f t="shared" ref="L1664:N1664" si="660">SUM(L1666,L1668,L1670,L1672,L1674,L1676)</f>
        <v>12.74</v>
      </c>
      <c r="M1664" s="79">
        <f t="shared" si="660"/>
        <v>0.5</v>
      </c>
      <c r="N1664" s="79">
        <f t="shared" si="660"/>
        <v>16.95</v>
      </c>
      <c r="O1664" s="79">
        <f>SUM(O1666,O1668,O1670,O1672,O1674,O1676)</f>
        <v>74.890000000000015</v>
      </c>
      <c r="P1664" s="79">
        <f t="shared" ref="P1664:V1664" si="661">SUM(P1666,P1668,P1670,P1672,P1674,P1676)</f>
        <v>86.399999999999977</v>
      </c>
      <c r="Q1664" s="79">
        <f t="shared" si="661"/>
        <v>204.86999999999998</v>
      </c>
      <c r="R1664" s="79">
        <f t="shared" si="661"/>
        <v>112.31</v>
      </c>
      <c r="S1664" s="79">
        <f t="shared" si="661"/>
        <v>110</v>
      </c>
      <c r="T1664" s="79">
        <f t="shared" si="661"/>
        <v>69.14</v>
      </c>
      <c r="U1664" s="79">
        <f t="shared" si="661"/>
        <v>22.68</v>
      </c>
      <c r="V1664" s="79">
        <f t="shared" si="661"/>
        <v>16.91</v>
      </c>
      <c r="W1664" s="79">
        <f>SUM(W1666,W1668,W1670,W1672,W1674,W1676)</f>
        <v>8.92</v>
      </c>
      <c r="X1664" s="79">
        <f t="shared" ref="X1664:AA1664" si="662">SUM(X1666,X1668,X1670,X1672,X1674,X1676)</f>
        <v>3.43</v>
      </c>
      <c r="Y1664" s="79">
        <f t="shared" si="662"/>
        <v>4.8499999999999996</v>
      </c>
      <c r="Z1664" s="79">
        <f t="shared" si="662"/>
        <v>0.55000000000000004</v>
      </c>
      <c r="AA1664" s="111">
        <f t="shared" si="662"/>
        <v>0.52</v>
      </c>
      <c r="AB1664" s="107"/>
    </row>
    <row r="1665" spans="1:28" ht="19.5" customHeight="1" x14ac:dyDescent="0.15">
      <c r="A1665" s="219"/>
      <c r="B1665" s="73" t="s">
        <v>154</v>
      </c>
      <c r="C1665" s="73"/>
      <c r="D1665" s="73"/>
      <c r="E1665" s="77" t="s">
        <v>150</v>
      </c>
      <c r="F1665" s="79">
        <f t="shared" si="654"/>
        <v>265.28899999999999</v>
      </c>
      <c r="G1665" s="79">
        <f>SUM(G1667,G1669,G1671,G1673,G1675,G1677)</f>
        <v>0</v>
      </c>
      <c r="H1665" s="79">
        <f t="shared" ref="H1665:AA1665" si="663">SUM(H1667,H1669,H1671,H1673,H1675,H1677)</f>
        <v>0</v>
      </c>
      <c r="I1665" s="79">
        <f t="shared" si="663"/>
        <v>0</v>
      </c>
      <c r="J1665" s="79">
        <f t="shared" si="663"/>
        <v>0</v>
      </c>
      <c r="K1665" s="79">
        <f t="shared" si="663"/>
        <v>5.2530000000000001</v>
      </c>
      <c r="L1665" s="79">
        <f t="shared" si="663"/>
        <v>2.6760000000000002</v>
      </c>
      <c r="M1665" s="79">
        <f t="shared" si="663"/>
        <v>0.126</v>
      </c>
      <c r="N1665" s="79">
        <f t="shared" si="663"/>
        <v>4.8630000000000004</v>
      </c>
      <c r="O1665" s="79">
        <f t="shared" si="663"/>
        <v>22.504999999999999</v>
      </c>
      <c r="P1665" s="79">
        <f t="shared" si="663"/>
        <v>28.741</v>
      </c>
      <c r="Q1665" s="79">
        <f t="shared" si="663"/>
        <v>69.11699999999999</v>
      </c>
      <c r="R1665" s="79">
        <f t="shared" si="663"/>
        <v>41.035000000000004</v>
      </c>
      <c r="S1665" s="79">
        <f t="shared" si="663"/>
        <v>40.447000000000003</v>
      </c>
      <c r="T1665" s="79">
        <f t="shared" si="663"/>
        <v>27.282</v>
      </c>
      <c r="U1665" s="79">
        <f t="shared" si="663"/>
        <v>9.1469999999999985</v>
      </c>
      <c r="V1665" s="79">
        <f t="shared" si="663"/>
        <v>6.7139999999999995</v>
      </c>
      <c r="W1665" s="79">
        <f t="shared" si="663"/>
        <v>3.5450000000000004</v>
      </c>
      <c r="X1665" s="79">
        <f t="shared" si="663"/>
        <v>1.409</v>
      </c>
      <c r="Y1665" s="79">
        <f t="shared" si="663"/>
        <v>1.9890000000000001</v>
      </c>
      <c r="Z1665" s="79">
        <f t="shared" si="663"/>
        <v>0.22600000000000001</v>
      </c>
      <c r="AA1665" s="111">
        <f t="shared" si="663"/>
        <v>0.214</v>
      </c>
      <c r="AB1665" s="107"/>
    </row>
    <row r="1666" spans="1:28" ht="19.5" customHeight="1" x14ac:dyDescent="0.15">
      <c r="A1666" s="219" t="s">
        <v>155</v>
      </c>
      <c r="B1666" s="73"/>
      <c r="C1666" s="73" t="s">
        <v>10</v>
      </c>
      <c r="D1666" s="77" t="s">
        <v>156</v>
      </c>
      <c r="E1666" s="77" t="s">
        <v>183</v>
      </c>
      <c r="F1666" s="79">
        <f t="shared" ref="F1666:F1669" si="664">SUM(G1666:AA1666)</f>
        <v>673.14999999999986</v>
      </c>
      <c r="G1666" s="79">
        <v>0</v>
      </c>
      <c r="H1666" s="79">
        <v>0</v>
      </c>
      <c r="I1666" s="79">
        <v>0.28999999999999998</v>
      </c>
      <c r="J1666" s="79">
        <v>0</v>
      </c>
      <c r="K1666" s="79">
        <v>30.89</v>
      </c>
      <c r="L1666" s="79">
        <v>12.74</v>
      </c>
      <c r="M1666" s="79">
        <v>0.5</v>
      </c>
      <c r="N1666" s="79">
        <v>16.55</v>
      </c>
      <c r="O1666" s="79">
        <v>64.460000000000008</v>
      </c>
      <c r="P1666" s="79">
        <v>81.529999999999987</v>
      </c>
      <c r="Q1666" s="79">
        <v>159</v>
      </c>
      <c r="R1666" s="79">
        <v>97.69</v>
      </c>
      <c r="S1666" s="79">
        <v>88.860000000000014</v>
      </c>
      <c r="T1666" s="79">
        <v>66.12</v>
      </c>
      <c r="U1666" s="79">
        <v>21.32</v>
      </c>
      <c r="V1666" s="79">
        <v>14.93</v>
      </c>
      <c r="W1666" s="79">
        <v>8.92</v>
      </c>
      <c r="X1666" s="79">
        <v>3.43</v>
      </c>
      <c r="Y1666" s="79">
        <v>4.8499999999999996</v>
      </c>
      <c r="Z1666" s="79">
        <v>0.55000000000000004</v>
      </c>
      <c r="AA1666" s="111">
        <v>0.52</v>
      </c>
      <c r="AB1666" s="107"/>
    </row>
    <row r="1667" spans="1:28" ht="19.5" customHeight="1" x14ac:dyDescent="0.15">
      <c r="A1667" s="219"/>
      <c r="B1667" s="73"/>
      <c r="C1667" s="73"/>
      <c r="D1667" s="73"/>
      <c r="E1667" s="77" t="s">
        <v>150</v>
      </c>
      <c r="F1667" s="79">
        <f t="shared" si="664"/>
        <v>240.36399999999998</v>
      </c>
      <c r="G1667" s="79">
        <v>0</v>
      </c>
      <c r="H1667" s="79">
        <v>0</v>
      </c>
      <c r="I1667" s="79">
        <v>0</v>
      </c>
      <c r="J1667" s="79">
        <v>0</v>
      </c>
      <c r="K1667" s="79">
        <v>5.2530000000000001</v>
      </c>
      <c r="L1667" s="79">
        <v>2.6760000000000002</v>
      </c>
      <c r="M1667" s="79">
        <v>0.126</v>
      </c>
      <c r="N1667" s="79">
        <v>4.7990000000000004</v>
      </c>
      <c r="O1667" s="79">
        <v>20.628</v>
      </c>
      <c r="P1667" s="79">
        <v>27.713999999999999</v>
      </c>
      <c r="Q1667" s="79">
        <v>58.826999999999998</v>
      </c>
      <c r="R1667" s="79">
        <v>37.124000000000002</v>
      </c>
      <c r="S1667" s="79">
        <v>34.573</v>
      </c>
      <c r="T1667" s="79">
        <v>26.404</v>
      </c>
      <c r="U1667" s="79">
        <v>8.738999999999999</v>
      </c>
      <c r="V1667" s="79">
        <v>6.1179999999999994</v>
      </c>
      <c r="W1667" s="79">
        <v>3.5450000000000004</v>
      </c>
      <c r="X1667" s="79">
        <v>1.409</v>
      </c>
      <c r="Y1667" s="79">
        <v>1.9890000000000001</v>
      </c>
      <c r="Z1667" s="79">
        <v>0.22600000000000001</v>
      </c>
      <c r="AA1667" s="111">
        <v>0.214</v>
      </c>
      <c r="AB1667" s="107"/>
    </row>
    <row r="1668" spans="1:28" ht="19.5" customHeight="1" x14ac:dyDescent="0.15">
      <c r="A1668" s="219"/>
      <c r="B1668" s="73"/>
      <c r="C1668" s="73"/>
      <c r="D1668" s="77" t="s">
        <v>157</v>
      </c>
      <c r="E1668" s="77" t="s">
        <v>183</v>
      </c>
      <c r="F1668" s="79">
        <f t="shared" si="664"/>
        <v>57.69</v>
      </c>
      <c r="G1668" s="79">
        <v>0</v>
      </c>
      <c r="H1668" s="79">
        <v>0</v>
      </c>
      <c r="I1668" s="79">
        <v>0</v>
      </c>
      <c r="J1668" s="79">
        <v>0</v>
      </c>
      <c r="K1668" s="79">
        <v>0</v>
      </c>
      <c r="L1668" s="79">
        <v>0</v>
      </c>
      <c r="M1668" s="79">
        <v>0</v>
      </c>
      <c r="N1668" s="79">
        <v>0.4</v>
      </c>
      <c r="O1668" s="79">
        <v>10.43</v>
      </c>
      <c r="P1668" s="79">
        <v>3.82</v>
      </c>
      <c r="Q1668" s="79">
        <v>40.89</v>
      </c>
      <c r="R1668" s="79">
        <v>1.05</v>
      </c>
      <c r="S1668" s="79">
        <v>1.1000000000000001</v>
      </c>
      <c r="T1668" s="79">
        <v>0</v>
      </c>
      <c r="U1668" s="79">
        <v>0</v>
      </c>
      <c r="V1668" s="79">
        <v>0</v>
      </c>
      <c r="W1668" s="79">
        <v>0</v>
      </c>
      <c r="X1668" s="79">
        <v>0</v>
      </c>
      <c r="Y1668" s="79">
        <v>0</v>
      </c>
      <c r="Z1668" s="79">
        <v>0</v>
      </c>
      <c r="AA1668" s="111">
        <v>0</v>
      </c>
      <c r="AB1668" s="107"/>
    </row>
    <row r="1669" spans="1:28" ht="19.5" customHeight="1" x14ac:dyDescent="0.15">
      <c r="A1669" s="219"/>
      <c r="B1669" s="73"/>
      <c r="C1669" s="73"/>
      <c r="D1669" s="73"/>
      <c r="E1669" s="77" t="s">
        <v>150</v>
      </c>
      <c r="F1669" s="79">
        <f t="shared" si="664"/>
        <v>12.202999999999999</v>
      </c>
      <c r="G1669" s="79">
        <v>0</v>
      </c>
      <c r="H1669" s="79">
        <v>0</v>
      </c>
      <c r="I1669" s="79">
        <v>0</v>
      </c>
      <c r="J1669" s="79">
        <v>0</v>
      </c>
      <c r="K1669" s="79">
        <v>0</v>
      </c>
      <c r="L1669" s="79">
        <v>0</v>
      </c>
      <c r="M1669" s="79">
        <v>0</v>
      </c>
      <c r="N1669" s="79">
        <v>6.4000000000000001E-2</v>
      </c>
      <c r="O1669" s="79">
        <v>1.877</v>
      </c>
      <c r="P1669" s="79">
        <v>0.76400000000000001</v>
      </c>
      <c r="Q1669" s="79">
        <v>8.9960000000000004</v>
      </c>
      <c r="R1669" s="79">
        <v>0.24099999999999999</v>
      </c>
      <c r="S1669" s="79">
        <v>0.26100000000000001</v>
      </c>
      <c r="T1669" s="79">
        <v>0</v>
      </c>
      <c r="U1669" s="79">
        <v>0</v>
      </c>
      <c r="V1669" s="79">
        <v>0</v>
      </c>
      <c r="W1669" s="79">
        <v>0</v>
      </c>
      <c r="X1669" s="79">
        <v>0</v>
      </c>
      <c r="Y1669" s="79">
        <v>0</v>
      </c>
      <c r="Z1669" s="79">
        <v>0</v>
      </c>
      <c r="AA1669" s="111">
        <v>0</v>
      </c>
      <c r="AB1669" s="107"/>
    </row>
    <row r="1670" spans="1:28" ht="19.5" customHeight="1" x14ac:dyDescent="0.15">
      <c r="A1670" s="219"/>
      <c r="B1670" s="73" t="s">
        <v>158</v>
      </c>
      <c r="C1670" s="73" t="s">
        <v>159</v>
      </c>
      <c r="D1670" s="77" t="s">
        <v>160</v>
      </c>
      <c r="E1670" s="77" t="s">
        <v>183</v>
      </c>
      <c r="F1670" s="79">
        <f>SUM(G1670:AA1670)</f>
        <v>0</v>
      </c>
      <c r="G1670" s="79">
        <v>0</v>
      </c>
      <c r="H1670" s="79">
        <v>0</v>
      </c>
      <c r="I1670" s="79">
        <v>0</v>
      </c>
      <c r="J1670" s="79">
        <v>0</v>
      </c>
      <c r="K1670" s="79">
        <v>0</v>
      </c>
      <c r="L1670" s="79">
        <v>0</v>
      </c>
      <c r="M1670" s="79">
        <v>0</v>
      </c>
      <c r="N1670" s="79">
        <v>0</v>
      </c>
      <c r="O1670" s="79">
        <v>0</v>
      </c>
      <c r="P1670" s="79">
        <v>0</v>
      </c>
      <c r="Q1670" s="79">
        <v>0</v>
      </c>
      <c r="R1670" s="79">
        <v>0</v>
      </c>
      <c r="S1670" s="79">
        <v>0</v>
      </c>
      <c r="T1670" s="79">
        <v>0</v>
      </c>
      <c r="U1670" s="79">
        <v>0</v>
      </c>
      <c r="V1670" s="79">
        <v>0</v>
      </c>
      <c r="W1670" s="79">
        <v>0</v>
      </c>
      <c r="X1670" s="79">
        <v>0</v>
      </c>
      <c r="Y1670" s="79">
        <v>0</v>
      </c>
      <c r="Z1670" s="79">
        <v>0</v>
      </c>
      <c r="AA1670" s="111">
        <v>0</v>
      </c>
      <c r="AB1670" s="107"/>
    </row>
    <row r="1671" spans="1:28" ht="19.5" customHeight="1" x14ac:dyDescent="0.15">
      <c r="A1671" s="219"/>
      <c r="B1671" s="73"/>
      <c r="C1671" s="73"/>
      <c r="D1671" s="73"/>
      <c r="E1671" s="77" t="s">
        <v>150</v>
      </c>
      <c r="F1671" s="79">
        <f t="shared" ref="F1671:F1693" si="665">SUM(G1671:AA1671)</f>
        <v>0</v>
      </c>
      <c r="G1671" s="79">
        <v>0</v>
      </c>
      <c r="H1671" s="79">
        <v>0</v>
      </c>
      <c r="I1671" s="79">
        <v>0</v>
      </c>
      <c r="J1671" s="79">
        <v>0</v>
      </c>
      <c r="K1671" s="79">
        <v>0</v>
      </c>
      <c r="L1671" s="79">
        <v>0</v>
      </c>
      <c r="M1671" s="79">
        <v>0</v>
      </c>
      <c r="N1671" s="79">
        <v>0</v>
      </c>
      <c r="O1671" s="79">
        <v>0</v>
      </c>
      <c r="P1671" s="79">
        <v>0</v>
      </c>
      <c r="Q1671" s="79">
        <v>0</v>
      </c>
      <c r="R1671" s="79">
        <v>0</v>
      </c>
      <c r="S1671" s="79">
        <v>0</v>
      </c>
      <c r="T1671" s="79">
        <v>0</v>
      </c>
      <c r="U1671" s="79">
        <v>0</v>
      </c>
      <c r="V1671" s="79">
        <v>0</v>
      </c>
      <c r="W1671" s="79">
        <v>0</v>
      </c>
      <c r="X1671" s="79">
        <v>0</v>
      </c>
      <c r="Y1671" s="79">
        <v>0</v>
      </c>
      <c r="Z1671" s="79">
        <v>0</v>
      </c>
      <c r="AA1671" s="111">
        <v>0</v>
      </c>
      <c r="AB1671" s="107"/>
    </row>
    <row r="1672" spans="1:28" ht="19.5" customHeight="1" x14ac:dyDescent="0.15">
      <c r="A1672" s="219"/>
      <c r="B1672" s="73"/>
      <c r="C1672" s="73"/>
      <c r="D1672" s="77" t="s">
        <v>161</v>
      </c>
      <c r="E1672" s="77" t="s">
        <v>183</v>
      </c>
      <c r="F1672" s="79">
        <f t="shared" si="665"/>
        <v>0</v>
      </c>
      <c r="G1672" s="79">
        <v>0</v>
      </c>
      <c r="H1672" s="79">
        <v>0</v>
      </c>
      <c r="I1672" s="79">
        <v>0</v>
      </c>
      <c r="J1672" s="79">
        <v>0</v>
      </c>
      <c r="K1672" s="79">
        <v>0</v>
      </c>
      <c r="L1672" s="79">
        <v>0</v>
      </c>
      <c r="M1672" s="79">
        <v>0</v>
      </c>
      <c r="N1672" s="79">
        <v>0</v>
      </c>
      <c r="O1672" s="79">
        <v>0</v>
      </c>
      <c r="P1672" s="79">
        <v>0</v>
      </c>
      <c r="Q1672" s="79">
        <v>0</v>
      </c>
      <c r="R1672" s="79">
        <v>0</v>
      </c>
      <c r="S1672" s="79">
        <v>0</v>
      </c>
      <c r="T1672" s="79">
        <v>0</v>
      </c>
      <c r="U1672" s="79">
        <v>0</v>
      </c>
      <c r="V1672" s="79">
        <v>0</v>
      </c>
      <c r="W1672" s="79">
        <v>0</v>
      </c>
      <c r="X1672" s="79">
        <v>0</v>
      </c>
      <c r="Y1672" s="79">
        <v>0</v>
      </c>
      <c r="Z1672" s="79">
        <v>0</v>
      </c>
      <c r="AA1672" s="111">
        <v>0</v>
      </c>
      <c r="AB1672" s="107"/>
    </row>
    <row r="1673" spans="1:28" ht="19.5" customHeight="1" x14ac:dyDescent="0.15">
      <c r="A1673" s="219"/>
      <c r="B1673" s="73"/>
      <c r="C1673" s="73"/>
      <c r="D1673" s="73"/>
      <c r="E1673" s="77" t="s">
        <v>150</v>
      </c>
      <c r="F1673" s="79">
        <f t="shared" si="665"/>
        <v>0</v>
      </c>
      <c r="G1673" s="79">
        <v>0</v>
      </c>
      <c r="H1673" s="79">
        <v>0</v>
      </c>
      <c r="I1673" s="79">
        <v>0</v>
      </c>
      <c r="J1673" s="79">
        <v>0</v>
      </c>
      <c r="K1673" s="79">
        <v>0</v>
      </c>
      <c r="L1673" s="79">
        <v>0</v>
      </c>
      <c r="M1673" s="79">
        <v>0</v>
      </c>
      <c r="N1673" s="79">
        <v>0</v>
      </c>
      <c r="O1673" s="79">
        <v>0</v>
      </c>
      <c r="P1673" s="79">
        <v>0</v>
      </c>
      <c r="Q1673" s="79">
        <v>0</v>
      </c>
      <c r="R1673" s="79">
        <v>0</v>
      </c>
      <c r="S1673" s="79">
        <v>0</v>
      </c>
      <c r="T1673" s="79">
        <v>0</v>
      </c>
      <c r="U1673" s="79">
        <v>0</v>
      </c>
      <c r="V1673" s="79">
        <v>0</v>
      </c>
      <c r="W1673" s="79">
        <v>0</v>
      </c>
      <c r="X1673" s="79">
        <v>0</v>
      </c>
      <c r="Y1673" s="79">
        <v>0</v>
      </c>
      <c r="Z1673" s="79">
        <v>0</v>
      </c>
      <c r="AA1673" s="111">
        <v>0</v>
      </c>
      <c r="AB1673" s="107"/>
    </row>
    <row r="1674" spans="1:28" ht="19.5" customHeight="1" x14ac:dyDescent="0.15">
      <c r="A1674" s="219"/>
      <c r="B1674" s="73"/>
      <c r="C1674" s="73" t="s">
        <v>162</v>
      </c>
      <c r="D1674" s="77" t="s">
        <v>163</v>
      </c>
      <c r="E1674" s="77" t="s">
        <v>183</v>
      </c>
      <c r="F1674" s="79">
        <f t="shared" si="665"/>
        <v>46</v>
      </c>
      <c r="G1674" s="79">
        <v>0</v>
      </c>
      <c r="H1674" s="79">
        <v>0</v>
      </c>
      <c r="I1674" s="79">
        <v>0</v>
      </c>
      <c r="J1674" s="79">
        <v>0</v>
      </c>
      <c r="K1674" s="79">
        <v>0</v>
      </c>
      <c r="L1674" s="79">
        <v>0</v>
      </c>
      <c r="M1674" s="79">
        <v>0</v>
      </c>
      <c r="N1674" s="79">
        <v>0</v>
      </c>
      <c r="O1674" s="79">
        <v>0</v>
      </c>
      <c r="P1674" s="79">
        <v>1.05</v>
      </c>
      <c r="Q1674" s="79">
        <v>4.9800000000000004</v>
      </c>
      <c r="R1674" s="79">
        <v>13.57</v>
      </c>
      <c r="S1674" s="79">
        <v>20.04</v>
      </c>
      <c r="T1674" s="79">
        <v>3.02</v>
      </c>
      <c r="U1674" s="79">
        <v>1.3599999999999999</v>
      </c>
      <c r="V1674" s="79">
        <v>1.98</v>
      </c>
      <c r="W1674" s="79">
        <v>0</v>
      </c>
      <c r="X1674" s="79">
        <v>0</v>
      </c>
      <c r="Y1674" s="79">
        <v>0</v>
      </c>
      <c r="Z1674" s="79">
        <v>0</v>
      </c>
      <c r="AA1674" s="111">
        <v>0</v>
      </c>
      <c r="AB1674" s="107"/>
    </row>
    <row r="1675" spans="1:28" ht="19.5" customHeight="1" x14ac:dyDescent="0.15">
      <c r="A1675" s="219"/>
      <c r="B1675" s="73" t="s">
        <v>20</v>
      </c>
      <c r="C1675" s="73"/>
      <c r="D1675" s="73"/>
      <c r="E1675" s="77" t="s">
        <v>150</v>
      </c>
      <c r="F1675" s="79">
        <f t="shared" si="665"/>
        <v>12.722</v>
      </c>
      <c r="G1675" s="79">
        <v>0</v>
      </c>
      <c r="H1675" s="79">
        <v>0</v>
      </c>
      <c r="I1675" s="79">
        <v>0</v>
      </c>
      <c r="J1675" s="79">
        <v>0</v>
      </c>
      <c r="K1675" s="79">
        <v>0</v>
      </c>
      <c r="L1675" s="79">
        <v>0</v>
      </c>
      <c r="M1675" s="79">
        <v>0</v>
      </c>
      <c r="N1675" s="79">
        <v>0</v>
      </c>
      <c r="O1675" s="79">
        <v>0</v>
      </c>
      <c r="P1675" s="79">
        <v>0.26300000000000001</v>
      </c>
      <c r="Q1675" s="79">
        <v>1.294</v>
      </c>
      <c r="R1675" s="79">
        <v>3.67</v>
      </c>
      <c r="S1675" s="79">
        <v>5.6130000000000004</v>
      </c>
      <c r="T1675" s="79">
        <v>0.878</v>
      </c>
      <c r="U1675" s="79">
        <v>0.40800000000000003</v>
      </c>
      <c r="V1675" s="79">
        <v>0.59599999999999997</v>
      </c>
      <c r="W1675" s="79">
        <v>0</v>
      </c>
      <c r="X1675" s="79">
        <v>0</v>
      </c>
      <c r="Y1675" s="79">
        <v>0</v>
      </c>
      <c r="Z1675" s="79">
        <v>0</v>
      </c>
      <c r="AA1675" s="111">
        <v>0</v>
      </c>
      <c r="AB1675" s="107"/>
    </row>
    <row r="1676" spans="1:28" ht="19.5" customHeight="1" x14ac:dyDescent="0.15">
      <c r="A1676" s="219"/>
      <c r="B1676" s="73"/>
      <c r="C1676" s="73"/>
      <c r="D1676" s="77" t="s">
        <v>164</v>
      </c>
      <c r="E1676" s="77" t="s">
        <v>183</v>
      </c>
      <c r="F1676" s="79">
        <f t="shared" si="665"/>
        <v>0</v>
      </c>
      <c r="G1676" s="79">
        <v>0</v>
      </c>
      <c r="H1676" s="79">
        <v>0</v>
      </c>
      <c r="I1676" s="79">
        <v>0</v>
      </c>
      <c r="J1676" s="79">
        <v>0</v>
      </c>
      <c r="K1676" s="79">
        <v>0</v>
      </c>
      <c r="L1676" s="79">
        <v>0</v>
      </c>
      <c r="M1676" s="79">
        <v>0</v>
      </c>
      <c r="N1676" s="79">
        <v>0</v>
      </c>
      <c r="O1676" s="79">
        <v>0</v>
      </c>
      <c r="P1676" s="79">
        <v>0</v>
      </c>
      <c r="Q1676" s="79">
        <v>0</v>
      </c>
      <c r="R1676" s="79">
        <v>0</v>
      </c>
      <c r="S1676" s="79">
        <v>0</v>
      </c>
      <c r="T1676" s="79">
        <v>0</v>
      </c>
      <c r="U1676" s="79">
        <v>0</v>
      </c>
      <c r="V1676" s="79">
        <v>0</v>
      </c>
      <c r="W1676" s="79">
        <v>0</v>
      </c>
      <c r="X1676" s="79">
        <v>0</v>
      </c>
      <c r="Y1676" s="79">
        <v>0</v>
      </c>
      <c r="Z1676" s="79">
        <v>0</v>
      </c>
      <c r="AA1676" s="111">
        <v>0</v>
      </c>
      <c r="AB1676" s="107"/>
    </row>
    <row r="1677" spans="1:28" ht="19.5" customHeight="1" x14ac:dyDescent="0.15">
      <c r="A1677" s="219" t="s">
        <v>226</v>
      </c>
      <c r="B1677" s="73"/>
      <c r="C1677" s="73"/>
      <c r="D1677" s="73"/>
      <c r="E1677" s="77" t="s">
        <v>150</v>
      </c>
      <c r="F1677" s="79">
        <f t="shared" si="665"/>
        <v>0</v>
      </c>
      <c r="G1677" s="79">
        <v>0</v>
      </c>
      <c r="H1677" s="79">
        <v>0</v>
      </c>
      <c r="I1677" s="79">
        <v>0</v>
      </c>
      <c r="J1677" s="79">
        <v>0</v>
      </c>
      <c r="K1677" s="79">
        <v>0</v>
      </c>
      <c r="L1677" s="79">
        <v>0</v>
      </c>
      <c r="M1677" s="79">
        <v>0</v>
      </c>
      <c r="N1677" s="79">
        <v>0</v>
      </c>
      <c r="O1677" s="79">
        <v>0</v>
      </c>
      <c r="P1677" s="79">
        <v>0</v>
      </c>
      <c r="Q1677" s="79">
        <v>0</v>
      </c>
      <c r="R1677" s="79">
        <v>0</v>
      </c>
      <c r="S1677" s="79">
        <v>0</v>
      </c>
      <c r="T1677" s="79">
        <v>0</v>
      </c>
      <c r="U1677" s="79">
        <v>0</v>
      </c>
      <c r="V1677" s="79">
        <v>0</v>
      </c>
      <c r="W1677" s="79">
        <v>0</v>
      </c>
      <c r="X1677" s="79">
        <v>0</v>
      </c>
      <c r="Y1677" s="79">
        <v>0</v>
      </c>
      <c r="Z1677" s="79">
        <v>0</v>
      </c>
      <c r="AA1677" s="111">
        <v>0</v>
      </c>
      <c r="AB1677" s="107"/>
    </row>
    <row r="1678" spans="1:28" ht="19.5" customHeight="1" x14ac:dyDescent="0.15">
      <c r="A1678" s="219"/>
      <c r="B1678" s="76"/>
      <c r="C1678" s="74" t="s">
        <v>165</v>
      </c>
      <c r="D1678" s="75"/>
      <c r="E1678" s="77" t="s">
        <v>183</v>
      </c>
      <c r="F1678" s="79">
        <f t="shared" si="665"/>
        <v>2.15</v>
      </c>
      <c r="G1678" s="79">
        <v>0</v>
      </c>
      <c r="H1678" s="79">
        <v>0</v>
      </c>
      <c r="I1678" s="79">
        <v>2.04</v>
      </c>
      <c r="J1678" s="79">
        <v>0</v>
      </c>
      <c r="K1678" s="79">
        <v>0</v>
      </c>
      <c r="L1678" s="79">
        <v>0</v>
      </c>
      <c r="M1678" s="79">
        <v>0</v>
      </c>
      <c r="N1678" s="79">
        <v>0</v>
      </c>
      <c r="O1678" s="79">
        <v>0</v>
      </c>
      <c r="P1678" s="79">
        <v>0</v>
      </c>
      <c r="Q1678" s="79">
        <v>0</v>
      </c>
      <c r="R1678" s="79">
        <v>0</v>
      </c>
      <c r="S1678" s="79">
        <v>0</v>
      </c>
      <c r="T1678" s="79">
        <v>0.09</v>
      </c>
      <c r="U1678" s="79">
        <v>0</v>
      </c>
      <c r="V1678" s="79">
        <v>0</v>
      </c>
      <c r="W1678" s="79">
        <v>0.02</v>
      </c>
      <c r="X1678" s="79">
        <v>0</v>
      </c>
      <c r="Y1678" s="79">
        <v>0</v>
      </c>
      <c r="Z1678" s="79">
        <v>0</v>
      </c>
      <c r="AA1678" s="111">
        <v>0</v>
      </c>
      <c r="AB1678" s="107"/>
    </row>
    <row r="1679" spans="1:28" ht="19.5" customHeight="1" x14ac:dyDescent="0.15">
      <c r="A1679" s="219"/>
      <c r="B1679" s="76"/>
      <c r="C1679" s="76"/>
      <c r="E1679" s="77" t="s">
        <v>150</v>
      </c>
      <c r="F1679" s="79">
        <f t="shared" si="665"/>
        <v>6.2E-2</v>
      </c>
      <c r="G1679" s="79">
        <v>0</v>
      </c>
      <c r="H1679" s="79">
        <v>0</v>
      </c>
      <c r="I1679" s="79">
        <v>5.0999999999999997E-2</v>
      </c>
      <c r="J1679" s="79">
        <v>0</v>
      </c>
      <c r="K1679" s="79">
        <v>0</v>
      </c>
      <c r="L1679" s="79">
        <v>0</v>
      </c>
      <c r="M1679" s="79">
        <v>0</v>
      </c>
      <c r="N1679" s="79">
        <v>0</v>
      </c>
      <c r="O1679" s="79">
        <v>0</v>
      </c>
      <c r="P1679" s="79">
        <v>0</v>
      </c>
      <c r="Q1679" s="79">
        <v>0</v>
      </c>
      <c r="R1679" s="79">
        <v>0</v>
      </c>
      <c r="S1679" s="79">
        <v>0</v>
      </c>
      <c r="T1679" s="79">
        <v>8.9999999999999993E-3</v>
      </c>
      <c r="U1679" s="79">
        <v>0</v>
      </c>
      <c r="V1679" s="79">
        <v>0</v>
      </c>
      <c r="W1679" s="79">
        <v>2E-3</v>
      </c>
      <c r="X1679" s="79">
        <v>0</v>
      </c>
      <c r="Y1679" s="79">
        <v>0</v>
      </c>
      <c r="Z1679" s="79">
        <v>0</v>
      </c>
      <c r="AA1679" s="111">
        <v>0</v>
      </c>
      <c r="AB1679" s="107"/>
    </row>
    <row r="1680" spans="1:28" ht="19.5" customHeight="1" x14ac:dyDescent="0.15">
      <c r="A1680" s="219"/>
      <c r="B1680" s="221"/>
      <c r="C1680" s="74" t="s">
        <v>152</v>
      </c>
      <c r="D1680" s="75"/>
      <c r="E1680" s="77" t="s">
        <v>183</v>
      </c>
      <c r="F1680" s="79">
        <f t="shared" si="665"/>
        <v>1452.9599999999998</v>
      </c>
      <c r="G1680" s="79">
        <f>G1682+G1692</f>
        <v>0.49</v>
      </c>
      <c r="H1680" s="79">
        <f t="shared" ref="H1680:AA1680" si="666">H1682+H1692</f>
        <v>11.61</v>
      </c>
      <c r="I1680" s="79">
        <f t="shared" si="666"/>
        <v>1.5</v>
      </c>
      <c r="J1680" s="79">
        <f t="shared" si="666"/>
        <v>3.57</v>
      </c>
      <c r="K1680" s="79">
        <f t="shared" si="666"/>
        <v>98.97</v>
      </c>
      <c r="L1680" s="79">
        <f t="shared" si="666"/>
        <v>33.22</v>
      </c>
      <c r="M1680" s="79">
        <f t="shared" si="666"/>
        <v>21.48</v>
      </c>
      <c r="N1680" s="79">
        <f t="shared" si="666"/>
        <v>15.35</v>
      </c>
      <c r="O1680" s="79">
        <f t="shared" si="666"/>
        <v>28.509999999999998</v>
      </c>
      <c r="P1680" s="79">
        <f t="shared" si="666"/>
        <v>29.03</v>
      </c>
      <c r="Q1680" s="79">
        <f t="shared" si="666"/>
        <v>58.13</v>
      </c>
      <c r="R1680" s="79">
        <f t="shared" si="666"/>
        <v>56.07</v>
      </c>
      <c r="S1680" s="79">
        <f t="shared" si="666"/>
        <v>250.9</v>
      </c>
      <c r="T1680" s="79">
        <f t="shared" si="666"/>
        <v>205.99</v>
      </c>
      <c r="U1680" s="79">
        <f t="shared" si="666"/>
        <v>417.17999999999995</v>
      </c>
      <c r="V1680" s="79">
        <f t="shared" si="666"/>
        <v>128.37</v>
      </c>
      <c r="W1680" s="79">
        <f t="shared" si="666"/>
        <v>82.04</v>
      </c>
      <c r="X1680" s="79">
        <f t="shared" si="666"/>
        <v>10.549999999999999</v>
      </c>
      <c r="Y1680" s="79">
        <f t="shared" si="666"/>
        <v>0</v>
      </c>
      <c r="Z1680" s="79">
        <f t="shared" si="666"/>
        <v>0</v>
      </c>
      <c r="AA1680" s="111">
        <f t="shared" si="666"/>
        <v>0</v>
      </c>
      <c r="AB1680" s="107"/>
    </row>
    <row r="1681" spans="1:28" ht="19.5" customHeight="1" x14ac:dyDescent="0.15">
      <c r="A1681" s="219"/>
      <c r="B1681" s="76"/>
      <c r="C1681" s="76"/>
      <c r="E1681" s="77" t="s">
        <v>150</v>
      </c>
      <c r="F1681" s="79">
        <f t="shared" si="665"/>
        <v>200.21200000000002</v>
      </c>
      <c r="G1681" s="79">
        <f>G1683+G1693</f>
        <v>0</v>
      </c>
      <c r="H1681" s="79">
        <f t="shared" ref="H1681:AA1681" si="667">H1683+H1693</f>
        <v>1E-3</v>
      </c>
      <c r="I1681" s="79">
        <f t="shared" si="667"/>
        <v>3.7999999999999999E-2</v>
      </c>
      <c r="J1681" s="79">
        <f t="shared" si="667"/>
        <v>0.18099999999999999</v>
      </c>
      <c r="K1681" s="79">
        <f t="shared" si="667"/>
        <v>6.9329999999999998</v>
      </c>
      <c r="L1681" s="79">
        <f t="shared" si="667"/>
        <v>2.9929999999999999</v>
      </c>
      <c r="M1681" s="79">
        <f t="shared" si="667"/>
        <v>2.1480000000000001</v>
      </c>
      <c r="N1681" s="79">
        <f t="shared" si="667"/>
        <v>1.6890000000000001</v>
      </c>
      <c r="O1681" s="79">
        <f t="shared" si="667"/>
        <v>3.4860000000000002</v>
      </c>
      <c r="P1681" s="79">
        <f t="shared" si="667"/>
        <v>3.8919999999999999</v>
      </c>
      <c r="Q1681" s="79">
        <f t="shared" si="667"/>
        <v>8.2330000000000005</v>
      </c>
      <c r="R1681" s="79">
        <f t="shared" si="667"/>
        <v>8.3990000000000009</v>
      </c>
      <c r="S1681" s="79">
        <f t="shared" si="667"/>
        <v>37.073000000000008</v>
      </c>
      <c r="T1681" s="79">
        <f t="shared" si="667"/>
        <v>31.038000000000004</v>
      </c>
      <c r="U1681" s="79">
        <f t="shared" si="667"/>
        <v>61.192</v>
      </c>
      <c r="V1681" s="79">
        <f t="shared" si="667"/>
        <v>19.095999999999997</v>
      </c>
      <c r="W1681" s="79">
        <f t="shared" si="667"/>
        <v>12.173</v>
      </c>
      <c r="X1681" s="79">
        <f t="shared" si="667"/>
        <v>1.647</v>
      </c>
      <c r="Y1681" s="79">
        <f t="shared" si="667"/>
        <v>0</v>
      </c>
      <c r="Z1681" s="79">
        <f t="shared" si="667"/>
        <v>0</v>
      </c>
      <c r="AA1681" s="111">
        <f t="shared" si="667"/>
        <v>0</v>
      </c>
      <c r="AB1681" s="107"/>
    </row>
    <row r="1682" spans="1:28" ht="19.5" customHeight="1" x14ac:dyDescent="0.15">
      <c r="A1682" s="219"/>
      <c r="B1682" s="73" t="s">
        <v>94</v>
      </c>
      <c r="C1682" s="77"/>
      <c r="D1682" s="77" t="s">
        <v>153</v>
      </c>
      <c r="E1682" s="77" t="s">
        <v>183</v>
      </c>
      <c r="F1682" s="79">
        <f t="shared" si="665"/>
        <v>28.730000000000004</v>
      </c>
      <c r="G1682" s="79">
        <f>SUM(G1684,G1686,G1688,G1690)</f>
        <v>0</v>
      </c>
      <c r="H1682" s="79">
        <f t="shared" ref="H1682:AA1682" si="668">SUM(H1684,H1686,H1688,H1690)</f>
        <v>0</v>
      </c>
      <c r="I1682" s="79">
        <f t="shared" si="668"/>
        <v>0</v>
      </c>
      <c r="J1682" s="79">
        <f t="shared" si="668"/>
        <v>0</v>
      </c>
      <c r="K1682" s="79">
        <f t="shared" si="668"/>
        <v>0</v>
      </c>
      <c r="L1682" s="79">
        <f t="shared" si="668"/>
        <v>0</v>
      </c>
      <c r="M1682" s="79">
        <f t="shared" si="668"/>
        <v>0</v>
      </c>
      <c r="N1682" s="79">
        <f t="shared" si="668"/>
        <v>0</v>
      </c>
      <c r="O1682" s="79">
        <f t="shared" si="668"/>
        <v>1.06</v>
      </c>
      <c r="P1682" s="79">
        <f t="shared" si="668"/>
        <v>1.7</v>
      </c>
      <c r="Q1682" s="79">
        <f t="shared" si="668"/>
        <v>1.1299999999999999</v>
      </c>
      <c r="R1682" s="79">
        <f t="shared" si="668"/>
        <v>3.14</v>
      </c>
      <c r="S1682" s="79">
        <f t="shared" si="668"/>
        <v>7.07</v>
      </c>
      <c r="T1682" s="79">
        <f t="shared" si="668"/>
        <v>9.25</v>
      </c>
      <c r="U1682" s="79">
        <f t="shared" si="668"/>
        <v>1.4</v>
      </c>
      <c r="V1682" s="79">
        <f t="shared" si="668"/>
        <v>2.1</v>
      </c>
      <c r="W1682" s="79">
        <f t="shared" si="668"/>
        <v>1.01</v>
      </c>
      <c r="X1682" s="79">
        <f t="shared" si="668"/>
        <v>0.87</v>
      </c>
      <c r="Y1682" s="79">
        <f t="shared" si="668"/>
        <v>0</v>
      </c>
      <c r="Z1682" s="79">
        <f t="shared" si="668"/>
        <v>0</v>
      </c>
      <c r="AA1682" s="111">
        <f t="shared" si="668"/>
        <v>0</v>
      </c>
      <c r="AB1682" s="107"/>
    </row>
    <row r="1683" spans="1:28" ht="19.5" customHeight="1" x14ac:dyDescent="0.15">
      <c r="A1683" s="219"/>
      <c r="B1683" s="73"/>
      <c r="C1683" s="73" t="s">
        <v>10</v>
      </c>
      <c r="D1683" s="73"/>
      <c r="E1683" s="77" t="s">
        <v>150</v>
      </c>
      <c r="F1683" s="79">
        <f t="shared" si="665"/>
        <v>6.9060000000000006</v>
      </c>
      <c r="G1683" s="79">
        <f>SUM(G1685,G1687,G1689,G1691)</f>
        <v>0</v>
      </c>
      <c r="H1683" s="79">
        <f t="shared" ref="H1683:AA1683" si="669">SUM(H1685,H1687,H1689,H1691)</f>
        <v>0</v>
      </c>
      <c r="I1683" s="79">
        <f t="shared" si="669"/>
        <v>0</v>
      </c>
      <c r="J1683" s="79">
        <f t="shared" si="669"/>
        <v>0</v>
      </c>
      <c r="K1683" s="79">
        <f t="shared" si="669"/>
        <v>0</v>
      </c>
      <c r="L1683" s="79">
        <f t="shared" si="669"/>
        <v>0</v>
      </c>
      <c r="M1683" s="79">
        <f t="shared" si="669"/>
        <v>0</v>
      </c>
      <c r="N1683" s="79">
        <f t="shared" si="669"/>
        <v>0</v>
      </c>
      <c r="O1683" s="79">
        <f t="shared" si="669"/>
        <v>0.192</v>
      </c>
      <c r="P1683" s="79">
        <f t="shared" si="669"/>
        <v>0.33900000000000002</v>
      </c>
      <c r="Q1683" s="79">
        <f t="shared" si="669"/>
        <v>0.249</v>
      </c>
      <c r="R1683" s="79">
        <f t="shared" si="669"/>
        <v>0.72099999999999997</v>
      </c>
      <c r="S1683" s="79">
        <f t="shared" si="669"/>
        <v>1.6970000000000001</v>
      </c>
      <c r="T1683" s="79">
        <f t="shared" si="669"/>
        <v>2.3149999999999999</v>
      </c>
      <c r="U1683" s="79">
        <f t="shared" si="669"/>
        <v>0.36</v>
      </c>
      <c r="V1683" s="79">
        <f t="shared" si="669"/>
        <v>0.54600000000000004</v>
      </c>
      <c r="W1683" s="79">
        <f t="shared" si="669"/>
        <v>0.26100000000000001</v>
      </c>
      <c r="X1683" s="79">
        <f t="shared" si="669"/>
        <v>0.22600000000000001</v>
      </c>
      <c r="Y1683" s="79">
        <f t="shared" si="669"/>
        <v>0</v>
      </c>
      <c r="Z1683" s="79">
        <f t="shared" si="669"/>
        <v>0</v>
      </c>
      <c r="AA1683" s="111">
        <f t="shared" si="669"/>
        <v>0</v>
      </c>
      <c r="AB1683" s="107"/>
    </row>
    <row r="1684" spans="1:28" ht="19.5" customHeight="1" x14ac:dyDescent="0.15">
      <c r="A1684" s="219"/>
      <c r="B1684" s="73"/>
      <c r="C1684" s="73"/>
      <c r="D1684" s="77" t="s">
        <v>157</v>
      </c>
      <c r="E1684" s="77" t="s">
        <v>183</v>
      </c>
      <c r="F1684" s="79">
        <f t="shared" si="665"/>
        <v>28.730000000000004</v>
      </c>
      <c r="G1684" s="79">
        <v>0</v>
      </c>
      <c r="H1684" s="79">
        <v>0</v>
      </c>
      <c r="I1684" s="79">
        <v>0</v>
      </c>
      <c r="J1684" s="79">
        <v>0</v>
      </c>
      <c r="K1684" s="79">
        <v>0</v>
      </c>
      <c r="L1684" s="79">
        <v>0</v>
      </c>
      <c r="M1684" s="79">
        <v>0</v>
      </c>
      <c r="N1684" s="79">
        <v>0</v>
      </c>
      <c r="O1684" s="79">
        <v>1.06</v>
      </c>
      <c r="P1684" s="79">
        <v>1.7</v>
      </c>
      <c r="Q1684" s="79">
        <v>1.1299999999999999</v>
      </c>
      <c r="R1684" s="79">
        <v>3.14</v>
      </c>
      <c r="S1684" s="79">
        <v>7.07</v>
      </c>
      <c r="T1684" s="79">
        <v>9.25</v>
      </c>
      <c r="U1684" s="79">
        <v>1.4</v>
      </c>
      <c r="V1684" s="79">
        <v>2.1</v>
      </c>
      <c r="W1684" s="79">
        <v>1.01</v>
      </c>
      <c r="X1684" s="79">
        <v>0.87</v>
      </c>
      <c r="Y1684" s="79">
        <v>0</v>
      </c>
      <c r="Z1684" s="79">
        <v>0</v>
      </c>
      <c r="AA1684" s="111">
        <v>0</v>
      </c>
      <c r="AB1684" s="107"/>
    </row>
    <row r="1685" spans="1:28" ht="19.5" customHeight="1" x14ac:dyDescent="0.15">
      <c r="A1685" s="219"/>
      <c r="B1685" s="73"/>
      <c r="C1685" s="73"/>
      <c r="D1685" s="73"/>
      <c r="E1685" s="77" t="s">
        <v>150</v>
      </c>
      <c r="F1685" s="79">
        <f t="shared" si="665"/>
        <v>6.9060000000000006</v>
      </c>
      <c r="G1685" s="79">
        <v>0</v>
      </c>
      <c r="H1685" s="79">
        <v>0</v>
      </c>
      <c r="I1685" s="79">
        <v>0</v>
      </c>
      <c r="J1685" s="79">
        <v>0</v>
      </c>
      <c r="K1685" s="79">
        <v>0</v>
      </c>
      <c r="L1685" s="79">
        <v>0</v>
      </c>
      <c r="M1685" s="79">
        <v>0</v>
      </c>
      <c r="N1685" s="79">
        <v>0</v>
      </c>
      <c r="O1685" s="79">
        <v>0.192</v>
      </c>
      <c r="P1685" s="79">
        <v>0.33900000000000002</v>
      </c>
      <c r="Q1685" s="79">
        <v>0.249</v>
      </c>
      <c r="R1685" s="79">
        <v>0.72099999999999997</v>
      </c>
      <c r="S1685" s="79">
        <v>1.6970000000000001</v>
      </c>
      <c r="T1685" s="79">
        <v>2.3149999999999999</v>
      </c>
      <c r="U1685" s="79">
        <v>0.36</v>
      </c>
      <c r="V1685" s="79">
        <v>0.54600000000000004</v>
      </c>
      <c r="W1685" s="79">
        <v>0.26100000000000001</v>
      </c>
      <c r="X1685" s="79">
        <v>0.22600000000000001</v>
      </c>
      <c r="Y1685" s="79">
        <v>0</v>
      </c>
      <c r="Z1685" s="79">
        <v>0</v>
      </c>
      <c r="AA1685" s="111">
        <v>0</v>
      </c>
      <c r="AB1685" s="107"/>
    </row>
    <row r="1686" spans="1:28" ht="19.5" customHeight="1" x14ac:dyDescent="0.15">
      <c r="A1686" s="219"/>
      <c r="B1686" s="73" t="s">
        <v>65</v>
      </c>
      <c r="C1686" s="73" t="s">
        <v>159</v>
      </c>
      <c r="D1686" s="77" t="s">
        <v>160</v>
      </c>
      <c r="E1686" s="77" t="s">
        <v>183</v>
      </c>
      <c r="F1686" s="79">
        <f t="shared" si="665"/>
        <v>0</v>
      </c>
      <c r="G1686" s="79">
        <v>0</v>
      </c>
      <c r="H1686" s="79">
        <v>0</v>
      </c>
      <c r="I1686" s="79">
        <v>0</v>
      </c>
      <c r="J1686" s="79">
        <v>0</v>
      </c>
      <c r="K1686" s="79">
        <v>0</v>
      </c>
      <c r="L1686" s="79">
        <v>0</v>
      </c>
      <c r="M1686" s="79">
        <v>0</v>
      </c>
      <c r="N1686" s="79">
        <v>0</v>
      </c>
      <c r="O1686" s="79">
        <v>0</v>
      </c>
      <c r="P1686" s="79">
        <v>0</v>
      </c>
      <c r="Q1686" s="79">
        <v>0</v>
      </c>
      <c r="R1686" s="79">
        <v>0</v>
      </c>
      <c r="S1686" s="79">
        <v>0</v>
      </c>
      <c r="T1686" s="79">
        <v>0</v>
      </c>
      <c r="U1686" s="79">
        <v>0</v>
      </c>
      <c r="V1686" s="79">
        <v>0</v>
      </c>
      <c r="W1686" s="79">
        <v>0</v>
      </c>
      <c r="X1686" s="79">
        <v>0</v>
      </c>
      <c r="Y1686" s="79">
        <v>0</v>
      </c>
      <c r="Z1686" s="79">
        <v>0</v>
      </c>
      <c r="AA1686" s="111">
        <v>0</v>
      </c>
      <c r="AB1686" s="107"/>
    </row>
    <row r="1687" spans="1:28" ht="19.5" customHeight="1" x14ac:dyDescent="0.15">
      <c r="A1687" s="219"/>
      <c r="B1687" s="73"/>
      <c r="C1687" s="73"/>
      <c r="D1687" s="73"/>
      <c r="E1687" s="77" t="s">
        <v>150</v>
      </c>
      <c r="F1687" s="79">
        <f t="shared" si="665"/>
        <v>0</v>
      </c>
      <c r="G1687" s="79">
        <v>0</v>
      </c>
      <c r="H1687" s="79">
        <v>0</v>
      </c>
      <c r="I1687" s="79">
        <v>0</v>
      </c>
      <c r="J1687" s="79">
        <v>0</v>
      </c>
      <c r="K1687" s="79">
        <v>0</v>
      </c>
      <c r="L1687" s="79">
        <v>0</v>
      </c>
      <c r="M1687" s="79">
        <v>0</v>
      </c>
      <c r="N1687" s="79">
        <v>0</v>
      </c>
      <c r="O1687" s="79">
        <v>0</v>
      </c>
      <c r="P1687" s="79">
        <v>0</v>
      </c>
      <c r="Q1687" s="79">
        <v>0</v>
      </c>
      <c r="R1687" s="79">
        <v>0</v>
      </c>
      <c r="S1687" s="79">
        <v>0</v>
      </c>
      <c r="T1687" s="79">
        <v>0</v>
      </c>
      <c r="U1687" s="79">
        <v>0</v>
      </c>
      <c r="V1687" s="79">
        <v>0</v>
      </c>
      <c r="W1687" s="79">
        <v>0</v>
      </c>
      <c r="X1687" s="79">
        <v>0</v>
      </c>
      <c r="Y1687" s="79">
        <v>0</v>
      </c>
      <c r="Z1687" s="79">
        <v>0</v>
      </c>
      <c r="AA1687" s="111">
        <v>0</v>
      </c>
      <c r="AB1687" s="107"/>
    </row>
    <row r="1688" spans="1:28" ht="19.5" customHeight="1" x14ac:dyDescent="0.15">
      <c r="A1688" s="219" t="s">
        <v>85</v>
      </c>
      <c r="B1688" s="73"/>
      <c r="C1688" s="73"/>
      <c r="D1688" s="77" t="s">
        <v>166</v>
      </c>
      <c r="E1688" s="77" t="s">
        <v>183</v>
      </c>
      <c r="F1688" s="79">
        <f t="shared" si="665"/>
        <v>0</v>
      </c>
      <c r="G1688" s="79">
        <v>0</v>
      </c>
      <c r="H1688" s="79">
        <v>0</v>
      </c>
      <c r="I1688" s="79">
        <v>0</v>
      </c>
      <c r="J1688" s="79">
        <v>0</v>
      </c>
      <c r="K1688" s="79">
        <v>0</v>
      </c>
      <c r="L1688" s="79">
        <v>0</v>
      </c>
      <c r="M1688" s="79">
        <v>0</v>
      </c>
      <c r="N1688" s="79">
        <v>0</v>
      </c>
      <c r="O1688" s="79">
        <v>0</v>
      </c>
      <c r="P1688" s="79">
        <v>0</v>
      </c>
      <c r="Q1688" s="79">
        <v>0</v>
      </c>
      <c r="R1688" s="79">
        <v>0</v>
      </c>
      <c r="S1688" s="79">
        <v>0</v>
      </c>
      <c r="T1688" s="79">
        <v>0</v>
      </c>
      <c r="U1688" s="79">
        <v>0</v>
      </c>
      <c r="V1688" s="79">
        <v>0</v>
      </c>
      <c r="W1688" s="79">
        <v>0</v>
      </c>
      <c r="X1688" s="79">
        <v>0</v>
      </c>
      <c r="Y1688" s="79">
        <v>0</v>
      </c>
      <c r="Z1688" s="79">
        <v>0</v>
      </c>
      <c r="AA1688" s="111">
        <v>0</v>
      </c>
      <c r="AB1688" s="107"/>
    </row>
    <row r="1689" spans="1:28" ht="19.5" customHeight="1" x14ac:dyDescent="0.15">
      <c r="A1689" s="219"/>
      <c r="B1689" s="73"/>
      <c r="C1689" s="73" t="s">
        <v>162</v>
      </c>
      <c r="D1689" s="73"/>
      <c r="E1689" s="77" t="s">
        <v>150</v>
      </c>
      <c r="F1689" s="79">
        <f t="shared" si="665"/>
        <v>0</v>
      </c>
      <c r="G1689" s="79">
        <v>0</v>
      </c>
      <c r="H1689" s="79">
        <v>0</v>
      </c>
      <c r="I1689" s="79">
        <v>0</v>
      </c>
      <c r="J1689" s="79">
        <v>0</v>
      </c>
      <c r="K1689" s="79">
        <v>0</v>
      </c>
      <c r="L1689" s="79">
        <v>0</v>
      </c>
      <c r="M1689" s="79">
        <v>0</v>
      </c>
      <c r="N1689" s="79">
        <v>0</v>
      </c>
      <c r="O1689" s="79">
        <v>0</v>
      </c>
      <c r="P1689" s="79">
        <v>0</v>
      </c>
      <c r="Q1689" s="79">
        <v>0</v>
      </c>
      <c r="R1689" s="79">
        <v>0</v>
      </c>
      <c r="S1689" s="79">
        <v>0</v>
      </c>
      <c r="T1689" s="79">
        <v>0</v>
      </c>
      <c r="U1689" s="79">
        <v>0</v>
      </c>
      <c r="V1689" s="79">
        <v>0</v>
      </c>
      <c r="W1689" s="79">
        <v>0</v>
      </c>
      <c r="X1689" s="79">
        <v>0</v>
      </c>
      <c r="Y1689" s="79">
        <v>0</v>
      </c>
      <c r="Z1689" s="79">
        <v>0</v>
      </c>
      <c r="AA1689" s="111">
        <v>0</v>
      </c>
      <c r="AB1689" s="107"/>
    </row>
    <row r="1690" spans="1:28" ht="19.5" customHeight="1" x14ac:dyDescent="0.15">
      <c r="A1690" s="219"/>
      <c r="B1690" s="73" t="s">
        <v>20</v>
      </c>
      <c r="C1690" s="73"/>
      <c r="D1690" s="77" t="s">
        <v>164</v>
      </c>
      <c r="E1690" s="77" t="s">
        <v>183</v>
      </c>
      <c r="F1690" s="79">
        <f t="shared" si="665"/>
        <v>0</v>
      </c>
      <c r="G1690" s="79">
        <v>0</v>
      </c>
      <c r="H1690" s="79">
        <v>0</v>
      </c>
      <c r="I1690" s="79">
        <v>0</v>
      </c>
      <c r="J1690" s="79">
        <v>0</v>
      </c>
      <c r="K1690" s="79">
        <v>0</v>
      </c>
      <c r="L1690" s="79">
        <v>0</v>
      </c>
      <c r="M1690" s="79">
        <v>0</v>
      </c>
      <c r="N1690" s="79">
        <v>0</v>
      </c>
      <c r="O1690" s="79">
        <v>0</v>
      </c>
      <c r="P1690" s="79">
        <v>0</v>
      </c>
      <c r="Q1690" s="79">
        <v>0</v>
      </c>
      <c r="R1690" s="79">
        <v>0</v>
      </c>
      <c r="S1690" s="79">
        <v>0</v>
      </c>
      <c r="T1690" s="79">
        <v>0</v>
      </c>
      <c r="U1690" s="79">
        <v>0</v>
      </c>
      <c r="V1690" s="79">
        <v>0</v>
      </c>
      <c r="W1690" s="79">
        <v>0</v>
      </c>
      <c r="X1690" s="79">
        <v>0</v>
      </c>
      <c r="Y1690" s="79">
        <v>0</v>
      </c>
      <c r="Z1690" s="79">
        <v>0</v>
      </c>
      <c r="AA1690" s="111">
        <v>0</v>
      </c>
      <c r="AB1690" s="107"/>
    </row>
    <row r="1691" spans="1:28" ht="19.5" customHeight="1" x14ac:dyDescent="0.15">
      <c r="A1691" s="219"/>
      <c r="B1691" s="73"/>
      <c r="C1691" s="73"/>
      <c r="D1691" s="73"/>
      <c r="E1691" s="77" t="s">
        <v>150</v>
      </c>
      <c r="F1691" s="79">
        <f t="shared" si="665"/>
        <v>0</v>
      </c>
      <c r="G1691" s="79">
        <v>0</v>
      </c>
      <c r="H1691" s="79">
        <v>0</v>
      </c>
      <c r="I1691" s="79">
        <v>0</v>
      </c>
      <c r="J1691" s="79">
        <v>0</v>
      </c>
      <c r="K1691" s="79">
        <v>0</v>
      </c>
      <c r="L1691" s="79">
        <v>0</v>
      </c>
      <c r="M1691" s="79">
        <v>0</v>
      </c>
      <c r="N1691" s="79">
        <v>0</v>
      </c>
      <c r="O1691" s="79">
        <v>0</v>
      </c>
      <c r="P1691" s="79">
        <v>0</v>
      </c>
      <c r="Q1691" s="79">
        <v>0</v>
      </c>
      <c r="R1691" s="79">
        <v>0</v>
      </c>
      <c r="S1691" s="79">
        <v>0</v>
      </c>
      <c r="T1691" s="79">
        <v>0</v>
      </c>
      <c r="U1691" s="79">
        <v>0</v>
      </c>
      <c r="V1691" s="79">
        <v>0</v>
      </c>
      <c r="W1691" s="79">
        <v>0</v>
      </c>
      <c r="X1691" s="79">
        <v>0</v>
      </c>
      <c r="Y1691" s="79">
        <v>0</v>
      </c>
      <c r="Z1691" s="79">
        <v>0</v>
      </c>
      <c r="AA1691" s="111">
        <v>0</v>
      </c>
      <c r="AB1691" s="107"/>
    </row>
    <row r="1692" spans="1:28" ht="19.5" customHeight="1" x14ac:dyDescent="0.15">
      <c r="A1692" s="219"/>
      <c r="B1692" s="76"/>
      <c r="C1692" s="74" t="s">
        <v>165</v>
      </c>
      <c r="D1692" s="75"/>
      <c r="E1692" s="77" t="s">
        <v>183</v>
      </c>
      <c r="F1692" s="79">
        <f t="shared" si="665"/>
        <v>1424.23</v>
      </c>
      <c r="G1692" s="79">
        <v>0.49</v>
      </c>
      <c r="H1692" s="79">
        <v>11.61</v>
      </c>
      <c r="I1692" s="79">
        <v>1.5</v>
      </c>
      <c r="J1692" s="79">
        <v>3.57</v>
      </c>
      <c r="K1692" s="79">
        <v>98.97</v>
      </c>
      <c r="L1692" s="79">
        <v>33.22</v>
      </c>
      <c r="M1692" s="79">
        <v>21.48</v>
      </c>
      <c r="N1692" s="79">
        <v>15.35</v>
      </c>
      <c r="O1692" s="79">
        <v>27.45</v>
      </c>
      <c r="P1692" s="79">
        <v>27.330000000000002</v>
      </c>
      <c r="Q1692" s="79">
        <v>57</v>
      </c>
      <c r="R1692" s="79">
        <v>52.93</v>
      </c>
      <c r="S1692" s="79">
        <v>243.83</v>
      </c>
      <c r="T1692" s="79">
        <v>196.74</v>
      </c>
      <c r="U1692" s="79">
        <v>415.78</v>
      </c>
      <c r="V1692" s="79">
        <v>126.27</v>
      </c>
      <c r="W1692" s="79">
        <v>81.03</v>
      </c>
      <c r="X1692" s="79">
        <v>9.68</v>
      </c>
      <c r="Y1692" s="79">
        <v>0</v>
      </c>
      <c r="Z1692" s="79">
        <v>0</v>
      </c>
      <c r="AA1692" s="111">
        <v>0</v>
      </c>
      <c r="AB1692" s="107"/>
    </row>
    <row r="1693" spans="1:28" ht="19.5" customHeight="1" thickBot="1" x14ac:dyDescent="0.2">
      <c r="A1693" s="94"/>
      <c r="B1693" s="222"/>
      <c r="C1693" s="222"/>
      <c r="D1693" s="223"/>
      <c r="E1693" s="224" t="s">
        <v>150</v>
      </c>
      <c r="F1693" s="79">
        <f t="shared" si="665"/>
        <v>193.30600000000001</v>
      </c>
      <c r="G1693" s="102">
        <v>0</v>
      </c>
      <c r="H1693" s="225">
        <v>1E-3</v>
      </c>
      <c r="I1693" s="225">
        <v>3.7999999999999999E-2</v>
      </c>
      <c r="J1693" s="225">
        <v>0.18099999999999999</v>
      </c>
      <c r="K1693" s="225">
        <v>6.9329999999999998</v>
      </c>
      <c r="L1693" s="225">
        <v>2.9929999999999999</v>
      </c>
      <c r="M1693" s="225">
        <v>2.1480000000000001</v>
      </c>
      <c r="N1693" s="225">
        <v>1.6890000000000001</v>
      </c>
      <c r="O1693" s="225">
        <v>3.294</v>
      </c>
      <c r="P1693" s="225">
        <v>3.5529999999999999</v>
      </c>
      <c r="Q1693" s="225">
        <v>7.984</v>
      </c>
      <c r="R1693" s="225">
        <v>7.6780000000000008</v>
      </c>
      <c r="S1693" s="225">
        <v>35.376000000000005</v>
      </c>
      <c r="T1693" s="225">
        <v>28.723000000000003</v>
      </c>
      <c r="U1693" s="225">
        <v>60.832000000000001</v>
      </c>
      <c r="V1693" s="225">
        <v>18.549999999999997</v>
      </c>
      <c r="W1693" s="225">
        <v>11.912000000000001</v>
      </c>
      <c r="X1693" s="225">
        <v>1.421</v>
      </c>
      <c r="Y1693" s="225">
        <v>0</v>
      </c>
      <c r="Z1693" s="225">
        <v>0</v>
      </c>
      <c r="AA1693" s="226">
        <v>0</v>
      </c>
      <c r="AB1693" s="107"/>
    </row>
    <row r="1694" spans="1:28" ht="19.5" customHeight="1" x14ac:dyDescent="0.15">
      <c r="A1694" s="349" t="s">
        <v>119</v>
      </c>
      <c r="B1694" s="352" t="s">
        <v>120</v>
      </c>
      <c r="C1694" s="353"/>
      <c r="D1694" s="354"/>
      <c r="E1694" s="73" t="s">
        <v>183</v>
      </c>
      <c r="F1694" s="227">
        <f>F1695+F1696</f>
        <v>13.33</v>
      </c>
    </row>
    <row r="1695" spans="1:28" ht="19.5" customHeight="1" x14ac:dyDescent="0.15">
      <c r="A1695" s="350"/>
      <c r="B1695" s="355" t="s">
        <v>205</v>
      </c>
      <c r="C1695" s="356"/>
      <c r="D1695" s="357"/>
      <c r="E1695" s="77" t="s">
        <v>183</v>
      </c>
      <c r="F1695" s="227">
        <v>4.24</v>
      </c>
    </row>
    <row r="1696" spans="1:28" ht="19.5" customHeight="1" x14ac:dyDescent="0.15">
      <c r="A1696" s="351"/>
      <c r="B1696" s="355" t="s">
        <v>206</v>
      </c>
      <c r="C1696" s="356"/>
      <c r="D1696" s="357"/>
      <c r="E1696" s="77" t="s">
        <v>183</v>
      </c>
      <c r="F1696" s="227">
        <v>9.09</v>
      </c>
    </row>
    <row r="1697" spans="1:28" ht="19.5" customHeight="1" thickBot="1" x14ac:dyDescent="0.2">
      <c r="A1697" s="358" t="s">
        <v>204</v>
      </c>
      <c r="B1697" s="359"/>
      <c r="C1697" s="359"/>
      <c r="D1697" s="360"/>
      <c r="E1697" s="167" t="s">
        <v>183</v>
      </c>
      <c r="F1697" s="233">
        <v>0</v>
      </c>
    </row>
    <row r="1699" spans="1:28" ht="19.5" customHeight="1" x14ac:dyDescent="0.15">
      <c r="A1699" s="3" t="s">
        <v>381</v>
      </c>
      <c r="F1699" s="207" t="s">
        <v>490</v>
      </c>
    </row>
    <row r="1700" spans="1:28" ht="19.5" customHeight="1" thickBot="1" x14ac:dyDescent="0.2">
      <c r="A1700" s="346" t="s">
        <v>28</v>
      </c>
      <c r="B1700" s="348"/>
      <c r="C1700" s="348"/>
      <c r="D1700" s="348"/>
      <c r="E1700" s="348"/>
      <c r="F1700" s="348"/>
      <c r="G1700" s="348"/>
      <c r="H1700" s="348"/>
      <c r="I1700" s="348"/>
      <c r="J1700" s="348"/>
      <c r="K1700" s="348"/>
      <c r="L1700" s="348"/>
      <c r="M1700" s="348"/>
      <c r="N1700" s="348"/>
      <c r="O1700" s="348"/>
      <c r="P1700" s="348"/>
      <c r="Q1700" s="348"/>
      <c r="R1700" s="348"/>
      <c r="S1700" s="348"/>
      <c r="T1700" s="348"/>
      <c r="U1700" s="348"/>
      <c r="V1700" s="348"/>
      <c r="W1700" s="348"/>
      <c r="X1700" s="348"/>
      <c r="Y1700" s="348"/>
      <c r="Z1700" s="348"/>
      <c r="AA1700" s="348"/>
    </row>
    <row r="1701" spans="1:28" ht="19.5" customHeight="1" x14ac:dyDescent="0.15">
      <c r="A1701" s="208" t="s">
        <v>179</v>
      </c>
      <c r="B1701" s="91"/>
      <c r="C1701" s="91"/>
      <c r="D1701" s="91"/>
      <c r="E1701" s="91"/>
      <c r="F1701" s="89" t="s">
        <v>180</v>
      </c>
      <c r="G1701" s="184"/>
      <c r="H1701" s="184"/>
      <c r="I1701" s="184"/>
      <c r="J1701" s="184"/>
      <c r="K1701" s="184"/>
      <c r="L1701" s="184"/>
      <c r="M1701" s="184"/>
      <c r="N1701" s="184"/>
      <c r="O1701" s="184"/>
      <c r="P1701" s="184"/>
      <c r="Q1701" s="209"/>
      <c r="R1701" s="135"/>
      <c r="S1701" s="184"/>
      <c r="T1701" s="184"/>
      <c r="U1701" s="184"/>
      <c r="V1701" s="184"/>
      <c r="W1701" s="184"/>
      <c r="X1701" s="184"/>
      <c r="Y1701" s="184"/>
      <c r="Z1701" s="184"/>
      <c r="AA1701" s="234" t="s">
        <v>181</v>
      </c>
      <c r="AB1701" s="107"/>
    </row>
    <row r="1702" spans="1:28" ht="19.5" customHeight="1" x14ac:dyDescent="0.15">
      <c r="A1702" s="211" t="s">
        <v>182</v>
      </c>
      <c r="B1702" s="75"/>
      <c r="C1702" s="75"/>
      <c r="D1702" s="75"/>
      <c r="E1702" s="77" t="s">
        <v>183</v>
      </c>
      <c r="F1702" s="79">
        <f>F1704+F1738+F1741</f>
        <v>5250.1600000000008</v>
      </c>
      <c r="G1702" s="212" t="s">
        <v>184</v>
      </c>
      <c r="H1702" s="212" t="s">
        <v>185</v>
      </c>
      <c r="I1702" s="212" t="s">
        <v>186</v>
      </c>
      <c r="J1702" s="212" t="s">
        <v>187</v>
      </c>
      <c r="K1702" s="212" t="s">
        <v>227</v>
      </c>
      <c r="L1702" s="212" t="s">
        <v>228</v>
      </c>
      <c r="M1702" s="212" t="s">
        <v>229</v>
      </c>
      <c r="N1702" s="212" t="s">
        <v>230</v>
      </c>
      <c r="O1702" s="212" t="s">
        <v>231</v>
      </c>
      <c r="P1702" s="212" t="s">
        <v>232</v>
      </c>
      <c r="Q1702" s="213" t="s">
        <v>233</v>
      </c>
      <c r="R1702" s="214" t="s">
        <v>234</v>
      </c>
      <c r="S1702" s="212" t="s">
        <v>235</v>
      </c>
      <c r="T1702" s="212" t="s">
        <v>236</v>
      </c>
      <c r="U1702" s="212" t="s">
        <v>237</v>
      </c>
      <c r="V1702" s="212" t="s">
        <v>238</v>
      </c>
      <c r="W1702" s="212" t="s">
        <v>42</v>
      </c>
      <c r="X1702" s="212" t="s">
        <v>147</v>
      </c>
      <c r="Y1702" s="212" t="s">
        <v>148</v>
      </c>
      <c r="Z1702" s="212" t="s">
        <v>149</v>
      </c>
      <c r="AA1702" s="235"/>
      <c r="AB1702" s="107"/>
    </row>
    <row r="1703" spans="1:28" ht="19.5" customHeight="1" x14ac:dyDescent="0.15">
      <c r="A1703" s="144"/>
      <c r="E1703" s="77" t="s">
        <v>150</v>
      </c>
      <c r="F1703" s="79">
        <f>F1705</f>
        <v>1475.018</v>
      </c>
      <c r="G1703" s="216"/>
      <c r="H1703" s="216"/>
      <c r="I1703" s="216"/>
      <c r="J1703" s="216"/>
      <c r="K1703" s="216"/>
      <c r="L1703" s="216"/>
      <c r="M1703" s="216"/>
      <c r="N1703" s="216"/>
      <c r="O1703" s="216"/>
      <c r="P1703" s="216"/>
      <c r="Q1703" s="217"/>
      <c r="R1703" s="197"/>
      <c r="S1703" s="216"/>
      <c r="T1703" s="216"/>
      <c r="U1703" s="216"/>
      <c r="V1703" s="216"/>
      <c r="W1703" s="216"/>
      <c r="X1703" s="216"/>
      <c r="Y1703" s="216"/>
      <c r="Z1703" s="216"/>
      <c r="AA1703" s="235" t="s">
        <v>151</v>
      </c>
      <c r="AB1703" s="107"/>
    </row>
    <row r="1704" spans="1:28" ht="19.5" customHeight="1" x14ac:dyDescent="0.15">
      <c r="A1704" s="218"/>
      <c r="B1704" s="74" t="s">
        <v>152</v>
      </c>
      <c r="C1704" s="75"/>
      <c r="D1704" s="75"/>
      <c r="E1704" s="77" t="s">
        <v>183</v>
      </c>
      <c r="F1704" s="79">
        <f>SUM(G1704:AA1704)</f>
        <v>5152.2300000000005</v>
      </c>
      <c r="G1704" s="79">
        <f>G1706+G1724</f>
        <v>3.34</v>
      </c>
      <c r="H1704" s="79">
        <f t="shared" ref="H1704:AA1704" si="670">H1706+H1724</f>
        <v>21.639999999999997</v>
      </c>
      <c r="I1704" s="79">
        <f t="shared" si="670"/>
        <v>29.259999999999998</v>
      </c>
      <c r="J1704" s="79">
        <f t="shared" si="670"/>
        <v>16.61</v>
      </c>
      <c r="K1704" s="79">
        <f t="shared" si="670"/>
        <v>45.21</v>
      </c>
      <c r="L1704" s="79">
        <f t="shared" si="670"/>
        <v>228.9</v>
      </c>
      <c r="M1704" s="79">
        <f t="shared" si="670"/>
        <v>151.02999999999997</v>
      </c>
      <c r="N1704" s="79">
        <f t="shared" si="670"/>
        <v>130.91999999999999</v>
      </c>
      <c r="O1704" s="79">
        <f t="shared" si="670"/>
        <v>107.99000000000001</v>
      </c>
      <c r="P1704" s="79">
        <f t="shared" si="670"/>
        <v>369.46</v>
      </c>
      <c r="Q1704" s="79">
        <f t="shared" si="670"/>
        <v>677.15</v>
      </c>
      <c r="R1704" s="79">
        <f t="shared" si="670"/>
        <v>482.6</v>
      </c>
      <c r="S1704" s="79">
        <f t="shared" si="670"/>
        <v>477.62</v>
      </c>
      <c r="T1704" s="79">
        <f t="shared" si="670"/>
        <v>447.99</v>
      </c>
      <c r="U1704" s="79">
        <f t="shared" si="670"/>
        <v>624.73</v>
      </c>
      <c r="V1704" s="79">
        <f t="shared" si="670"/>
        <v>596.78</v>
      </c>
      <c r="W1704" s="79">
        <f t="shared" si="670"/>
        <v>362.83000000000004</v>
      </c>
      <c r="X1704" s="79">
        <f t="shared" si="670"/>
        <v>233.77</v>
      </c>
      <c r="Y1704" s="79">
        <f t="shared" si="670"/>
        <v>101.47</v>
      </c>
      <c r="Z1704" s="79">
        <f t="shared" si="670"/>
        <v>28.05</v>
      </c>
      <c r="AA1704" s="111">
        <f t="shared" si="670"/>
        <v>14.88</v>
      </c>
      <c r="AB1704" s="107"/>
    </row>
    <row r="1705" spans="1:28" ht="19.5" customHeight="1" x14ac:dyDescent="0.15">
      <c r="A1705" s="219"/>
      <c r="B1705" s="220"/>
      <c r="E1705" s="77" t="s">
        <v>150</v>
      </c>
      <c r="F1705" s="79">
        <f>SUM(G1705:AA1705)</f>
        <v>1475.018</v>
      </c>
      <c r="G1705" s="79">
        <f>G1707+G1725</f>
        <v>0</v>
      </c>
      <c r="H1705" s="79">
        <f t="shared" ref="H1705:AA1705" si="671">H1707+H1725</f>
        <v>3.0000000000000001E-3</v>
      </c>
      <c r="I1705" s="79">
        <f t="shared" si="671"/>
        <v>0.8620000000000001</v>
      </c>
      <c r="J1705" s="79">
        <f t="shared" si="671"/>
        <v>1.3180000000000001</v>
      </c>
      <c r="K1705" s="79">
        <f t="shared" si="671"/>
        <v>6.3400000000000007</v>
      </c>
      <c r="L1705" s="79">
        <f t="shared" si="671"/>
        <v>42.249999999999993</v>
      </c>
      <c r="M1705" s="79">
        <f t="shared" si="671"/>
        <v>35.135000000000005</v>
      </c>
      <c r="N1705" s="79">
        <f t="shared" si="671"/>
        <v>33.543999999999997</v>
      </c>
      <c r="O1705" s="79">
        <f t="shared" si="671"/>
        <v>32.167000000000002</v>
      </c>
      <c r="P1705" s="79">
        <f t="shared" si="671"/>
        <v>124.18</v>
      </c>
      <c r="Q1705" s="79">
        <f t="shared" si="671"/>
        <v>242.96399999999997</v>
      </c>
      <c r="R1705" s="79">
        <f t="shared" si="671"/>
        <v>165.54400000000001</v>
      </c>
      <c r="S1705" s="79">
        <f t="shared" si="671"/>
        <v>154.04500000000002</v>
      </c>
      <c r="T1705" s="79">
        <f t="shared" si="671"/>
        <v>136.75399999999999</v>
      </c>
      <c r="U1705" s="79">
        <f t="shared" si="671"/>
        <v>171.01700000000002</v>
      </c>
      <c r="V1705" s="79">
        <f t="shared" si="671"/>
        <v>144.59900000000002</v>
      </c>
      <c r="W1705" s="79">
        <f t="shared" si="671"/>
        <v>82.305000000000007</v>
      </c>
      <c r="X1705" s="79">
        <f t="shared" si="671"/>
        <v>60.366</v>
      </c>
      <c r="Y1705" s="79">
        <f t="shared" si="671"/>
        <v>24.409999999999997</v>
      </c>
      <c r="Z1705" s="79">
        <f t="shared" si="671"/>
        <v>11.516</v>
      </c>
      <c r="AA1705" s="111">
        <f t="shared" si="671"/>
        <v>5.6989999999999998</v>
      </c>
      <c r="AB1705" s="107"/>
    </row>
    <row r="1706" spans="1:28" ht="19.5" customHeight="1" x14ac:dyDescent="0.15">
      <c r="A1706" s="219"/>
      <c r="B1706" s="221"/>
      <c r="C1706" s="74" t="s">
        <v>152</v>
      </c>
      <c r="D1706" s="75"/>
      <c r="E1706" s="77" t="s">
        <v>183</v>
      </c>
      <c r="F1706" s="79">
        <f t="shared" ref="F1706:F1709" si="672">SUM(G1706:AA1706)</f>
        <v>3512.3500000000008</v>
      </c>
      <c r="G1706" s="79">
        <f>G1708+G1722</f>
        <v>3.34</v>
      </c>
      <c r="H1706" s="79">
        <f t="shared" ref="H1706:J1706" si="673">H1708+H1722</f>
        <v>2.4899999999999998</v>
      </c>
      <c r="I1706" s="79">
        <f t="shared" si="673"/>
        <v>13.43</v>
      </c>
      <c r="J1706" s="79">
        <f t="shared" si="673"/>
        <v>10.17</v>
      </c>
      <c r="K1706" s="79">
        <f>K1708+K1722</f>
        <v>33.68</v>
      </c>
      <c r="L1706" s="79">
        <f t="shared" ref="L1706:AA1706" si="674">L1708+L1722</f>
        <v>193.33</v>
      </c>
      <c r="M1706" s="79">
        <f t="shared" si="674"/>
        <v>135.70999999999998</v>
      </c>
      <c r="N1706" s="79">
        <f t="shared" si="674"/>
        <v>106.21</v>
      </c>
      <c r="O1706" s="79">
        <f t="shared" si="674"/>
        <v>97.06</v>
      </c>
      <c r="P1706" s="79">
        <f t="shared" si="674"/>
        <v>365.15999999999997</v>
      </c>
      <c r="Q1706" s="79">
        <f t="shared" si="674"/>
        <v>662.18999999999994</v>
      </c>
      <c r="R1706" s="79">
        <f t="shared" si="674"/>
        <v>432.99</v>
      </c>
      <c r="S1706" s="79">
        <f t="shared" si="674"/>
        <v>366.85</v>
      </c>
      <c r="T1706" s="79">
        <f t="shared" si="674"/>
        <v>289.38</v>
      </c>
      <c r="U1706" s="79">
        <f t="shared" si="674"/>
        <v>309.15000000000003</v>
      </c>
      <c r="V1706" s="79">
        <f t="shared" si="674"/>
        <v>210.76999999999998</v>
      </c>
      <c r="W1706" s="79">
        <f t="shared" si="674"/>
        <v>102.11</v>
      </c>
      <c r="X1706" s="79">
        <f t="shared" si="674"/>
        <v>98.81</v>
      </c>
      <c r="Y1706" s="79">
        <f t="shared" si="674"/>
        <v>36.589999999999996</v>
      </c>
      <c r="Z1706" s="79">
        <f t="shared" si="674"/>
        <v>28.05</v>
      </c>
      <c r="AA1706" s="111">
        <f t="shared" si="674"/>
        <v>14.88</v>
      </c>
      <c r="AB1706" s="107"/>
    </row>
    <row r="1707" spans="1:28" ht="19.5" customHeight="1" x14ac:dyDescent="0.15">
      <c r="A1707" s="219"/>
      <c r="B1707" s="76"/>
      <c r="C1707" s="76"/>
      <c r="E1707" s="77" t="s">
        <v>150</v>
      </c>
      <c r="F1707" s="79">
        <f t="shared" si="672"/>
        <v>1234.3940000000002</v>
      </c>
      <c r="G1707" s="79">
        <f>G1709+G1723</f>
        <v>0</v>
      </c>
      <c r="H1707" s="79">
        <f t="shared" ref="H1707:AA1707" si="675">H1709+H1723</f>
        <v>3.0000000000000001E-3</v>
      </c>
      <c r="I1707" s="79">
        <f t="shared" si="675"/>
        <v>0.46500000000000002</v>
      </c>
      <c r="J1707" s="79">
        <f t="shared" si="675"/>
        <v>0.99399999999999999</v>
      </c>
      <c r="K1707" s="79">
        <f t="shared" si="675"/>
        <v>5.5330000000000004</v>
      </c>
      <c r="L1707" s="79">
        <f t="shared" si="675"/>
        <v>39.045999999999992</v>
      </c>
      <c r="M1707" s="79">
        <f t="shared" si="675"/>
        <v>33.603000000000009</v>
      </c>
      <c r="N1707" s="79">
        <f t="shared" si="675"/>
        <v>30.782</v>
      </c>
      <c r="O1707" s="79">
        <f t="shared" si="675"/>
        <v>30.855</v>
      </c>
      <c r="P1707" s="79">
        <f t="shared" si="675"/>
        <v>123.68700000000001</v>
      </c>
      <c r="Q1707" s="79">
        <f t="shared" si="675"/>
        <v>240.89799999999997</v>
      </c>
      <c r="R1707" s="79">
        <f t="shared" si="675"/>
        <v>158.26400000000001</v>
      </c>
      <c r="S1707" s="79">
        <f t="shared" si="675"/>
        <v>137.405</v>
      </c>
      <c r="T1707" s="79">
        <f t="shared" si="675"/>
        <v>113.633</v>
      </c>
      <c r="U1707" s="79">
        <f t="shared" si="675"/>
        <v>120.89200000000001</v>
      </c>
      <c r="V1707" s="79">
        <f t="shared" si="675"/>
        <v>84.813000000000017</v>
      </c>
      <c r="W1707" s="79">
        <f t="shared" si="675"/>
        <v>41.053000000000004</v>
      </c>
      <c r="X1707" s="79">
        <f t="shared" si="675"/>
        <v>40.383000000000003</v>
      </c>
      <c r="Y1707" s="79">
        <f t="shared" si="675"/>
        <v>14.87</v>
      </c>
      <c r="Z1707" s="79">
        <f t="shared" si="675"/>
        <v>11.516</v>
      </c>
      <c r="AA1707" s="111">
        <f t="shared" si="675"/>
        <v>5.6989999999999998</v>
      </c>
      <c r="AB1707" s="107"/>
    </row>
    <row r="1708" spans="1:28" ht="19.5" customHeight="1" x14ac:dyDescent="0.15">
      <c r="A1708" s="219"/>
      <c r="B1708" s="73"/>
      <c r="C1708" s="77"/>
      <c r="D1708" s="77" t="s">
        <v>153</v>
      </c>
      <c r="E1708" s="77" t="s">
        <v>183</v>
      </c>
      <c r="F1708" s="79">
        <f>SUM(G1708:AA1708)</f>
        <v>3491.76</v>
      </c>
      <c r="G1708" s="79">
        <f>SUM(G1710,G1712,G1714,G1716,G1718,G1720)</f>
        <v>3.34</v>
      </c>
      <c r="H1708" s="79">
        <f t="shared" ref="H1708" si="676">SUM(H1710,H1712,H1714,H1716,H1718,H1720)</f>
        <v>2.2399999999999998</v>
      </c>
      <c r="I1708" s="79">
        <f>SUM(I1710,I1712,I1714,I1716,I1718,I1720)</f>
        <v>13.43</v>
      </c>
      <c r="J1708" s="79">
        <f t="shared" ref="J1708" si="677">SUM(J1710,J1712,J1714,J1716,J1718,J1720)</f>
        <v>9.9700000000000006</v>
      </c>
      <c r="K1708" s="79">
        <f>SUM(K1710,K1712,K1714,K1716,K1718,K1720)</f>
        <v>32.47</v>
      </c>
      <c r="L1708" s="79">
        <f t="shared" ref="L1708:N1708" si="678">SUM(L1710,L1712,L1714,L1716,L1718,L1720)</f>
        <v>180.37</v>
      </c>
      <c r="M1708" s="79">
        <f t="shared" si="678"/>
        <v>134.60999999999999</v>
      </c>
      <c r="N1708" s="79">
        <f t="shared" si="678"/>
        <v>105.85</v>
      </c>
      <c r="O1708" s="79">
        <f>SUM(O1710,O1712,O1714,O1716,O1718,O1720)</f>
        <v>95.55</v>
      </c>
      <c r="P1708" s="79">
        <f t="shared" ref="P1708:V1708" si="679">SUM(P1710,P1712,P1714,P1716,P1718,P1720)</f>
        <v>365.01</v>
      </c>
      <c r="Q1708" s="79">
        <f t="shared" si="679"/>
        <v>660.68999999999994</v>
      </c>
      <c r="R1708" s="79">
        <f t="shared" si="679"/>
        <v>432.27</v>
      </c>
      <c r="S1708" s="79">
        <f t="shared" si="679"/>
        <v>366.35</v>
      </c>
      <c r="T1708" s="79">
        <f t="shared" si="679"/>
        <v>289.38</v>
      </c>
      <c r="U1708" s="79">
        <f t="shared" si="679"/>
        <v>309.15000000000003</v>
      </c>
      <c r="V1708" s="79">
        <f t="shared" si="679"/>
        <v>210.64</v>
      </c>
      <c r="W1708" s="79">
        <f>SUM(W1710,W1712,W1714,W1716,W1718,W1720)</f>
        <v>102.11</v>
      </c>
      <c r="X1708" s="79">
        <f t="shared" ref="X1708:AA1708" si="680">SUM(X1710,X1712,X1714,X1716,X1718,X1720)</f>
        <v>98.81</v>
      </c>
      <c r="Y1708" s="79">
        <f t="shared" si="680"/>
        <v>36.589999999999996</v>
      </c>
      <c r="Z1708" s="79">
        <f t="shared" si="680"/>
        <v>28.05</v>
      </c>
      <c r="AA1708" s="111">
        <f t="shared" si="680"/>
        <v>14.88</v>
      </c>
      <c r="AB1708" s="107"/>
    </row>
    <row r="1709" spans="1:28" ht="19.5" customHeight="1" x14ac:dyDescent="0.15">
      <c r="A1709" s="219"/>
      <c r="B1709" s="73" t="s">
        <v>154</v>
      </c>
      <c r="C1709" s="73"/>
      <c r="D1709" s="73"/>
      <c r="E1709" s="77" t="s">
        <v>150</v>
      </c>
      <c r="F1709" s="79">
        <f t="shared" si="672"/>
        <v>1232.0380000000002</v>
      </c>
      <c r="G1709" s="79">
        <f>SUM(G1711,G1713,G1715,G1717,G1719,G1721)</f>
        <v>0</v>
      </c>
      <c r="H1709" s="79">
        <f t="shared" ref="H1709:AA1709" si="681">SUM(H1711,H1713,H1715,H1717,H1719,H1721)</f>
        <v>0</v>
      </c>
      <c r="I1709" s="79">
        <f t="shared" si="681"/>
        <v>0.46500000000000002</v>
      </c>
      <c r="J1709" s="79">
        <f t="shared" si="681"/>
        <v>0.98399999999999999</v>
      </c>
      <c r="K1709" s="79">
        <f t="shared" si="681"/>
        <v>5.4490000000000007</v>
      </c>
      <c r="L1709" s="79">
        <f t="shared" si="681"/>
        <v>37.876999999999995</v>
      </c>
      <c r="M1709" s="79">
        <f t="shared" si="681"/>
        <v>33.461000000000006</v>
      </c>
      <c r="N1709" s="79">
        <f t="shared" si="681"/>
        <v>30.696000000000002</v>
      </c>
      <c r="O1709" s="79">
        <f t="shared" si="681"/>
        <v>30.477</v>
      </c>
      <c r="P1709" s="79">
        <f t="shared" si="681"/>
        <v>123.64800000000001</v>
      </c>
      <c r="Q1709" s="79">
        <f t="shared" si="681"/>
        <v>240.74599999999998</v>
      </c>
      <c r="R1709" s="79">
        <f t="shared" si="681"/>
        <v>158.06200000000001</v>
      </c>
      <c r="S1709" s="79">
        <f t="shared" si="681"/>
        <v>137.33199999999999</v>
      </c>
      <c r="T1709" s="79">
        <f t="shared" si="681"/>
        <v>113.633</v>
      </c>
      <c r="U1709" s="79">
        <f t="shared" si="681"/>
        <v>120.89200000000001</v>
      </c>
      <c r="V1709" s="79">
        <f t="shared" si="681"/>
        <v>84.795000000000016</v>
      </c>
      <c r="W1709" s="79">
        <f t="shared" si="681"/>
        <v>41.053000000000004</v>
      </c>
      <c r="X1709" s="79">
        <f t="shared" si="681"/>
        <v>40.383000000000003</v>
      </c>
      <c r="Y1709" s="79">
        <f t="shared" si="681"/>
        <v>14.87</v>
      </c>
      <c r="Z1709" s="79">
        <f t="shared" si="681"/>
        <v>11.516</v>
      </c>
      <c r="AA1709" s="111">
        <f t="shared" si="681"/>
        <v>5.6989999999999998</v>
      </c>
      <c r="AB1709" s="107"/>
    </row>
    <row r="1710" spans="1:28" ht="19.5" customHeight="1" x14ac:dyDescent="0.15">
      <c r="A1710" s="219" t="s">
        <v>155</v>
      </c>
      <c r="B1710" s="73"/>
      <c r="C1710" s="73" t="s">
        <v>10</v>
      </c>
      <c r="D1710" s="77" t="s">
        <v>156</v>
      </c>
      <c r="E1710" s="77" t="s">
        <v>183</v>
      </c>
      <c r="F1710" s="79">
        <f t="shared" ref="F1710:F1713" si="682">SUM(G1710:AA1710)</f>
        <v>3299.6600000000008</v>
      </c>
      <c r="G1710" s="79">
        <v>2.0299999999999998</v>
      </c>
      <c r="H1710" s="79">
        <v>0.6</v>
      </c>
      <c r="I1710" s="79">
        <v>2.74</v>
      </c>
      <c r="J1710" s="79">
        <v>6.39</v>
      </c>
      <c r="K1710" s="79">
        <v>31.939999999999998</v>
      </c>
      <c r="L1710" s="79">
        <v>180.29</v>
      </c>
      <c r="M1710" s="79">
        <v>132.44</v>
      </c>
      <c r="N1710" s="79">
        <v>105.75</v>
      </c>
      <c r="O1710" s="79">
        <v>95</v>
      </c>
      <c r="P1710" s="79">
        <v>361.76</v>
      </c>
      <c r="Q1710" s="79">
        <v>635.79</v>
      </c>
      <c r="R1710" s="79">
        <v>391.9</v>
      </c>
      <c r="S1710" s="79">
        <v>329.98</v>
      </c>
      <c r="T1710" s="79">
        <v>277.16000000000003</v>
      </c>
      <c r="U1710" s="79">
        <v>270.78000000000003</v>
      </c>
      <c r="V1710" s="79">
        <v>200.03</v>
      </c>
      <c r="W1710" s="79">
        <v>97.23</v>
      </c>
      <c r="X1710" s="79">
        <v>98.81</v>
      </c>
      <c r="Y1710" s="79">
        <v>36.11</v>
      </c>
      <c r="Z1710" s="79">
        <v>28.05</v>
      </c>
      <c r="AA1710" s="111">
        <v>14.88</v>
      </c>
      <c r="AB1710" s="107"/>
    </row>
    <row r="1711" spans="1:28" ht="19.5" customHeight="1" x14ac:dyDescent="0.15">
      <c r="A1711" s="219"/>
      <c r="B1711" s="73"/>
      <c r="C1711" s="73"/>
      <c r="D1711" s="73"/>
      <c r="E1711" s="77" t="s">
        <v>150</v>
      </c>
      <c r="F1711" s="79">
        <f t="shared" si="682"/>
        <v>1189.2249999999999</v>
      </c>
      <c r="G1711" s="79">
        <v>0</v>
      </c>
      <c r="H1711" s="79">
        <v>0</v>
      </c>
      <c r="I1711" s="79">
        <v>0.192</v>
      </c>
      <c r="J1711" s="79">
        <v>0.76700000000000002</v>
      </c>
      <c r="K1711" s="79">
        <v>5.4350000000000005</v>
      </c>
      <c r="L1711" s="79">
        <v>37.866999999999997</v>
      </c>
      <c r="M1711" s="79">
        <v>33.157000000000004</v>
      </c>
      <c r="N1711" s="79">
        <v>30.675000000000001</v>
      </c>
      <c r="O1711" s="79">
        <v>30.376999999999999</v>
      </c>
      <c r="P1711" s="79">
        <v>122.998</v>
      </c>
      <c r="Q1711" s="79">
        <v>235.26</v>
      </c>
      <c r="R1711" s="79">
        <v>148.77700000000002</v>
      </c>
      <c r="S1711" s="79">
        <v>128.54900000000001</v>
      </c>
      <c r="T1711" s="79">
        <v>110.434</v>
      </c>
      <c r="U1711" s="79">
        <v>110.74100000000001</v>
      </c>
      <c r="V1711" s="79">
        <v>81.87</v>
      </c>
      <c r="W1711" s="79">
        <v>39.783000000000001</v>
      </c>
      <c r="X1711" s="79">
        <v>40.383000000000003</v>
      </c>
      <c r="Y1711" s="79">
        <v>14.744999999999999</v>
      </c>
      <c r="Z1711" s="79">
        <v>11.516</v>
      </c>
      <c r="AA1711" s="111">
        <v>5.6989999999999998</v>
      </c>
      <c r="AB1711" s="107"/>
    </row>
    <row r="1712" spans="1:28" ht="19.5" customHeight="1" x14ac:dyDescent="0.15">
      <c r="A1712" s="219"/>
      <c r="B1712" s="73"/>
      <c r="C1712" s="73"/>
      <c r="D1712" s="77" t="s">
        <v>157</v>
      </c>
      <c r="E1712" s="77" t="s">
        <v>183</v>
      </c>
      <c r="F1712" s="79">
        <f t="shared" si="682"/>
        <v>160.80999999999997</v>
      </c>
      <c r="G1712" s="79">
        <v>0</v>
      </c>
      <c r="H1712" s="79">
        <v>0</v>
      </c>
      <c r="I1712" s="79">
        <v>0</v>
      </c>
      <c r="J1712" s="79">
        <v>0</v>
      </c>
      <c r="K1712" s="79">
        <v>0</v>
      </c>
      <c r="L1712" s="79">
        <v>0.08</v>
      </c>
      <c r="M1712" s="79">
        <v>2.17</v>
      </c>
      <c r="N1712" s="79">
        <v>0</v>
      </c>
      <c r="O1712" s="79">
        <v>0.55000000000000004</v>
      </c>
      <c r="P1712" s="79">
        <v>3.25</v>
      </c>
      <c r="Q1712" s="79">
        <v>24.68</v>
      </c>
      <c r="R1712" s="79">
        <v>40.369999999999997</v>
      </c>
      <c r="S1712" s="79">
        <v>34.99</v>
      </c>
      <c r="T1712" s="79">
        <v>8.84</v>
      </c>
      <c r="U1712" s="79">
        <v>34.08</v>
      </c>
      <c r="V1712" s="79">
        <v>6.4399999999999995</v>
      </c>
      <c r="W1712" s="79">
        <v>4.88</v>
      </c>
      <c r="X1712" s="79">
        <v>0</v>
      </c>
      <c r="Y1712" s="79">
        <v>0.48</v>
      </c>
      <c r="Z1712" s="79">
        <v>0</v>
      </c>
      <c r="AA1712" s="111">
        <v>0</v>
      </c>
      <c r="AB1712" s="107"/>
    </row>
    <row r="1713" spans="1:28" ht="19.5" customHeight="1" x14ac:dyDescent="0.15">
      <c r="A1713" s="219"/>
      <c r="B1713" s="73"/>
      <c r="C1713" s="73"/>
      <c r="D1713" s="73"/>
      <c r="E1713" s="77" t="s">
        <v>150</v>
      </c>
      <c r="F1713" s="79">
        <f t="shared" si="682"/>
        <v>38.320000000000007</v>
      </c>
      <c r="G1713" s="79">
        <v>0</v>
      </c>
      <c r="H1713" s="79">
        <v>0</v>
      </c>
      <c r="I1713" s="79">
        <v>0</v>
      </c>
      <c r="J1713" s="79">
        <v>0</v>
      </c>
      <c r="K1713" s="79">
        <v>0</v>
      </c>
      <c r="L1713" s="79">
        <v>0.01</v>
      </c>
      <c r="M1713" s="79">
        <v>0.30399999999999999</v>
      </c>
      <c r="N1713" s="79">
        <v>0</v>
      </c>
      <c r="O1713" s="79">
        <v>0.1</v>
      </c>
      <c r="P1713" s="79">
        <v>0.65</v>
      </c>
      <c r="Q1713" s="79">
        <v>5.4290000000000003</v>
      </c>
      <c r="R1713" s="79">
        <v>9.2850000000000001</v>
      </c>
      <c r="S1713" s="79">
        <v>8.3970000000000002</v>
      </c>
      <c r="T1713" s="79">
        <v>2.2160000000000002</v>
      </c>
      <c r="U1713" s="79">
        <v>8.86</v>
      </c>
      <c r="V1713" s="79">
        <v>1.6739999999999999</v>
      </c>
      <c r="W1713" s="79">
        <v>1.27</v>
      </c>
      <c r="X1713" s="79">
        <v>0</v>
      </c>
      <c r="Y1713" s="79">
        <v>0.125</v>
      </c>
      <c r="Z1713" s="79">
        <v>0</v>
      </c>
      <c r="AA1713" s="111">
        <v>0</v>
      </c>
      <c r="AB1713" s="107"/>
    </row>
    <row r="1714" spans="1:28" ht="19.5" customHeight="1" x14ac:dyDescent="0.15">
      <c r="A1714" s="219"/>
      <c r="B1714" s="73" t="s">
        <v>158</v>
      </c>
      <c r="C1714" s="73" t="s">
        <v>159</v>
      </c>
      <c r="D1714" s="77" t="s">
        <v>160</v>
      </c>
      <c r="E1714" s="77" t="s">
        <v>183</v>
      </c>
      <c r="F1714" s="79">
        <f>SUM(G1714:AA1714)</f>
        <v>0</v>
      </c>
      <c r="G1714" s="79">
        <v>0</v>
      </c>
      <c r="H1714" s="79">
        <v>0</v>
      </c>
      <c r="I1714" s="79">
        <v>0</v>
      </c>
      <c r="J1714" s="79">
        <v>0</v>
      </c>
      <c r="K1714" s="79">
        <v>0</v>
      </c>
      <c r="L1714" s="79">
        <v>0</v>
      </c>
      <c r="M1714" s="79">
        <v>0</v>
      </c>
      <c r="N1714" s="79">
        <v>0</v>
      </c>
      <c r="O1714" s="79">
        <v>0</v>
      </c>
      <c r="P1714" s="79">
        <v>0</v>
      </c>
      <c r="Q1714" s="79">
        <v>0</v>
      </c>
      <c r="R1714" s="79">
        <v>0</v>
      </c>
      <c r="S1714" s="79">
        <v>0</v>
      </c>
      <c r="T1714" s="79">
        <v>0</v>
      </c>
      <c r="U1714" s="79">
        <v>0</v>
      </c>
      <c r="V1714" s="79">
        <v>0</v>
      </c>
      <c r="W1714" s="79">
        <v>0</v>
      </c>
      <c r="X1714" s="79">
        <v>0</v>
      </c>
      <c r="Y1714" s="79">
        <v>0</v>
      </c>
      <c r="Z1714" s="79">
        <v>0</v>
      </c>
      <c r="AA1714" s="111">
        <v>0</v>
      </c>
      <c r="AB1714" s="107"/>
    </row>
    <row r="1715" spans="1:28" ht="19.5" customHeight="1" x14ac:dyDescent="0.15">
      <c r="A1715" s="219"/>
      <c r="B1715" s="73"/>
      <c r="C1715" s="73"/>
      <c r="D1715" s="73"/>
      <c r="E1715" s="77" t="s">
        <v>150</v>
      </c>
      <c r="F1715" s="79">
        <f t="shared" ref="F1715:F1737" si="683">SUM(G1715:AA1715)</f>
        <v>0</v>
      </c>
      <c r="G1715" s="79">
        <v>0</v>
      </c>
      <c r="H1715" s="79">
        <v>0</v>
      </c>
      <c r="I1715" s="79">
        <v>0</v>
      </c>
      <c r="J1715" s="79">
        <v>0</v>
      </c>
      <c r="K1715" s="79">
        <v>0</v>
      </c>
      <c r="L1715" s="79">
        <v>0</v>
      </c>
      <c r="M1715" s="79">
        <v>0</v>
      </c>
      <c r="N1715" s="79">
        <v>0</v>
      </c>
      <c r="O1715" s="79">
        <v>0</v>
      </c>
      <c r="P1715" s="79">
        <v>0</v>
      </c>
      <c r="Q1715" s="79">
        <v>0</v>
      </c>
      <c r="R1715" s="79">
        <v>0</v>
      </c>
      <c r="S1715" s="79">
        <v>0</v>
      </c>
      <c r="T1715" s="79">
        <v>0</v>
      </c>
      <c r="U1715" s="79">
        <v>0</v>
      </c>
      <c r="V1715" s="79">
        <v>0</v>
      </c>
      <c r="W1715" s="79">
        <v>0</v>
      </c>
      <c r="X1715" s="79">
        <v>0</v>
      </c>
      <c r="Y1715" s="79">
        <v>0</v>
      </c>
      <c r="Z1715" s="79">
        <v>0</v>
      </c>
      <c r="AA1715" s="111">
        <v>0</v>
      </c>
      <c r="AB1715" s="107"/>
    </row>
    <row r="1716" spans="1:28" ht="19.5" customHeight="1" x14ac:dyDescent="0.15">
      <c r="A1716" s="219"/>
      <c r="B1716" s="73"/>
      <c r="C1716" s="73"/>
      <c r="D1716" s="77" t="s">
        <v>161</v>
      </c>
      <c r="E1716" s="77" t="s">
        <v>183</v>
      </c>
      <c r="F1716" s="79">
        <f t="shared" si="683"/>
        <v>9.8899999999999988</v>
      </c>
      <c r="G1716" s="79">
        <v>0</v>
      </c>
      <c r="H1716" s="79">
        <v>1.64</v>
      </c>
      <c r="I1716" s="79">
        <v>6.12</v>
      </c>
      <c r="J1716" s="79">
        <v>1.6</v>
      </c>
      <c r="K1716" s="79">
        <v>0.53</v>
      </c>
      <c r="L1716" s="79">
        <v>0</v>
      </c>
      <c r="M1716" s="79">
        <v>0</v>
      </c>
      <c r="N1716" s="79">
        <v>0</v>
      </c>
      <c r="O1716" s="79">
        <v>0</v>
      </c>
      <c r="P1716" s="79">
        <v>0</v>
      </c>
      <c r="Q1716" s="79">
        <v>0</v>
      </c>
      <c r="R1716" s="79">
        <v>0</v>
      </c>
      <c r="S1716" s="79">
        <v>0</v>
      </c>
      <c r="T1716" s="79">
        <v>0</v>
      </c>
      <c r="U1716" s="79">
        <v>0</v>
      </c>
      <c r="V1716" s="79">
        <v>0</v>
      </c>
      <c r="W1716" s="79">
        <v>0</v>
      </c>
      <c r="X1716" s="79">
        <v>0</v>
      </c>
      <c r="Y1716" s="79">
        <v>0</v>
      </c>
      <c r="Z1716" s="79">
        <v>0</v>
      </c>
      <c r="AA1716" s="111">
        <v>0</v>
      </c>
      <c r="AB1716" s="107"/>
    </row>
    <row r="1717" spans="1:28" ht="19.5" customHeight="1" x14ac:dyDescent="0.15">
      <c r="A1717" s="219"/>
      <c r="B1717" s="73"/>
      <c r="C1717" s="73"/>
      <c r="D1717" s="73"/>
      <c r="E1717" s="77" t="s">
        <v>150</v>
      </c>
      <c r="F1717" s="79">
        <f t="shared" si="683"/>
        <v>3.3000000000000002E-2</v>
      </c>
      <c r="G1717" s="79">
        <v>0</v>
      </c>
      <c r="H1717" s="79">
        <v>0</v>
      </c>
      <c r="I1717" s="79">
        <v>0</v>
      </c>
      <c r="J1717" s="79">
        <v>1.9E-2</v>
      </c>
      <c r="K1717" s="79">
        <v>1.4E-2</v>
      </c>
      <c r="L1717" s="79">
        <v>0</v>
      </c>
      <c r="M1717" s="79">
        <v>0</v>
      </c>
      <c r="N1717" s="79">
        <v>0</v>
      </c>
      <c r="O1717" s="79">
        <v>0</v>
      </c>
      <c r="P1717" s="79">
        <v>0</v>
      </c>
      <c r="Q1717" s="79">
        <v>0</v>
      </c>
      <c r="R1717" s="79">
        <v>0</v>
      </c>
      <c r="S1717" s="79">
        <v>0</v>
      </c>
      <c r="T1717" s="79">
        <v>0</v>
      </c>
      <c r="U1717" s="79">
        <v>0</v>
      </c>
      <c r="V1717" s="79">
        <v>0</v>
      </c>
      <c r="W1717" s="79">
        <v>0</v>
      </c>
      <c r="X1717" s="79">
        <v>0</v>
      </c>
      <c r="Y1717" s="79">
        <v>0</v>
      </c>
      <c r="Z1717" s="79">
        <v>0</v>
      </c>
      <c r="AA1717" s="111">
        <v>0</v>
      </c>
      <c r="AB1717" s="107"/>
    </row>
    <row r="1718" spans="1:28" ht="19.5" customHeight="1" x14ac:dyDescent="0.15">
      <c r="A1718" s="219"/>
      <c r="B1718" s="73"/>
      <c r="C1718" s="73" t="s">
        <v>162</v>
      </c>
      <c r="D1718" s="77" t="s">
        <v>163</v>
      </c>
      <c r="E1718" s="77" t="s">
        <v>183</v>
      </c>
      <c r="F1718" s="79">
        <f t="shared" si="683"/>
        <v>21.4</v>
      </c>
      <c r="G1718" s="79">
        <v>1.31</v>
      </c>
      <c r="H1718" s="79">
        <v>0</v>
      </c>
      <c r="I1718" s="79">
        <v>4.57</v>
      </c>
      <c r="J1718" s="79">
        <v>1.98</v>
      </c>
      <c r="K1718" s="79">
        <v>0</v>
      </c>
      <c r="L1718" s="79">
        <v>0</v>
      </c>
      <c r="M1718" s="79">
        <v>0</v>
      </c>
      <c r="N1718" s="79">
        <v>0.1</v>
      </c>
      <c r="O1718" s="79">
        <v>0</v>
      </c>
      <c r="P1718" s="79">
        <v>0</v>
      </c>
      <c r="Q1718" s="79">
        <v>0.22</v>
      </c>
      <c r="R1718" s="79">
        <v>0</v>
      </c>
      <c r="S1718" s="79">
        <v>1.38</v>
      </c>
      <c r="T1718" s="79">
        <v>3.38</v>
      </c>
      <c r="U1718" s="79">
        <v>4.29</v>
      </c>
      <c r="V1718" s="79">
        <v>4.17</v>
      </c>
      <c r="W1718" s="79">
        <v>0</v>
      </c>
      <c r="X1718" s="79">
        <v>0</v>
      </c>
      <c r="Y1718" s="79">
        <v>0</v>
      </c>
      <c r="Z1718" s="79">
        <v>0</v>
      </c>
      <c r="AA1718" s="111">
        <v>0</v>
      </c>
      <c r="AB1718" s="107"/>
    </row>
    <row r="1719" spans="1:28" ht="19.5" customHeight="1" x14ac:dyDescent="0.15">
      <c r="A1719" s="219"/>
      <c r="B1719" s="73" t="s">
        <v>20</v>
      </c>
      <c r="C1719" s="73"/>
      <c r="D1719" s="73"/>
      <c r="E1719" s="77" t="s">
        <v>150</v>
      </c>
      <c r="F1719" s="79">
        <f t="shared" si="683"/>
        <v>4.46</v>
      </c>
      <c r="G1719" s="79">
        <v>0</v>
      </c>
      <c r="H1719" s="79">
        <v>0</v>
      </c>
      <c r="I1719" s="79">
        <v>0.27300000000000002</v>
      </c>
      <c r="J1719" s="79">
        <v>0.19800000000000001</v>
      </c>
      <c r="K1719" s="79">
        <v>0</v>
      </c>
      <c r="L1719" s="79">
        <v>0</v>
      </c>
      <c r="M1719" s="79">
        <v>0</v>
      </c>
      <c r="N1719" s="79">
        <v>2.1000000000000001E-2</v>
      </c>
      <c r="O1719" s="79">
        <v>0</v>
      </c>
      <c r="P1719" s="79">
        <v>0</v>
      </c>
      <c r="Q1719" s="79">
        <v>5.7000000000000002E-2</v>
      </c>
      <c r="R1719" s="79">
        <v>0</v>
      </c>
      <c r="S1719" s="79">
        <v>0.38600000000000001</v>
      </c>
      <c r="T1719" s="79">
        <v>0.98299999999999998</v>
      </c>
      <c r="U1719" s="79">
        <v>1.2909999999999999</v>
      </c>
      <c r="V1719" s="79">
        <v>1.2509999999999999</v>
      </c>
      <c r="W1719" s="79">
        <v>0</v>
      </c>
      <c r="X1719" s="79">
        <v>0</v>
      </c>
      <c r="Y1719" s="79">
        <v>0</v>
      </c>
      <c r="Z1719" s="79">
        <v>0</v>
      </c>
      <c r="AA1719" s="111">
        <v>0</v>
      </c>
      <c r="AB1719" s="107"/>
    </row>
    <row r="1720" spans="1:28" ht="19.5" customHeight="1" x14ac:dyDescent="0.15">
      <c r="A1720" s="219"/>
      <c r="B1720" s="73"/>
      <c r="C1720" s="73"/>
      <c r="D1720" s="77" t="s">
        <v>164</v>
      </c>
      <c r="E1720" s="77" t="s">
        <v>183</v>
      </c>
      <c r="F1720" s="79">
        <f t="shared" si="683"/>
        <v>0</v>
      </c>
      <c r="G1720" s="79">
        <v>0</v>
      </c>
      <c r="H1720" s="79">
        <v>0</v>
      </c>
      <c r="I1720" s="79">
        <v>0</v>
      </c>
      <c r="J1720" s="79">
        <v>0</v>
      </c>
      <c r="K1720" s="79">
        <v>0</v>
      </c>
      <c r="L1720" s="79">
        <v>0</v>
      </c>
      <c r="M1720" s="79">
        <v>0</v>
      </c>
      <c r="N1720" s="79">
        <v>0</v>
      </c>
      <c r="O1720" s="79">
        <v>0</v>
      </c>
      <c r="P1720" s="79">
        <v>0</v>
      </c>
      <c r="Q1720" s="79">
        <v>0</v>
      </c>
      <c r="R1720" s="79">
        <v>0</v>
      </c>
      <c r="S1720" s="79">
        <v>0</v>
      </c>
      <c r="T1720" s="79">
        <v>0</v>
      </c>
      <c r="U1720" s="79">
        <v>0</v>
      </c>
      <c r="V1720" s="79">
        <v>0</v>
      </c>
      <c r="W1720" s="79">
        <v>0</v>
      </c>
      <c r="X1720" s="79">
        <v>0</v>
      </c>
      <c r="Y1720" s="79">
        <v>0</v>
      </c>
      <c r="Z1720" s="79">
        <v>0</v>
      </c>
      <c r="AA1720" s="111">
        <v>0</v>
      </c>
      <c r="AB1720" s="107"/>
    </row>
    <row r="1721" spans="1:28" ht="19.5" customHeight="1" x14ac:dyDescent="0.15">
      <c r="A1721" s="219" t="s">
        <v>226</v>
      </c>
      <c r="B1721" s="73"/>
      <c r="C1721" s="73"/>
      <c r="D1721" s="73"/>
      <c r="E1721" s="77" t="s">
        <v>150</v>
      </c>
      <c r="F1721" s="79">
        <f t="shared" si="683"/>
        <v>0</v>
      </c>
      <c r="G1721" s="79">
        <v>0</v>
      </c>
      <c r="H1721" s="79">
        <v>0</v>
      </c>
      <c r="I1721" s="79">
        <v>0</v>
      </c>
      <c r="J1721" s="79">
        <v>0</v>
      </c>
      <c r="K1721" s="79">
        <v>0</v>
      </c>
      <c r="L1721" s="79">
        <v>0</v>
      </c>
      <c r="M1721" s="79">
        <v>0</v>
      </c>
      <c r="N1721" s="79">
        <v>0</v>
      </c>
      <c r="O1721" s="79">
        <v>0</v>
      </c>
      <c r="P1721" s="79">
        <v>0</v>
      </c>
      <c r="Q1721" s="79">
        <v>0</v>
      </c>
      <c r="R1721" s="79">
        <v>0</v>
      </c>
      <c r="S1721" s="79">
        <v>0</v>
      </c>
      <c r="T1721" s="79">
        <v>0</v>
      </c>
      <c r="U1721" s="79">
        <v>0</v>
      </c>
      <c r="V1721" s="79">
        <v>0</v>
      </c>
      <c r="W1721" s="79">
        <v>0</v>
      </c>
      <c r="X1721" s="79">
        <v>0</v>
      </c>
      <c r="Y1721" s="79">
        <v>0</v>
      </c>
      <c r="Z1721" s="79">
        <v>0</v>
      </c>
      <c r="AA1721" s="111">
        <v>0</v>
      </c>
      <c r="AB1721" s="107"/>
    </row>
    <row r="1722" spans="1:28" ht="19.5" customHeight="1" x14ac:dyDescent="0.15">
      <c r="A1722" s="219"/>
      <c r="B1722" s="76"/>
      <c r="C1722" s="74" t="s">
        <v>165</v>
      </c>
      <c r="D1722" s="75"/>
      <c r="E1722" s="77" t="s">
        <v>183</v>
      </c>
      <c r="F1722" s="79">
        <f t="shared" si="683"/>
        <v>20.59</v>
      </c>
      <c r="G1722" s="79">
        <v>0</v>
      </c>
      <c r="H1722" s="79">
        <v>0.25</v>
      </c>
      <c r="I1722" s="79">
        <v>0</v>
      </c>
      <c r="J1722" s="79">
        <v>0.2</v>
      </c>
      <c r="K1722" s="79">
        <v>1.21</v>
      </c>
      <c r="L1722" s="79">
        <v>12.96</v>
      </c>
      <c r="M1722" s="79">
        <v>1.1000000000000001</v>
      </c>
      <c r="N1722" s="79">
        <v>0.36</v>
      </c>
      <c r="O1722" s="79">
        <v>1.51</v>
      </c>
      <c r="P1722" s="79">
        <v>0.15</v>
      </c>
      <c r="Q1722" s="79">
        <v>1.5</v>
      </c>
      <c r="R1722" s="79">
        <v>0.72</v>
      </c>
      <c r="S1722" s="79">
        <v>0.5</v>
      </c>
      <c r="T1722" s="79">
        <v>0</v>
      </c>
      <c r="U1722" s="79">
        <v>0</v>
      </c>
      <c r="V1722" s="79">
        <v>0.13</v>
      </c>
      <c r="W1722" s="79">
        <v>0</v>
      </c>
      <c r="X1722" s="79">
        <v>0</v>
      </c>
      <c r="Y1722" s="79">
        <v>0</v>
      </c>
      <c r="Z1722" s="79">
        <v>0</v>
      </c>
      <c r="AA1722" s="111">
        <v>0</v>
      </c>
      <c r="AB1722" s="107"/>
    </row>
    <row r="1723" spans="1:28" ht="19.5" customHeight="1" x14ac:dyDescent="0.15">
      <c r="A1723" s="219"/>
      <c r="B1723" s="76"/>
      <c r="C1723" s="76"/>
      <c r="E1723" s="77" t="s">
        <v>150</v>
      </c>
      <c r="F1723" s="79">
        <f t="shared" si="683"/>
        <v>2.3559999999999994</v>
      </c>
      <c r="G1723" s="79">
        <v>0</v>
      </c>
      <c r="H1723" s="79">
        <v>3.0000000000000001E-3</v>
      </c>
      <c r="I1723" s="79">
        <v>0</v>
      </c>
      <c r="J1723" s="79">
        <v>0.01</v>
      </c>
      <c r="K1723" s="79">
        <v>8.4000000000000005E-2</v>
      </c>
      <c r="L1723" s="79">
        <v>1.169</v>
      </c>
      <c r="M1723" s="79">
        <v>0.14200000000000002</v>
      </c>
      <c r="N1723" s="79">
        <v>8.5999999999999993E-2</v>
      </c>
      <c r="O1723" s="79">
        <v>0.378</v>
      </c>
      <c r="P1723" s="79">
        <v>3.9E-2</v>
      </c>
      <c r="Q1723" s="79">
        <v>0.152</v>
      </c>
      <c r="R1723" s="79">
        <v>0.20200000000000001</v>
      </c>
      <c r="S1723" s="79">
        <v>7.2999999999999995E-2</v>
      </c>
      <c r="T1723" s="79">
        <v>0</v>
      </c>
      <c r="U1723" s="79">
        <v>0</v>
      </c>
      <c r="V1723" s="79">
        <v>1.7999999999999999E-2</v>
      </c>
      <c r="W1723" s="79">
        <v>0</v>
      </c>
      <c r="X1723" s="79">
        <v>0</v>
      </c>
      <c r="Y1723" s="79">
        <v>0</v>
      </c>
      <c r="Z1723" s="79">
        <v>0</v>
      </c>
      <c r="AA1723" s="111">
        <v>0</v>
      </c>
      <c r="AB1723" s="107"/>
    </row>
    <row r="1724" spans="1:28" ht="19.5" customHeight="1" x14ac:dyDescent="0.15">
      <c r="A1724" s="219"/>
      <c r="B1724" s="221"/>
      <c r="C1724" s="74" t="s">
        <v>152</v>
      </c>
      <c r="D1724" s="75"/>
      <c r="E1724" s="77" t="s">
        <v>183</v>
      </c>
      <c r="F1724" s="79">
        <f t="shared" si="683"/>
        <v>1639.88</v>
      </c>
      <c r="G1724" s="79">
        <f>G1726+G1736</f>
        <v>0</v>
      </c>
      <c r="H1724" s="79">
        <f t="shared" ref="H1724:AA1724" si="684">H1726+H1736</f>
        <v>19.149999999999999</v>
      </c>
      <c r="I1724" s="79">
        <f t="shared" si="684"/>
        <v>15.83</v>
      </c>
      <c r="J1724" s="79">
        <f t="shared" si="684"/>
        <v>6.44</v>
      </c>
      <c r="K1724" s="79">
        <f t="shared" si="684"/>
        <v>11.53</v>
      </c>
      <c r="L1724" s="79">
        <f t="shared" si="684"/>
        <v>35.57</v>
      </c>
      <c r="M1724" s="79">
        <f t="shared" si="684"/>
        <v>15.32</v>
      </c>
      <c r="N1724" s="79">
        <f t="shared" si="684"/>
        <v>24.71</v>
      </c>
      <c r="O1724" s="79">
        <f t="shared" si="684"/>
        <v>10.93</v>
      </c>
      <c r="P1724" s="79">
        <f t="shared" si="684"/>
        <v>4.3</v>
      </c>
      <c r="Q1724" s="79">
        <f t="shared" si="684"/>
        <v>14.96</v>
      </c>
      <c r="R1724" s="79">
        <f t="shared" si="684"/>
        <v>49.61</v>
      </c>
      <c r="S1724" s="79">
        <f t="shared" si="684"/>
        <v>110.77000000000001</v>
      </c>
      <c r="T1724" s="79">
        <f t="shared" si="684"/>
        <v>158.61000000000001</v>
      </c>
      <c r="U1724" s="79">
        <f t="shared" si="684"/>
        <v>315.58</v>
      </c>
      <c r="V1724" s="79">
        <f t="shared" si="684"/>
        <v>386.01</v>
      </c>
      <c r="W1724" s="79">
        <f t="shared" si="684"/>
        <v>260.72000000000003</v>
      </c>
      <c r="X1724" s="79">
        <f t="shared" si="684"/>
        <v>134.96</v>
      </c>
      <c r="Y1724" s="79">
        <f t="shared" si="684"/>
        <v>64.88</v>
      </c>
      <c r="Z1724" s="79">
        <f t="shared" si="684"/>
        <v>0</v>
      </c>
      <c r="AA1724" s="111">
        <f t="shared" si="684"/>
        <v>0</v>
      </c>
      <c r="AB1724" s="107"/>
    </row>
    <row r="1725" spans="1:28" ht="19.5" customHeight="1" x14ac:dyDescent="0.15">
      <c r="A1725" s="219"/>
      <c r="B1725" s="76"/>
      <c r="C1725" s="76"/>
      <c r="E1725" s="77" t="s">
        <v>150</v>
      </c>
      <c r="F1725" s="79">
        <f t="shared" si="683"/>
        <v>240.624</v>
      </c>
      <c r="G1725" s="79">
        <f>G1727+G1737</f>
        <v>0</v>
      </c>
      <c r="H1725" s="79">
        <f t="shared" ref="H1725:AA1725" si="685">H1727+H1737</f>
        <v>0</v>
      </c>
      <c r="I1725" s="79">
        <f t="shared" si="685"/>
        <v>0.39700000000000002</v>
      </c>
      <c r="J1725" s="79">
        <f t="shared" si="685"/>
        <v>0.32400000000000001</v>
      </c>
      <c r="K1725" s="79">
        <f t="shared" si="685"/>
        <v>0.80700000000000005</v>
      </c>
      <c r="L1725" s="79">
        <f t="shared" si="685"/>
        <v>3.2040000000000002</v>
      </c>
      <c r="M1725" s="79">
        <f t="shared" si="685"/>
        <v>1.532</v>
      </c>
      <c r="N1725" s="79">
        <f t="shared" si="685"/>
        <v>2.762</v>
      </c>
      <c r="O1725" s="79">
        <f t="shared" si="685"/>
        <v>1.3120000000000001</v>
      </c>
      <c r="P1725" s="79">
        <f t="shared" si="685"/>
        <v>0.49299999999999999</v>
      </c>
      <c r="Q1725" s="79">
        <f t="shared" si="685"/>
        <v>2.0659999999999998</v>
      </c>
      <c r="R1725" s="79">
        <f t="shared" si="685"/>
        <v>7.28</v>
      </c>
      <c r="S1725" s="79">
        <f t="shared" si="685"/>
        <v>16.64</v>
      </c>
      <c r="T1725" s="79">
        <f t="shared" si="685"/>
        <v>23.120999999999999</v>
      </c>
      <c r="U1725" s="79">
        <f t="shared" si="685"/>
        <v>50.125000000000007</v>
      </c>
      <c r="V1725" s="79">
        <f t="shared" si="685"/>
        <v>59.786000000000001</v>
      </c>
      <c r="W1725" s="79">
        <f t="shared" si="685"/>
        <v>41.251999999999995</v>
      </c>
      <c r="X1725" s="79">
        <f t="shared" si="685"/>
        <v>19.983000000000001</v>
      </c>
      <c r="Y1725" s="79">
        <f t="shared" si="685"/>
        <v>9.5399999999999991</v>
      </c>
      <c r="Z1725" s="79">
        <f t="shared" si="685"/>
        <v>0</v>
      </c>
      <c r="AA1725" s="111">
        <f t="shared" si="685"/>
        <v>0</v>
      </c>
      <c r="AB1725" s="107"/>
    </row>
    <row r="1726" spans="1:28" ht="19.5" customHeight="1" x14ac:dyDescent="0.15">
      <c r="A1726" s="219"/>
      <c r="B1726" s="73" t="s">
        <v>94</v>
      </c>
      <c r="C1726" s="77"/>
      <c r="D1726" s="77" t="s">
        <v>153</v>
      </c>
      <c r="E1726" s="77" t="s">
        <v>183</v>
      </c>
      <c r="F1726" s="79">
        <f t="shared" si="683"/>
        <v>116.67</v>
      </c>
      <c r="G1726" s="79">
        <f>SUM(G1728,G1730,G1732,G1734)</f>
        <v>0</v>
      </c>
      <c r="H1726" s="79">
        <f t="shared" ref="H1726:AA1726" si="686">SUM(H1728,H1730,H1732,H1734)</f>
        <v>0</v>
      </c>
      <c r="I1726" s="79">
        <f t="shared" si="686"/>
        <v>0</v>
      </c>
      <c r="J1726" s="79">
        <f t="shared" si="686"/>
        <v>0</v>
      </c>
      <c r="K1726" s="79">
        <f t="shared" si="686"/>
        <v>0</v>
      </c>
      <c r="L1726" s="79">
        <f t="shared" si="686"/>
        <v>0</v>
      </c>
      <c r="M1726" s="79">
        <f t="shared" si="686"/>
        <v>0</v>
      </c>
      <c r="N1726" s="79">
        <f t="shared" si="686"/>
        <v>0.78</v>
      </c>
      <c r="O1726" s="79">
        <f t="shared" si="686"/>
        <v>0</v>
      </c>
      <c r="P1726" s="79">
        <f t="shared" si="686"/>
        <v>0</v>
      </c>
      <c r="Q1726" s="79">
        <f t="shared" si="686"/>
        <v>0</v>
      </c>
      <c r="R1726" s="79">
        <f t="shared" si="686"/>
        <v>5.27</v>
      </c>
      <c r="S1726" s="79">
        <f t="shared" si="686"/>
        <v>19.540000000000003</v>
      </c>
      <c r="T1726" s="79">
        <f t="shared" si="686"/>
        <v>1.26</v>
      </c>
      <c r="U1726" s="79">
        <f t="shared" si="686"/>
        <v>32.85</v>
      </c>
      <c r="V1726" s="79">
        <f t="shared" si="686"/>
        <v>26.92</v>
      </c>
      <c r="W1726" s="79">
        <f t="shared" si="686"/>
        <v>28.84</v>
      </c>
      <c r="X1726" s="79">
        <f t="shared" si="686"/>
        <v>1.21</v>
      </c>
      <c r="Y1726" s="79">
        <f t="shared" si="686"/>
        <v>0</v>
      </c>
      <c r="Z1726" s="79">
        <f t="shared" si="686"/>
        <v>0</v>
      </c>
      <c r="AA1726" s="111">
        <f t="shared" si="686"/>
        <v>0</v>
      </c>
      <c r="AB1726" s="107"/>
    </row>
    <row r="1727" spans="1:28" ht="19.5" customHeight="1" x14ac:dyDescent="0.15">
      <c r="A1727" s="219"/>
      <c r="B1727" s="73"/>
      <c r="C1727" s="73" t="s">
        <v>10</v>
      </c>
      <c r="D1727" s="73"/>
      <c r="E1727" s="77" t="s">
        <v>150</v>
      </c>
      <c r="F1727" s="79">
        <f t="shared" si="683"/>
        <v>28.577999999999999</v>
      </c>
      <c r="G1727" s="79">
        <f>SUM(G1729,G1731,G1733,G1735)</f>
        <v>0</v>
      </c>
      <c r="H1727" s="79">
        <f t="shared" ref="H1727:AA1727" si="687">SUM(H1729,H1731,H1733,H1735)</f>
        <v>0</v>
      </c>
      <c r="I1727" s="79">
        <f t="shared" si="687"/>
        <v>0</v>
      </c>
      <c r="J1727" s="79">
        <f t="shared" si="687"/>
        <v>0</v>
      </c>
      <c r="K1727" s="79">
        <f t="shared" si="687"/>
        <v>0</v>
      </c>
      <c r="L1727" s="79">
        <f t="shared" si="687"/>
        <v>0</v>
      </c>
      <c r="M1727" s="79">
        <f t="shared" si="687"/>
        <v>0</v>
      </c>
      <c r="N1727" s="79">
        <f t="shared" si="687"/>
        <v>0.125</v>
      </c>
      <c r="O1727" s="79">
        <f t="shared" si="687"/>
        <v>0</v>
      </c>
      <c r="P1727" s="79">
        <f t="shared" si="687"/>
        <v>0</v>
      </c>
      <c r="Q1727" s="79">
        <f t="shared" si="687"/>
        <v>0</v>
      </c>
      <c r="R1727" s="79">
        <f t="shared" si="687"/>
        <v>1.212</v>
      </c>
      <c r="S1727" s="79">
        <f t="shared" si="687"/>
        <v>3.8879999999999999</v>
      </c>
      <c r="T1727" s="79">
        <f t="shared" si="687"/>
        <v>0.317</v>
      </c>
      <c r="U1727" s="79">
        <f t="shared" si="687"/>
        <v>8.548</v>
      </c>
      <c r="V1727" s="79">
        <f t="shared" si="687"/>
        <v>6.9970000000000008</v>
      </c>
      <c r="W1727" s="79">
        <f t="shared" si="687"/>
        <v>7.1760000000000002</v>
      </c>
      <c r="X1727" s="79">
        <f t="shared" si="687"/>
        <v>0.315</v>
      </c>
      <c r="Y1727" s="79">
        <f t="shared" si="687"/>
        <v>0</v>
      </c>
      <c r="Z1727" s="79">
        <f t="shared" si="687"/>
        <v>0</v>
      </c>
      <c r="AA1727" s="111">
        <f t="shared" si="687"/>
        <v>0</v>
      </c>
      <c r="AB1727" s="107"/>
    </row>
    <row r="1728" spans="1:28" ht="19.5" customHeight="1" x14ac:dyDescent="0.15">
      <c r="A1728" s="219"/>
      <c r="B1728" s="73"/>
      <c r="C1728" s="73"/>
      <c r="D1728" s="77" t="s">
        <v>157</v>
      </c>
      <c r="E1728" s="77" t="s">
        <v>183</v>
      </c>
      <c r="F1728" s="79">
        <f t="shared" si="683"/>
        <v>116.67</v>
      </c>
      <c r="G1728" s="79">
        <v>0</v>
      </c>
      <c r="H1728" s="79">
        <v>0</v>
      </c>
      <c r="I1728" s="79">
        <v>0</v>
      </c>
      <c r="J1728" s="79">
        <v>0</v>
      </c>
      <c r="K1728" s="79">
        <v>0</v>
      </c>
      <c r="L1728" s="79">
        <v>0</v>
      </c>
      <c r="M1728" s="79">
        <v>0</v>
      </c>
      <c r="N1728" s="79">
        <v>0.78</v>
      </c>
      <c r="O1728" s="79">
        <v>0</v>
      </c>
      <c r="P1728" s="79">
        <v>0</v>
      </c>
      <c r="Q1728" s="79">
        <v>0</v>
      </c>
      <c r="R1728" s="79">
        <v>5.27</v>
      </c>
      <c r="S1728" s="79">
        <v>19.540000000000003</v>
      </c>
      <c r="T1728" s="79">
        <v>1.26</v>
      </c>
      <c r="U1728" s="79">
        <v>32.85</v>
      </c>
      <c r="V1728" s="79">
        <v>26.92</v>
      </c>
      <c r="W1728" s="79">
        <v>28.84</v>
      </c>
      <c r="X1728" s="79">
        <v>1.21</v>
      </c>
      <c r="Y1728" s="79">
        <v>0</v>
      </c>
      <c r="Z1728" s="79">
        <v>0</v>
      </c>
      <c r="AA1728" s="111">
        <v>0</v>
      </c>
      <c r="AB1728" s="107"/>
    </row>
    <row r="1729" spans="1:28" ht="19.5" customHeight="1" x14ac:dyDescent="0.15">
      <c r="A1729" s="219"/>
      <c r="B1729" s="73"/>
      <c r="C1729" s="73"/>
      <c r="D1729" s="73"/>
      <c r="E1729" s="77" t="s">
        <v>150</v>
      </c>
      <c r="F1729" s="79">
        <f t="shared" si="683"/>
        <v>28.577999999999999</v>
      </c>
      <c r="G1729" s="79">
        <v>0</v>
      </c>
      <c r="H1729" s="79">
        <v>0</v>
      </c>
      <c r="I1729" s="79">
        <v>0</v>
      </c>
      <c r="J1729" s="79">
        <v>0</v>
      </c>
      <c r="K1729" s="79">
        <v>0</v>
      </c>
      <c r="L1729" s="79">
        <v>0</v>
      </c>
      <c r="M1729" s="79">
        <v>0</v>
      </c>
      <c r="N1729" s="79">
        <v>0.125</v>
      </c>
      <c r="O1729" s="79">
        <v>0</v>
      </c>
      <c r="P1729" s="79">
        <v>0</v>
      </c>
      <c r="Q1729" s="79">
        <v>0</v>
      </c>
      <c r="R1729" s="79">
        <v>1.212</v>
      </c>
      <c r="S1729" s="79">
        <v>3.8879999999999999</v>
      </c>
      <c r="T1729" s="79">
        <v>0.317</v>
      </c>
      <c r="U1729" s="79">
        <v>8.548</v>
      </c>
      <c r="V1729" s="79">
        <v>6.9970000000000008</v>
      </c>
      <c r="W1729" s="79">
        <v>7.1760000000000002</v>
      </c>
      <c r="X1729" s="79">
        <v>0.315</v>
      </c>
      <c r="Y1729" s="79">
        <v>0</v>
      </c>
      <c r="Z1729" s="79">
        <v>0</v>
      </c>
      <c r="AA1729" s="111">
        <v>0</v>
      </c>
      <c r="AB1729" s="107"/>
    </row>
    <row r="1730" spans="1:28" ht="19.5" customHeight="1" x14ac:dyDescent="0.15">
      <c r="A1730" s="219"/>
      <c r="B1730" s="73" t="s">
        <v>65</v>
      </c>
      <c r="C1730" s="73" t="s">
        <v>159</v>
      </c>
      <c r="D1730" s="77" t="s">
        <v>160</v>
      </c>
      <c r="E1730" s="77" t="s">
        <v>183</v>
      </c>
      <c r="F1730" s="79">
        <f t="shared" si="683"/>
        <v>0</v>
      </c>
      <c r="G1730" s="79">
        <v>0</v>
      </c>
      <c r="H1730" s="79">
        <v>0</v>
      </c>
      <c r="I1730" s="79">
        <v>0</v>
      </c>
      <c r="J1730" s="79">
        <v>0</v>
      </c>
      <c r="K1730" s="79">
        <v>0</v>
      </c>
      <c r="L1730" s="79">
        <v>0</v>
      </c>
      <c r="M1730" s="79">
        <v>0</v>
      </c>
      <c r="N1730" s="79">
        <v>0</v>
      </c>
      <c r="O1730" s="79">
        <v>0</v>
      </c>
      <c r="P1730" s="79">
        <v>0</v>
      </c>
      <c r="Q1730" s="79">
        <v>0</v>
      </c>
      <c r="R1730" s="79">
        <v>0</v>
      </c>
      <c r="S1730" s="79">
        <v>0</v>
      </c>
      <c r="T1730" s="79">
        <v>0</v>
      </c>
      <c r="U1730" s="79">
        <v>0</v>
      </c>
      <c r="V1730" s="79">
        <v>0</v>
      </c>
      <c r="W1730" s="79">
        <v>0</v>
      </c>
      <c r="X1730" s="79">
        <v>0</v>
      </c>
      <c r="Y1730" s="79">
        <v>0</v>
      </c>
      <c r="Z1730" s="79">
        <v>0</v>
      </c>
      <c r="AA1730" s="111">
        <v>0</v>
      </c>
      <c r="AB1730" s="107"/>
    </row>
    <row r="1731" spans="1:28" ht="19.5" customHeight="1" x14ac:dyDescent="0.15">
      <c r="A1731" s="219"/>
      <c r="B1731" s="73"/>
      <c r="C1731" s="73"/>
      <c r="D1731" s="73"/>
      <c r="E1731" s="77" t="s">
        <v>150</v>
      </c>
      <c r="F1731" s="79">
        <f t="shared" si="683"/>
        <v>0</v>
      </c>
      <c r="G1731" s="79">
        <v>0</v>
      </c>
      <c r="H1731" s="79">
        <v>0</v>
      </c>
      <c r="I1731" s="79">
        <v>0</v>
      </c>
      <c r="J1731" s="79">
        <v>0</v>
      </c>
      <c r="K1731" s="79">
        <v>0</v>
      </c>
      <c r="L1731" s="79">
        <v>0</v>
      </c>
      <c r="M1731" s="79">
        <v>0</v>
      </c>
      <c r="N1731" s="79">
        <v>0</v>
      </c>
      <c r="O1731" s="79">
        <v>0</v>
      </c>
      <c r="P1731" s="79">
        <v>0</v>
      </c>
      <c r="Q1731" s="79">
        <v>0</v>
      </c>
      <c r="R1731" s="79">
        <v>0</v>
      </c>
      <c r="S1731" s="79">
        <v>0</v>
      </c>
      <c r="T1731" s="79">
        <v>0</v>
      </c>
      <c r="U1731" s="79">
        <v>0</v>
      </c>
      <c r="V1731" s="79">
        <v>0</v>
      </c>
      <c r="W1731" s="79">
        <v>0</v>
      </c>
      <c r="X1731" s="79">
        <v>0</v>
      </c>
      <c r="Y1731" s="79">
        <v>0</v>
      </c>
      <c r="Z1731" s="79">
        <v>0</v>
      </c>
      <c r="AA1731" s="111">
        <v>0</v>
      </c>
      <c r="AB1731" s="107"/>
    </row>
    <row r="1732" spans="1:28" ht="19.5" customHeight="1" x14ac:dyDescent="0.15">
      <c r="A1732" s="219" t="s">
        <v>85</v>
      </c>
      <c r="B1732" s="73"/>
      <c r="C1732" s="73"/>
      <c r="D1732" s="77" t="s">
        <v>166</v>
      </c>
      <c r="E1732" s="77" t="s">
        <v>183</v>
      </c>
      <c r="F1732" s="79">
        <f t="shared" si="683"/>
        <v>0</v>
      </c>
      <c r="G1732" s="79">
        <v>0</v>
      </c>
      <c r="H1732" s="79">
        <v>0</v>
      </c>
      <c r="I1732" s="79">
        <v>0</v>
      </c>
      <c r="J1732" s="79">
        <v>0</v>
      </c>
      <c r="K1732" s="79">
        <v>0</v>
      </c>
      <c r="L1732" s="79">
        <v>0</v>
      </c>
      <c r="M1732" s="79">
        <v>0</v>
      </c>
      <c r="N1732" s="79">
        <v>0</v>
      </c>
      <c r="O1732" s="79">
        <v>0</v>
      </c>
      <c r="P1732" s="79">
        <v>0</v>
      </c>
      <c r="Q1732" s="79">
        <v>0</v>
      </c>
      <c r="R1732" s="79">
        <v>0</v>
      </c>
      <c r="S1732" s="79">
        <v>0</v>
      </c>
      <c r="T1732" s="79">
        <v>0</v>
      </c>
      <c r="U1732" s="79">
        <v>0</v>
      </c>
      <c r="V1732" s="79">
        <v>0</v>
      </c>
      <c r="W1732" s="79">
        <v>0</v>
      </c>
      <c r="X1732" s="79">
        <v>0</v>
      </c>
      <c r="Y1732" s="79">
        <v>0</v>
      </c>
      <c r="Z1732" s="79">
        <v>0</v>
      </c>
      <c r="AA1732" s="111">
        <v>0</v>
      </c>
      <c r="AB1732" s="107"/>
    </row>
    <row r="1733" spans="1:28" ht="19.5" customHeight="1" x14ac:dyDescent="0.15">
      <c r="A1733" s="219"/>
      <c r="B1733" s="73"/>
      <c r="C1733" s="73" t="s">
        <v>162</v>
      </c>
      <c r="D1733" s="73"/>
      <c r="E1733" s="77" t="s">
        <v>150</v>
      </c>
      <c r="F1733" s="79">
        <f t="shared" si="683"/>
        <v>0</v>
      </c>
      <c r="G1733" s="79">
        <v>0</v>
      </c>
      <c r="H1733" s="79">
        <v>0</v>
      </c>
      <c r="I1733" s="79">
        <v>0</v>
      </c>
      <c r="J1733" s="79">
        <v>0</v>
      </c>
      <c r="K1733" s="79">
        <v>0</v>
      </c>
      <c r="L1733" s="79">
        <v>0</v>
      </c>
      <c r="M1733" s="79">
        <v>0</v>
      </c>
      <c r="N1733" s="79">
        <v>0</v>
      </c>
      <c r="O1733" s="79">
        <v>0</v>
      </c>
      <c r="P1733" s="79">
        <v>0</v>
      </c>
      <c r="Q1733" s="79">
        <v>0</v>
      </c>
      <c r="R1733" s="79">
        <v>0</v>
      </c>
      <c r="S1733" s="79">
        <v>0</v>
      </c>
      <c r="T1733" s="79">
        <v>0</v>
      </c>
      <c r="U1733" s="79">
        <v>0</v>
      </c>
      <c r="V1733" s="79">
        <v>0</v>
      </c>
      <c r="W1733" s="79">
        <v>0</v>
      </c>
      <c r="X1733" s="79">
        <v>0</v>
      </c>
      <c r="Y1733" s="79">
        <v>0</v>
      </c>
      <c r="Z1733" s="79">
        <v>0</v>
      </c>
      <c r="AA1733" s="111">
        <v>0</v>
      </c>
      <c r="AB1733" s="107"/>
    </row>
    <row r="1734" spans="1:28" ht="19.5" customHeight="1" x14ac:dyDescent="0.15">
      <c r="A1734" s="219"/>
      <c r="B1734" s="73" t="s">
        <v>20</v>
      </c>
      <c r="C1734" s="73"/>
      <c r="D1734" s="77" t="s">
        <v>164</v>
      </c>
      <c r="E1734" s="77" t="s">
        <v>183</v>
      </c>
      <c r="F1734" s="79">
        <f t="shared" si="683"/>
        <v>0</v>
      </c>
      <c r="G1734" s="79">
        <v>0</v>
      </c>
      <c r="H1734" s="79">
        <v>0</v>
      </c>
      <c r="I1734" s="79">
        <v>0</v>
      </c>
      <c r="J1734" s="79">
        <v>0</v>
      </c>
      <c r="K1734" s="79">
        <v>0</v>
      </c>
      <c r="L1734" s="79">
        <v>0</v>
      </c>
      <c r="M1734" s="79">
        <v>0</v>
      </c>
      <c r="N1734" s="79">
        <v>0</v>
      </c>
      <c r="O1734" s="79">
        <v>0</v>
      </c>
      <c r="P1734" s="79">
        <v>0</v>
      </c>
      <c r="Q1734" s="79">
        <v>0</v>
      </c>
      <c r="R1734" s="79">
        <v>0</v>
      </c>
      <c r="S1734" s="79">
        <v>0</v>
      </c>
      <c r="T1734" s="79">
        <v>0</v>
      </c>
      <c r="U1734" s="79">
        <v>0</v>
      </c>
      <c r="V1734" s="79">
        <v>0</v>
      </c>
      <c r="W1734" s="79">
        <v>0</v>
      </c>
      <c r="X1734" s="79">
        <v>0</v>
      </c>
      <c r="Y1734" s="79">
        <v>0</v>
      </c>
      <c r="Z1734" s="79">
        <v>0</v>
      </c>
      <c r="AA1734" s="111">
        <v>0</v>
      </c>
      <c r="AB1734" s="107"/>
    </row>
    <row r="1735" spans="1:28" ht="19.5" customHeight="1" x14ac:dyDescent="0.15">
      <c r="A1735" s="219"/>
      <c r="B1735" s="73"/>
      <c r="C1735" s="73"/>
      <c r="D1735" s="73"/>
      <c r="E1735" s="77" t="s">
        <v>150</v>
      </c>
      <c r="F1735" s="79">
        <f t="shared" si="683"/>
        <v>0</v>
      </c>
      <c r="G1735" s="79">
        <v>0</v>
      </c>
      <c r="H1735" s="79">
        <v>0</v>
      </c>
      <c r="I1735" s="79">
        <v>0</v>
      </c>
      <c r="J1735" s="79">
        <v>0</v>
      </c>
      <c r="K1735" s="79">
        <v>0</v>
      </c>
      <c r="L1735" s="79">
        <v>0</v>
      </c>
      <c r="M1735" s="79">
        <v>0</v>
      </c>
      <c r="N1735" s="79">
        <v>0</v>
      </c>
      <c r="O1735" s="79">
        <v>0</v>
      </c>
      <c r="P1735" s="79">
        <v>0</v>
      </c>
      <c r="Q1735" s="79">
        <v>0</v>
      </c>
      <c r="R1735" s="79">
        <v>0</v>
      </c>
      <c r="S1735" s="79">
        <v>0</v>
      </c>
      <c r="T1735" s="79">
        <v>0</v>
      </c>
      <c r="U1735" s="79">
        <v>0</v>
      </c>
      <c r="V1735" s="79">
        <v>0</v>
      </c>
      <c r="W1735" s="79">
        <v>0</v>
      </c>
      <c r="X1735" s="79">
        <v>0</v>
      </c>
      <c r="Y1735" s="79">
        <v>0</v>
      </c>
      <c r="Z1735" s="79">
        <v>0</v>
      </c>
      <c r="AA1735" s="111">
        <v>0</v>
      </c>
      <c r="AB1735" s="107"/>
    </row>
    <row r="1736" spans="1:28" ht="19.5" customHeight="1" x14ac:dyDescent="0.15">
      <c r="A1736" s="219"/>
      <c r="B1736" s="76"/>
      <c r="C1736" s="74" t="s">
        <v>165</v>
      </c>
      <c r="D1736" s="75"/>
      <c r="E1736" s="77" t="s">
        <v>183</v>
      </c>
      <c r="F1736" s="79">
        <f t="shared" si="683"/>
        <v>1523.21</v>
      </c>
      <c r="G1736" s="79">
        <v>0</v>
      </c>
      <c r="H1736" s="79">
        <v>19.149999999999999</v>
      </c>
      <c r="I1736" s="79">
        <v>15.83</v>
      </c>
      <c r="J1736" s="79">
        <v>6.44</v>
      </c>
      <c r="K1736" s="79">
        <v>11.53</v>
      </c>
      <c r="L1736" s="79">
        <v>35.57</v>
      </c>
      <c r="M1736" s="79">
        <v>15.32</v>
      </c>
      <c r="N1736" s="79">
        <v>23.93</v>
      </c>
      <c r="O1736" s="79">
        <v>10.93</v>
      </c>
      <c r="P1736" s="79">
        <v>4.3</v>
      </c>
      <c r="Q1736" s="79">
        <v>14.96</v>
      </c>
      <c r="R1736" s="79">
        <v>44.34</v>
      </c>
      <c r="S1736" s="79">
        <v>91.23</v>
      </c>
      <c r="T1736" s="79">
        <v>157.35000000000002</v>
      </c>
      <c r="U1736" s="79">
        <v>282.72999999999996</v>
      </c>
      <c r="V1736" s="79">
        <v>359.09</v>
      </c>
      <c r="W1736" s="79">
        <v>231.88000000000002</v>
      </c>
      <c r="X1736" s="79">
        <v>133.75</v>
      </c>
      <c r="Y1736" s="79">
        <v>64.88</v>
      </c>
      <c r="Z1736" s="79">
        <v>0</v>
      </c>
      <c r="AA1736" s="111">
        <v>0</v>
      </c>
      <c r="AB1736" s="107"/>
    </row>
    <row r="1737" spans="1:28" ht="19.5" customHeight="1" thickBot="1" x14ac:dyDescent="0.2">
      <c r="A1737" s="94"/>
      <c r="B1737" s="222"/>
      <c r="C1737" s="222"/>
      <c r="D1737" s="223"/>
      <c r="E1737" s="224" t="s">
        <v>150</v>
      </c>
      <c r="F1737" s="79">
        <f t="shared" si="683"/>
        <v>212.04599999999999</v>
      </c>
      <c r="G1737" s="102">
        <v>0</v>
      </c>
      <c r="H1737" s="225">
        <v>0</v>
      </c>
      <c r="I1737" s="225">
        <v>0.39700000000000002</v>
      </c>
      <c r="J1737" s="225">
        <v>0.32400000000000001</v>
      </c>
      <c r="K1737" s="225">
        <v>0.80700000000000005</v>
      </c>
      <c r="L1737" s="225">
        <v>3.2040000000000002</v>
      </c>
      <c r="M1737" s="225">
        <v>1.532</v>
      </c>
      <c r="N1737" s="225">
        <v>2.637</v>
      </c>
      <c r="O1737" s="225">
        <v>1.3120000000000001</v>
      </c>
      <c r="P1737" s="225">
        <v>0.49299999999999999</v>
      </c>
      <c r="Q1737" s="225">
        <v>2.0659999999999998</v>
      </c>
      <c r="R1737" s="225">
        <v>6.0680000000000005</v>
      </c>
      <c r="S1737" s="225">
        <v>12.752000000000001</v>
      </c>
      <c r="T1737" s="225">
        <v>22.803999999999998</v>
      </c>
      <c r="U1737" s="225">
        <v>41.577000000000005</v>
      </c>
      <c r="V1737" s="225">
        <v>52.789000000000001</v>
      </c>
      <c r="W1737" s="225">
        <v>34.075999999999993</v>
      </c>
      <c r="X1737" s="225">
        <v>19.667999999999999</v>
      </c>
      <c r="Y1737" s="225">
        <v>9.5399999999999991</v>
      </c>
      <c r="Z1737" s="225">
        <v>0</v>
      </c>
      <c r="AA1737" s="226">
        <v>0</v>
      </c>
      <c r="AB1737" s="107"/>
    </row>
    <row r="1738" spans="1:28" ht="19.5" customHeight="1" x14ac:dyDescent="0.15">
      <c r="A1738" s="349" t="s">
        <v>119</v>
      </c>
      <c r="B1738" s="352" t="s">
        <v>120</v>
      </c>
      <c r="C1738" s="353"/>
      <c r="D1738" s="354"/>
      <c r="E1738" s="73" t="s">
        <v>183</v>
      </c>
      <c r="F1738" s="227">
        <f>F1739+F1740</f>
        <v>97.93</v>
      </c>
    </row>
    <row r="1739" spans="1:28" ht="19.5" customHeight="1" x14ac:dyDescent="0.15">
      <c r="A1739" s="350"/>
      <c r="B1739" s="355" t="s">
        <v>205</v>
      </c>
      <c r="C1739" s="356"/>
      <c r="D1739" s="357"/>
      <c r="E1739" s="77" t="s">
        <v>183</v>
      </c>
      <c r="F1739" s="227">
        <v>80.31</v>
      </c>
    </row>
    <row r="1740" spans="1:28" ht="19.5" customHeight="1" x14ac:dyDescent="0.15">
      <c r="A1740" s="351"/>
      <c r="B1740" s="355" t="s">
        <v>206</v>
      </c>
      <c r="C1740" s="356"/>
      <c r="D1740" s="357"/>
      <c r="E1740" s="77" t="s">
        <v>183</v>
      </c>
      <c r="F1740" s="227">
        <v>17.62</v>
      </c>
    </row>
    <row r="1741" spans="1:28" ht="19.5" customHeight="1" thickBot="1" x14ac:dyDescent="0.2">
      <c r="A1741" s="358" t="s">
        <v>204</v>
      </c>
      <c r="B1741" s="359"/>
      <c r="C1741" s="359"/>
      <c r="D1741" s="360"/>
      <c r="E1741" s="167" t="s">
        <v>183</v>
      </c>
      <c r="F1741" s="233">
        <v>0</v>
      </c>
    </row>
    <row r="1743" spans="1:28" ht="19.5" customHeight="1" x14ac:dyDescent="0.15">
      <c r="A1743" s="3" t="s">
        <v>381</v>
      </c>
      <c r="F1743" s="207" t="s">
        <v>489</v>
      </c>
    </row>
    <row r="1744" spans="1:28" ht="19.5" customHeight="1" thickBot="1" x14ac:dyDescent="0.2">
      <c r="A1744" s="346" t="s">
        <v>28</v>
      </c>
      <c r="B1744" s="348"/>
      <c r="C1744" s="348"/>
      <c r="D1744" s="348"/>
      <c r="E1744" s="348"/>
      <c r="F1744" s="348"/>
      <c r="G1744" s="348"/>
      <c r="H1744" s="348"/>
      <c r="I1744" s="348"/>
      <c r="J1744" s="348"/>
      <c r="K1744" s="348"/>
      <c r="L1744" s="348"/>
      <c r="M1744" s="348"/>
      <c r="N1744" s="348"/>
      <c r="O1744" s="348"/>
      <c r="P1744" s="348"/>
      <c r="Q1744" s="348"/>
      <c r="R1744" s="348"/>
      <c r="S1744" s="348"/>
      <c r="T1744" s="348"/>
      <c r="U1744" s="348"/>
      <c r="V1744" s="348"/>
      <c r="W1744" s="348"/>
      <c r="X1744" s="348"/>
      <c r="Y1744" s="348"/>
      <c r="Z1744" s="348"/>
      <c r="AA1744" s="348"/>
    </row>
    <row r="1745" spans="1:28" ht="19.5" customHeight="1" x14ac:dyDescent="0.15">
      <c r="A1745" s="208" t="s">
        <v>179</v>
      </c>
      <c r="B1745" s="91"/>
      <c r="C1745" s="91"/>
      <c r="D1745" s="91"/>
      <c r="E1745" s="91"/>
      <c r="F1745" s="89" t="s">
        <v>180</v>
      </c>
      <c r="G1745" s="184"/>
      <c r="H1745" s="184"/>
      <c r="I1745" s="184"/>
      <c r="J1745" s="184"/>
      <c r="K1745" s="184"/>
      <c r="L1745" s="184"/>
      <c r="M1745" s="184"/>
      <c r="N1745" s="184"/>
      <c r="O1745" s="184"/>
      <c r="P1745" s="184"/>
      <c r="Q1745" s="209"/>
      <c r="R1745" s="135"/>
      <c r="S1745" s="184"/>
      <c r="T1745" s="184"/>
      <c r="U1745" s="184"/>
      <c r="V1745" s="184"/>
      <c r="W1745" s="184"/>
      <c r="X1745" s="184"/>
      <c r="Y1745" s="184"/>
      <c r="Z1745" s="184"/>
      <c r="AA1745" s="234" t="s">
        <v>181</v>
      </c>
      <c r="AB1745" s="107"/>
    </row>
    <row r="1746" spans="1:28" ht="19.5" customHeight="1" x14ac:dyDescent="0.15">
      <c r="A1746" s="211" t="s">
        <v>182</v>
      </c>
      <c r="B1746" s="75"/>
      <c r="C1746" s="75"/>
      <c r="D1746" s="75"/>
      <c r="E1746" s="77" t="s">
        <v>183</v>
      </c>
      <c r="F1746" s="79">
        <f>F1790+F1834+F1878+F1922+F1966+F2010</f>
        <v>25850.210000000003</v>
      </c>
      <c r="G1746" s="212" t="s">
        <v>184</v>
      </c>
      <c r="H1746" s="212" t="s">
        <v>185</v>
      </c>
      <c r="I1746" s="212" t="s">
        <v>186</v>
      </c>
      <c r="J1746" s="212" t="s">
        <v>187</v>
      </c>
      <c r="K1746" s="212" t="s">
        <v>227</v>
      </c>
      <c r="L1746" s="212" t="s">
        <v>228</v>
      </c>
      <c r="M1746" s="212" t="s">
        <v>229</v>
      </c>
      <c r="N1746" s="212" t="s">
        <v>230</v>
      </c>
      <c r="O1746" s="212" t="s">
        <v>231</v>
      </c>
      <c r="P1746" s="212" t="s">
        <v>232</v>
      </c>
      <c r="Q1746" s="213" t="s">
        <v>233</v>
      </c>
      <c r="R1746" s="214" t="s">
        <v>234</v>
      </c>
      <c r="S1746" s="212" t="s">
        <v>235</v>
      </c>
      <c r="T1746" s="212" t="s">
        <v>236</v>
      </c>
      <c r="U1746" s="212" t="s">
        <v>237</v>
      </c>
      <c r="V1746" s="212" t="s">
        <v>238</v>
      </c>
      <c r="W1746" s="212" t="s">
        <v>42</v>
      </c>
      <c r="X1746" s="212" t="s">
        <v>147</v>
      </c>
      <c r="Y1746" s="212" t="s">
        <v>148</v>
      </c>
      <c r="Z1746" s="212" t="s">
        <v>149</v>
      </c>
      <c r="AA1746" s="235"/>
      <c r="AB1746" s="107"/>
    </row>
    <row r="1747" spans="1:28" ht="19.5" customHeight="1" x14ac:dyDescent="0.15">
      <c r="A1747" s="144"/>
      <c r="E1747" s="77" t="s">
        <v>150</v>
      </c>
      <c r="F1747" s="79">
        <f t="shared" ref="F1747:U1785" si="688">F1791+F1835+F1879+F1923+F1967+F2011</f>
        <v>5933.268</v>
      </c>
      <c r="G1747" s="216"/>
      <c r="H1747" s="216"/>
      <c r="I1747" s="216"/>
      <c r="J1747" s="216"/>
      <c r="K1747" s="216"/>
      <c r="L1747" s="216"/>
      <c r="M1747" s="216"/>
      <c r="N1747" s="216"/>
      <c r="O1747" s="216"/>
      <c r="P1747" s="216"/>
      <c r="Q1747" s="217"/>
      <c r="R1747" s="197"/>
      <c r="S1747" s="216"/>
      <c r="T1747" s="216"/>
      <c r="U1747" s="216"/>
      <c r="V1747" s="216"/>
      <c r="W1747" s="216"/>
      <c r="X1747" s="216"/>
      <c r="Y1747" s="216"/>
      <c r="Z1747" s="216"/>
      <c r="AA1747" s="235" t="s">
        <v>151</v>
      </c>
      <c r="AB1747" s="107"/>
    </row>
    <row r="1748" spans="1:28" ht="19.5" customHeight="1" x14ac:dyDescent="0.15">
      <c r="A1748" s="218"/>
      <c r="B1748" s="74" t="s">
        <v>152</v>
      </c>
      <c r="C1748" s="75"/>
      <c r="D1748" s="75"/>
      <c r="E1748" s="77" t="s">
        <v>183</v>
      </c>
      <c r="F1748" s="79">
        <f t="shared" si="688"/>
        <v>25541.510000000002</v>
      </c>
      <c r="G1748" s="79">
        <f t="shared" si="688"/>
        <v>46.14</v>
      </c>
      <c r="H1748" s="79">
        <f t="shared" si="688"/>
        <v>88.660000000000011</v>
      </c>
      <c r="I1748" s="79">
        <f t="shared" si="688"/>
        <v>115.83000000000001</v>
      </c>
      <c r="J1748" s="79">
        <f t="shared" si="688"/>
        <v>241.66</v>
      </c>
      <c r="K1748" s="79">
        <f t="shared" si="688"/>
        <v>375.89</v>
      </c>
      <c r="L1748" s="79">
        <f t="shared" si="688"/>
        <v>545.6</v>
      </c>
      <c r="M1748" s="79">
        <f t="shared" si="688"/>
        <v>710.16000000000008</v>
      </c>
      <c r="N1748" s="79">
        <f t="shared" si="688"/>
        <v>1120.3399999999999</v>
      </c>
      <c r="O1748" s="79">
        <f t="shared" si="688"/>
        <v>1487.4399999999998</v>
      </c>
      <c r="P1748" s="79">
        <f t="shared" si="688"/>
        <v>1851.1299999999999</v>
      </c>
      <c r="Q1748" s="79">
        <f t="shared" si="688"/>
        <v>2079.91</v>
      </c>
      <c r="R1748" s="79">
        <f t="shared" si="688"/>
        <v>2391.5</v>
      </c>
      <c r="S1748" s="79">
        <f t="shared" si="688"/>
        <v>3186.6399999999994</v>
      </c>
      <c r="T1748" s="79">
        <f t="shared" si="688"/>
        <v>3026.2</v>
      </c>
      <c r="U1748" s="79">
        <f t="shared" si="688"/>
        <v>3999.6899999999996</v>
      </c>
      <c r="V1748" s="79">
        <f t="shared" ref="G1748:AA1760" si="689">V1792+V1836+V1880+V1924+V1968+V2012</f>
        <v>2238.12</v>
      </c>
      <c r="W1748" s="79">
        <f t="shared" si="689"/>
        <v>992.22999999999979</v>
      </c>
      <c r="X1748" s="79">
        <f t="shared" si="689"/>
        <v>335.48000000000008</v>
      </c>
      <c r="Y1748" s="79">
        <f t="shared" si="689"/>
        <v>217.31</v>
      </c>
      <c r="Z1748" s="79">
        <f t="shared" si="689"/>
        <v>122.02</v>
      </c>
      <c r="AA1748" s="227">
        <f t="shared" si="689"/>
        <v>369.56</v>
      </c>
      <c r="AB1748" s="107"/>
    </row>
    <row r="1749" spans="1:28" ht="19.5" customHeight="1" x14ac:dyDescent="0.15">
      <c r="A1749" s="219"/>
      <c r="B1749" s="220"/>
      <c r="E1749" s="77" t="s">
        <v>150</v>
      </c>
      <c r="F1749" s="79">
        <f t="shared" si="688"/>
        <v>5933.268</v>
      </c>
      <c r="G1749" s="79">
        <f t="shared" si="689"/>
        <v>0</v>
      </c>
      <c r="H1749" s="79">
        <f t="shared" si="689"/>
        <v>0.40100000000000002</v>
      </c>
      <c r="I1749" s="79">
        <f t="shared" si="689"/>
        <v>2.2079999999999997</v>
      </c>
      <c r="J1749" s="79">
        <f t="shared" si="689"/>
        <v>16.701000000000001</v>
      </c>
      <c r="K1749" s="79">
        <f t="shared" si="689"/>
        <v>40.574999999999996</v>
      </c>
      <c r="L1749" s="79">
        <f t="shared" si="689"/>
        <v>98.918999999999983</v>
      </c>
      <c r="M1749" s="79">
        <f t="shared" si="689"/>
        <v>147.98699999999999</v>
      </c>
      <c r="N1749" s="79">
        <f t="shared" si="689"/>
        <v>278.10199999999998</v>
      </c>
      <c r="O1749" s="79">
        <f t="shared" si="689"/>
        <v>413.53399999999999</v>
      </c>
      <c r="P1749" s="79">
        <f t="shared" si="689"/>
        <v>528.93200000000002</v>
      </c>
      <c r="Q1749" s="79">
        <f t="shared" si="689"/>
        <v>616.40499999999997</v>
      </c>
      <c r="R1749" s="79">
        <f t="shared" si="689"/>
        <v>642.67199999999991</v>
      </c>
      <c r="S1749" s="79">
        <f t="shared" si="689"/>
        <v>785.82200000000012</v>
      </c>
      <c r="T1749" s="79">
        <f t="shared" si="689"/>
        <v>699.25000000000011</v>
      </c>
      <c r="U1749" s="79">
        <f t="shared" si="689"/>
        <v>770.154</v>
      </c>
      <c r="V1749" s="79">
        <f t="shared" si="689"/>
        <v>446.69299999999998</v>
      </c>
      <c r="W1749" s="79">
        <f t="shared" si="689"/>
        <v>205.803</v>
      </c>
      <c r="X1749" s="79">
        <f t="shared" si="689"/>
        <v>75.335000000000008</v>
      </c>
      <c r="Y1749" s="79">
        <f t="shared" si="689"/>
        <v>46.647999999999996</v>
      </c>
      <c r="Z1749" s="79">
        <f t="shared" si="689"/>
        <v>27.988999999999997</v>
      </c>
      <c r="AA1749" s="227">
        <f t="shared" si="689"/>
        <v>89.138000000000005</v>
      </c>
      <c r="AB1749" s="107"/>
    </row>
    <row r="1750" spans="1:28" ht="19.5" customHeight="1" x14ac:dyDescent="0.15">
      <c r="A1750" s="219"/>
      <c r="B1750" s="221"/>
      <c r="C1750" s="74" t="s">
        <v>152</v>
      </c>
      <c r="D1750" s="75"/>
      <c r="E1750" s="77" t="s">
        <v>183</v>
      </c>
      <c r="F1750" s="79">
        <f t="shared" si="688"/>
        <v>14276.88</v>
      </c>
      <c r="G1750" s="79">
        <f t="shared" si="689"/>
        <v>43.07</v>
      </c>
      <c r="H1750" s="79">
        <f t="shared" si="689"/>
        <v>50.42</v>
      </c>
      <c r="I1750" s="79">
        <f t="shared" si="689"/>
        <v>106.75</v>
      </c>
      <c r="J1750" s="79">
        <f t="shared" si="689"/>
        <v>172.4</v>
      </c>
      <c r="K1750" s="79">
        <f t="shared" si="689"/>
        <v>287.61</v>
      </c>
      <c r="L1750" s="79">
        <f t="shared" si="689"/>
        <v>469.29</v>
      </c>
      <c r="M1750" s="79">
        <f t="shared" si="689"/>
        <v>579.35000000000014</v>
      </c>
      <c r="N1750" s="79">
        <f t="shared" si="689"/>
        <v>934.79000000000008</v>
      </c>
      <c r="O1750" s="79">
        <f t="shared" si="689"/>
        <v>1269.1300000000001</v>
      </c>
      <c r="P1750" s="79">
        <f t="shared" si="689"/>
        <v>1699.2999999999997</v>
      </c>
      <c r="Q1750" s="79">
        <f t="shared" si="689"/>
        <v>1788.3899999999999</v>
      </c>
      <c r="R1750" s="79">
        <f t="shared" si="689"/>
        <v>1613.79</v>
      </c>
      <c r="S1750" s="79">
        <f t="shared" si="689"/>
        <v>1903.3500000000001</v>
      </c>
      <c r="T1750" s="79">
        <f t="shared" si="689"/>
        <v>1254.7199999999998</v>
      </c>
      <c r="U1750" s="79">
        <f t="shared" si="689"/>
        <v>898.93999999999994</v>
      </c>
      <c r="V1750" s="79">
        <f t="shared" si="689"/>
        <v>515.98</v>
      </c>
      <c r="W1750" s="79">
        <f t="shared" si="689"/>
        <v>281.72000000000003</v>
      </c>
      <c r="X1750" s="79">
        <f t="shared" si="689"/>
        <v>123.49000000000001</v>
      </c>
      <c r="Y1750" s="79">
        <f t="shared" si="689"/>
        <v>91.36</v>
      </c>
      <c r="Z1750" s="79">
        <f t="shared" si="689"/>
        <v>53.179999999999993</v>
      </c>
      <c r="AA1750" s="227">
        <f t="shared" si="689"/>
        <v>139.85</v>
      </c>
      <c r="AB1750" s="107"/>
    </row>
    <row r="1751" spans="1:28" ht="19.5" customHeight="1" x14ac:dyDescent="0.15">
      <c r="A1751" s="219"/>
      <c r="B1751" s="76"/>
      <c r="C1751" s="76"/>
      <c r="E1751" s="77" t="s">
        <v>150</v>
      </c>
      <c r="F1751" s="79">
        <f t="shared" si="688"/>
        <v>4204.5340000000006</v>
      </c>
      <c r="G1751" s="79">
        <f t="shared" si="689"/>
        <v>0</v>
      </c>
      <c r="H1751" s="79">
        <f t="shared" si="689"/>
        <v>1.9E-2</v>
      </c>
      <c r="I1751" s="79">
        <f t="shared" si="689"/>
        <v>1.9850000000000003</v>
      </c>
      <c r="J1751" s="79">
        <f t="shared" si="689"/>
        <v>13.138000000000002</v>
      </c>
      <c r="K1751" s="79">
        <f t="shared" si="689"/>
        <v>34.314</v>
      </c>
      <c r="L1751" s="79">
        <f t="shared" si="689"/>
        <v>91.882999999999996</v>
      </c>
      <c r="M1751" s="79">
        <f t="shared" si="689"/>
        <v>134.77500000000001</v>
      </c>
      <c r="N1751" s="79">
        <f t="shared" si="689"/>
        <v>257.41500000000002</v>
      </c>
      <c r="O1751" s="79">
        <f t="shared" si="689"/>
        <v>387.18100000000004</v>
      </c>
      <c r="P1751" s="79">
        <f t="shared" si="689"/>
        <v>507.87499999999994</v>
      </c>
      <c r="Q1751" s="79">
        <f t="shared" si="689"/>
        <v>572.89699999999993</v>
      </c>
      <c r="R1751" s="79">
        <f t="shared" si="689"/>
        <v>524.54499999999996</v>
      </c>
      <c r="S1751" s="79">
        <f t="shared" si="689"/>
        <v>582.15499999999997</v>
      </c>
      <c r="T1751" s="79">
        <f t="shared" si="689"/>
        <v>419.75100000000009</v>
      </c>
      <c r="U1751" s="79">
        <f t="shared" si="689"/>
        <v>289.20600000000002</v>
      </c>
      <c r="V1751" s="79">
        <f t="shared" si="689"/>
        <v>173.90399999999997</v>
      </c>
      <c r="W1751" s="79">
        <f t="shared" si="689"/>
        <v>88.961999999999989</v>
      </c>
      <c r="X1751" s="79">
        <f t="shared" si="689"/>
        <v>42.642000000000003</v>
      </c>
      <c r="Y1751" s="79">
        <f t="shared" si="689"/>
        <v>26.5</v>
      </c>
      <c r="Z1751" s="79">
        <f t="shared" si="689"/>
        <v>16.933</v>
      </c>
      <c r="AA1751" s="227">
        <f t="shared" si="689"/>
        <v>38.453999999999994</v>
      </c>
      <c r="AB1751" s="107"/>
    </row>
    <row r="1752" spans="1:28" ht="19.5" customHeight="1" x14ac:dyDescent="0.15">
      <c r="A1752" s="219"/>
      <c r="B1752" s="73"/>
      <c r="C1752" s="77"/>
      <c r="D1752" s="77" t="s">
        <v>153</v>
      </c>
      <c r="E1752" s="77" t="s">
        <v>183</v>
      </c>
      <c r="F1752" s="79">
        <f t="shared" si="688"/>
        <v>14079.130000000001</v>
      </c>
      <c r="G1752" s="79">
        <f t="shared" si="689"/>
        <v>42.809999999999995</v>
      </c>
      <c r="H1752" s="79">
        <f t="shared" si="689"/>
        <v>48.45</v>
      </c>
      <c r="I1752" s="79">
        <f t="shared" si="689"/>
        <v>102.10000000000001</v>
      </c>
      <c r="J1752" s="79">
        <f t="shared" si="689"/>
        <v>155.57999999999998</v>
      </c>
      <c r="K1752" s="79">
        <f t="shared" si="689"/>
        <v>274.06000000000006</v>
      </c>
      <c r="L1752" s="79">
        <f t="shared" si="689"/>
        <v>456.42</v>
      </c>
      <c r="M1752" s="79">
        <f t="shared" si="689"/>
        <v>572.5200000000001</v>
      </c>
      <c r="N1752" s="79">
        <f t="shared" si="689"/>
        <v>927.66</v>
      </c>
      <c r="O1752" s="79">
        <f t="shared" si="689"/>
        <v>1258.1700000000003</v>
      </c>
      <c r="P1752" s="79">
        <f t="shared" si="689"/>
        <v>1678.6299999999999</v>
      </c>
      <c r="Q1752" s="79">
        <f t="shared" si="689"/>
        <v>1779.5199999999998</v>
      </c>
      <c r="R1752" s="79">
        <f t="shared" si="689"/>
        <v>1609.78</v>
      </c>
      <c r="S1752" s="79">
        <f t="shared" si="689"/>
        <v>1896.28</v>
      </c>
      <c r="T1752" s="79">
        <f t="shared" si="689"/>
        <v>1237.03</v>
      </c>
      <c r="U1752" s="79">
        <f t="shared" si="689"/>
        <v>879.18</v>
      </c>
      <c r="V1752" s="79">
        <f t="shared" si="689"/>
        <v>500.27</v>
      </c>
      <c r="W1752" s="79">
        <f t="shared" si="689"/>
        <v>262.75</v>
      </c>
      <c r="X1752" s="79">
        <f t="shared" si="689"/>
        <v>122.4</v>
      </c>
      <c r="Y1752" s="79">
        <f t="shared" si="689"/>
        <v>82.72999999999999</v>
      </c>
      <c r="Z1752" s="79">
        <f t="shared" si="689"/>
        <v>52.939999999999991</v>
      </c>
      <c r="AA1752" s="227">
        <f t="shared" si="689"/>
        <v>139.85</v>
      </c>
      <c r="AB1752" s="107"/>
    </row>
    <row r="1753" spans="1:28" ht="19.5" customHeight="1" x14ac:dyDescent="0.15">
      <c r="A1753" s="219"/>
      <c r="B1753" s="73" t="s">
        <v>154</v>
      </c>
      <c r="C1753" s="73"/>
      <c r="D1753" s="73"/>
      <c r="E1753" s="77" t="s">
        <v>150</v>
      </c>
      <c r="F1753" s="79">
        <f t="shared" si="688"/>
        <v>4180.9209999999994</v>
      </c>
      <c r="G1753" s="79">
        <f t="shared" si="689"/>
        <v>0</v>
      </c>
      <c r="H1753" s="79">
        <f t="shared" si="689"/>
        <v>0</v>
      </c>
      <c r="I1753" s="79">
        <f t="shared" si="689"/>
        <v>1.79</v>
      </c>
      <c r="J1753" s="79">
        <f t="shared" si="689"/>
        <v>12.241</v>
      </c>
      <c r="K1753" s="79">
        <f t="shared" si="689"/>
        <v>33.338999999999999</v>
      </c>
      <c r="L1753" s="79">
        <f t="shared" si="689"/>
        <v>90.611000000000004</v>
      </c>
      <c r="M1753" s="79">
        <f t="shared" si="689"/>
        <v>134.07400000000001</v>
      </c>
      <c r="N1753" s="79">
        <f t="shared" si="689"/>
        <v>256.05200000000002</v>
      </c>
      <c r="O1753" s="79">
        <f t="shared" si="689"/>
        <v>384.76000000000005</v>
      </c>
      <c r="P1753" s="79">
        <f t="shared" si="689"/>
        <v>503.86700000000002</v>
      </c>
      <c r="Q1753" s="79">
        <f t="shared" si="689"/>
        <v>570.96499999999992</v>
      </c>
      <c r="R1753" s="79">
        <f t="shared" si="689"/>
        <v>523.89600000000007</v>
      </c>
      <c r="S1753" s="79">
        <f t="shared" si="689"/>
        <v>581.43099999999993</v>
      </c>
      <c r="T1753" s="79">
        <f t="shared" si="689"/>
        <v>417.90500000000003</v>
      </c>
      <c r="U1753" s="79">
        <f t="shared" si="689"/>
        <v>287.16300000000001</v>
      </c>
      <c r="V1753" s="79">
        <f t="shared" si="689"/>
        <v>172.28699999999998</v>
      </c>
      <c r="W1753" s="79">
        <f t="shared" si="689"/>
        <v>87.018999999999991</v>
      </c>
      <c r="X1753" s="79">
        <f t="shared" si="689"/>
        <v>42.533000000000001</v>
      </c>
      <c r="Y1753" s="79">
        <f t="shared" si="689"/>
        <v>25.625999999999998</v>
      </c>
      <c r="Z1753" s="79">
        <f t="shared" si="689"/>
        <v>16.908000000000001</v>
      </c>
      <c r="AA1753" s="227">
        <f t="shared" si="689"/>
        <v>38.453999999999994</v>
      </c>
      <c r="AB1753" s="107"/>
    </row>
    <row r="1754" spans="1:28" ht="19.5" customHeight="1" x14ac:dyDescent="0.15">
      <c r="A1754" s="219" t="s">
        <v>155</v>
      </c>
      <c r="B1754" s="73"/>
      <c r="C1754" s="73" t="s">
        <v>10</v>
      </c>
      <c r="D1754" s="77" t="s">
        <v>156</v>
      </c>
      <c r="E1754" s="77" t="s">
        <v>183</v>
      </c>
      <c r="F1754" s="79">
        <f t="shared" si="688"/>
        <v>9062.7000000000007</v>
      </c>
      <c r="G1754" s="79">
        <f t="shared" si="689"/>
        <v>12.65</v>
      </c>
      <c r="H1754" s="79">
        <f t="shared" si="689"/>
        <v>13.260000000000002</v>
      </c>
      <c r="I1754" s="79">
        <f t="shared" si="689"/>
        <v>27.91</v>
      </c>
      <c r="J1754" s="79">
        <f t="shared" si="689"/>
        <v>93.72</v>
      </c>
      <c r="K1754" s="79">
        <f t="shared" si="689"/>
        <v>163.5</v>
      </c>
      <c r="L1754" s="79">
        <f t="shared" si="689"/>
        <v>409.59</v>
      </c>
      <c r="M1754" s="79">
        <f t="shared" si="689"/>
        <v>491.35000000000008</v>
      </c>
      <c r="N1754" s="79">
        <f t="shared" si="689"/>
        <v>826.98000000000013</v>
      </c>
      <c r="O1754" s="79">
        <f t="shared" si="689"/>
        <v>1122.67</v>
      </c>
      <c r="P1754" s="79">
        <f t="shared" si="689"/>
        <v>1187.53</v>
      </c>
      <c r="Q1754" s="79">
        <f t="shared" si="689"/>
        <v>1193.17</v>
      </c>
      <c r="R1754" s="79">
        <f t="shared" si="689"/>
        <v>1023.75</v>
      </c>
      <c r="S1754" s="79">
        <f t="shared" si="689"/>
        <v>835.22000000000014</v>
      </c>
      <c r="T1754" s="79">
        <f t="shared" si="689"/>
        <v>720.8900000000001</v>
      </c>
      <c r="U1754" s="79">
        <f t="shared" si="689"/>
        <v>392.61</v>
      </c>
      <c r="V1754" s="79">
        <f t="shared" si="689"/>
        <v>285.71999999999997</v>
      </c>
      <c r="W1754" s="79">
        <f t="shared" si="689"/>
        <v>125.48999999999998</v>
      </c>
      <c r="X1754" s="79">
        <f t="shared" si="689"/>
        <v>71.69</v>
      </c>
      <c r="Y1754" s="79">
        <f t="shared" si="689"/>
        <v>29.099999999999998</v>
      </c>
      <c r="Z1754" s="79">
        <f t="shared" si="689"/>
        <v>20.94</v>
      </c>
      <c r="AA1754" s="227">
        <f t="shared" si="689"/>
        <v>14.959999999999999</v>
      </c>
      <c r="AB1754" s="107"/>
    </row>
    <row r="1755" spans="1:28" ht="19.5" customHeight="1" x14ac:dyDescent="0.15">
      <c r="A1755" s="219"/>
      <c r="B1755" s="73"/>
      <c r="C1755" s="73"/>
      <c r="D1755" s="73"/>
      <c r="E1755" s="77" t="s">
        <v>150</v>
      </c>
      <c r="F1755" s="79">
        <f t="shared" si="688"/>
        <v>3073.2840000000006</v>
      </c>
      <c r="G1755" s="79">
        <f t="shared" si="689"/>
        <v>0</v>
      </c>
      <c r="H1755" s="79">
        <f t="shared" si="689"/>
        <v>0</v>
      </c>
      <c r="I1755" s="79">
        <f t="shared" si="689"/>
        <v>1.6619999999999999</v>
      </c>
      <c r="J1755" s="79">
        <f t="shared" si="689"/>
        <v>11.237000000000002</v>
      </c>
      <c r="K1755" s="79">
        <f t="shared" si="689"/>
        <v>27.804000000000002</v>
      </c>
      <c r="L1755" s="79">
        <f t="shared" si="689"/>
        <v>85.990000000000009</v>
      </c>
      <c r="M1755" s="79">
        <f t="shared" si="689"/>
        <v>122.93299999999999</v>
      </c>
      <c r="N1755" s="79">
        <f t="shared" si="689"/>
        <v>239.49099999999999</v>
      </c>
      <c r="O1755" s="79">
        <f t="shared" si="689"/>
        <v>358.50300000000004</v>
      </c>
      <c r="P1755" s="79">
        <f t="shared" si="689"/>
        <v>402.34300000000002</v>
      </c>
      <c r="Q1755" s="79">
        <f t="shared" si="689"/>
        <v>440.20799999999997</v>
      </c>
      <c r="R1755" s="79">
        <f t="shared" si="689"/>
        <v>387.40899999999999</v>
      </c>
      <c r="S1755" s="79">
        <f t="shared" si="689"/>
        <v>324.82699999999994</v>
      </c>
      <c r="T1755" s="79">
        <f t="shared" si="689"/>
        <v>287.14699999999999</v>
      </c>
      <c r="U1755" s="79">
        <f t="shared" si="689"/>
        <v>160.28299999999999</v>
      </c>
      <c r="V1755" s="79">
        <f t="shared" si="689"/>
        <v>116.351</v>
      </c>
      <c r="W1755" s="79">
        <f t="shared" si="689"/>
        <v>51.398999999999994</v>
      </c>
      <c r="X1755" s="79">
        <f t="shared" si="689"/>
        <v>29.399000000000001</v>
      </c>
      <c r="Y1755" s="79">
        <f t="shared" si="689"/>
        <v>11.516999999999999</v>
      </c>
      <c r="Z1755" s="79">
        <f t="shared" si="689"/>
        <v>8.5870000000000015</v>
      </c>
      <c r="AA1755" s="227">
        <f t="shared" si="689"/>
        <v>6.194</v>
      </c>
      <c r="AB1755" s="107"/>
    </row>
    <row r="1756" spans="1:28" ht="19.5" customHeight="1" x14ac:dyDescent="0.15">
      <c r="A1756" s="219"/>
      <c r="B1756" s="73"/>
      <c r="C1756" s="73"/>
      <c r="D1756" s="77" t="s">
        <v>157</v>
      </c>
      <c r="E1756" s="77" t="s">
        <v>183</v>
      </c>
      <c r="F1756" s="79">
        <f t="shared" si="688"/>
        <v>764.70999999999992</v>
      </c>
      <c r="G1756" s="79">
        <f t="shared" si="689"/>
        <v>0</v>
      </c>
      <c r="H1756" s="79">
        <f t="shared" si="689"/>
        <v>0</v>
      </c>
      <c r="I1756" s="79">
        <f t="shared" si="689"/>
        <v>1.07</v>
      </c>
      <c r="J1756" s="79">
        <f t="shared" si="689"/>
        <v>0.52</v>
      </c>
      <c r="K1756" s="79">
        <f t="shared" si="689"/>
        <v>0</v>
      </c>
      <c r="L1756" s="79">
        <f t="shared" si="689"/>
        <v>0.65</v>
      </c>
      <c r="M1756" s="79">
        <f t="shared" si="689"/>
        <v>1.42</v>
      </c>
      <c r="N1756" s="79">
        <f t="shared" si="689"/>
        <v>5.92</v>
      </c>
      <c r="O1756" s="79">
        <f t="shared" si="689"/>
        <v>36.639999999999993</v>
      </c>
      <c r="P1756" s="79">
        <f t="shared" si="689"/>
        <v>123.78</v>
      </c>
      <c r="Q1756" s="79">
        <f t="shared" si="689"/>
        <v>191.14999999999998</v>
      </c>
      <c r="R1756" s="79">
        <f t="shared" si="689"/>
        <v>117.82</v>
      </c>
      <c r="S1756" s="79">
        <f t="shared" si="689"/>
        <v>100.13000000000001</v>
      </c>
      <c r="T1756" s="79">
        <f t="shared" si="689"/>
        <v>77.100000000000009</v>
      </c>
      <c r="U1756" s="79">
        <f t="shared" si="689"/>
        <v>34.9</v>
      </c>
      <c r="V1756" s="79">
        <f t="shared" si="689"/>
        <v>42.730000000000004</v>
      </c>
      <c r="W1756" s="79">
        <f t="shared" si="689"/>
        <v>8.52</v>
      </c>
      <c r="X1756" s="79">
        <f t="shared" si="689"/>
        <v>9.0300000000000011</v>
      </c>
      <c r="Y1756" s="79">
        <f t="shared" si="689"/>
        <v>4.8</v>
      </c>
      <c r="Z1756" s="79">
        <f t="shared" si="689"/>
        <v>2.08</v>
      </c>
      <c r="AA1756" s="227">
        <f t="shared" si="689"/>
        <v>6.45</v>
      </c>
      <c r="AB1756" s="107"/>
    </row>
    <row r="1757" spans="1:28" ht="19.5" customHeight="1" x14ac:dyDescent="0.15">
      <c r="A1757" s="219"/>
      <c r="B1757" s="73"/>
      <c r="C1757" s="73"/>
      <c r="D1757" s="73"/>
      <c r="E1757" s="77" t="s">
        <v>150</v>
      </c>
      <c r="F1757" s="79">
        <f t="shared" si="688"/>
        <v>171.74999999999997</v>
      </c>
      <c r="G1757" s="79">
        <f t="shared" si="689"/>
        <v>0</v>
      </c>
      <c r="H1757" s="79">
        <f t="shared" si="689"/>
        <v>0</v>
      </c>
      <c r="I1757" s="79">
        <f t="shared" si="689"/>
        <v>5.2999999999999999E-2</v>
      </c>
      <c r="J1757" s="79">
        <f t="shared" si="689"/>
        <v>3.5000000000000003E-2</v>
      </c>
      <c r="K1757" s="79">
        <f t="shared" si="689"/>
        <v>0</v>
      </c>
      <c r="L1757" s="79">
        <f t="shared" si="689"/>
        <v>7.8E-2</v>
      </c>
      <c r="M1757" s="79">
        <f t="shared" si="689"/>
        <v>0.19700000000000001</v>
      </c>
      <c r="N1757" s="79">
        <f t="shared" si="689"/>
        <v>0.94800000000000006</v>
      </c>
      <c r="O1757" s="79">
        <f t="shared" si="689"/>
        <v>6.5939999999999994</v>
      </c>
      <c r="P1757" s="79">
        <f t="shared" si="689"/>
        <v>24.773000000000003</v>
      </c>
      <c r="Q1757" s="79">
        <f t="shared" si="689"/>
        <v>41.951000000000001</v>
      </c>
      <c r="R1757" s="79">
        <f t="shared" si="689"/>
        <v>27.088999999999999</v>
      </c>
      <c r="S1757" s="79">
        <f t="shared" si="689"/>
        <v>23.710999999999999</v>
      </c>
      <c r="T1757" s="79">
        <f t="shared" si="689"/>
        <v>19.109000000000002</v>
      </c>
      <c r="U1757" s="79">
        <f t="shared" si="689"/>
        <v>8.5410000000000004</v>
      </c>
      <c r="V1757" s="79">
        <f t="shared" si="689"/>
        <v>10.711</v>
      </c>
      <c r="W1757" s="79">
        <f t="shared" si="689"/>
        <v>2.1880000000000002</v>
      </c>
      <c r="X1757" s="79">
        <f t="shared" si="689"/>
        <v>2.331</v>
      </c>
      <c r="Y1757" s="79">
        <f t="shared" si="689"/>
        <v>1.2469999999999999</v>
      </c>
      <c r="Z1757" s="79">
        <f t="shared" si="689"/>
        <v>0.54100000000000004</v>
      </c>
      <c r="AA1757" s="227">
        <f t="shared" si="689"/>
        <v>1.653</v>
      </c>
      <c r="AB1757" s="107"/>
    </row>
    <row r="1758" spans="1:28" ht="19.5" customHeight="1" x14ac:dyDescent="0.15">
      <c r="A1758" s="219"/>
      <c r="B1758" s="73" t="s">
        <v>158</v>
      </c>
      <c r="C1758" s="73" t="s">
        <v>159</v>
      </c>
      <c r="D1758" s="77" t="s">
        <v>160</v>
      </c>
      <c r="E1758" s="77" t="s">
        <v>183</v>
      </c>
      <c r="F1758" s="79">
        <f t="shared" si="688"/>
        <v>3479.1200000000003</v>
      </c>
      <c r="G1758" s="79">
        <f t="shared" si="689"/>
        <v>5.0999999999999996</v>
      </c>
      <c r="H1758" s="79">
        <f t="shared" si="689"/>
        <v>0.82</v>
      </c>
      <c r="I1758" s="79">
        <f t="shared" si="689"/>
        <v>0.08</v>
      </c>
      <c r="J1758" s="79">
        <f t="shared" si="689"/>
        <v>0.81</v>
      </c>
      <c r="K1758" s="79">
        <f t="shared" si="689"/>
        <v>34.89</v>
      </c>
      <c r="L1758" s="79">
        <f t="shared" si="689"/>
        <v>33.879999999999995</v>
      </c>
      <c r="M1758" s="79">
        <f t="shared" si="689"/>
        <v>74.420000000000016</v>
      </c>
      <c r="N1758" s="79">
        <f t="shared" si="689"/>
        <v>83.44</v>
      </c>
      <c r="O1758" s="79">
        <f t="shared" si="689"/>
        <v>61.51</v>
      </c>
      <c r="P1758" s="79">
        <f t="shared" si="689"/>
        <v>213.82</v>
      </c>
      <c r="Q1758" s="79">
        <f t="shared" si="689"/>
        <v>347.23</v>
      </c>
      <c r="R1758" s="79">
        <f t="shared" si="689"/>
        <v>409.5</v>
      </c>
      <c r="S1758" s="79">
        <f t="shared" si="689"/>
        <v>887.64</v>
      </c>
      <c r="T1758" s="79">
        <f t="shared" si="689"/>
        <v>391.35999999999996</v>
      </c>
      <c r="U1758" s="79">
        <f t="shared" si="689"/>
        <v>420.41</v>
      </c>
      <c r="V1758" s="79">
        <f t="shared" si="689"/>
        <v>158.09</v>
      </c>
      <c r="W1758" s="79">
        <f t="shared" si="689"/>
        <v>125.13</v>
      </c>
      <c r="X1758" s="79">
        <f t="shared" si="689"/>
        <v>41.62</v>
      </c>
      <c r="Y1758" s="79">
        <f t="shared" si="689"/>
        <v>43.519999999999996</v>
      </c>
      <c r="Z1758" s="79">
        <f t="shared" si="689"/>
        <v>29.919999999999998</v>
      </c>
      <c r="AA1758" s="227">
        <f t="shared" si="689"/>
        <v>115.93</v>
      </c>
      <c r="AB1758" s="107"/>
    </row>
    <row r="1759" spans="1:28" ht="19.5" customHeight="1" x14ac:dyDescent="0.15">
      <c r="A1759" s="219"/>
      <c r="B1759" s="73"/>
      <c r="C1759" s="73"/>
      <c r="D1759" s="73"/>
      <c r="E1759" s="77" t="s">
        <v>150</v>
      </c>
      <c r="F1759" s="79">
        <f t="shared" si="688"/>
        <v>808.36300000000006</v>
      </c>
      <c r="G1759" s="79">
        <f t="shared" si="689"/>
        <v>0</v>
      </c>
      <c r="H1759" s="79">
        <f t="shared" si="689"/>
        <v>0</v>
      </c>
      <c r="I1759" s="79">
        <f t="shared" si="689"/>
        <v>4.0000000000000001E-3</v>
      </c>
      <c r="J1759" s="79">
        <f t="shared" si="689"/>
        <v>5.6000000000000008E-2</v>
      </c>
      <c r="K1759" s="79">
        <f t="shared" si="689"/>
        <v>3.4890000000000003</v>
      </c>
      <c r="L1759" s="79">
        <f t="shared" si="689"/>
        <v>4.0540000000000003</v>
      </c>
      <c r="M1759" s="79">
        <f t="shared" si="689"/>
        <v>10.419999999999998</v>
      </c>
      <c r="N1759" s="79">
        <f t="shared" si="689"/>
        <v>13.351999999999999</v>
      </c>
      <c r="O1759" s="79">
        <f t="shared" si="689"/>
        <v>11.071</v>
      </c>
      <c r="P1759" s="79">
        <f t="shared" si="689"/>
        <v>42.772000000000006</v>
      </c>
      <c r="Q1759" s="79">
        <f t="shared" si="689"/>
        <v>76.393000000000001</v>
      </c>
      <c r="R1759" s="79">
        <f t="shared" si="689"/>
        <v>93.691000000000003</v>
      </c>
      <c r="S1759" s="79">
        <f t="shared" si="689"/>
        <v>212.60599999999999</v>
      </c>
      <c r="T1759" s="79">
        <f t="shared" si="689"/>
        <v>97.843000000000018</v>
      </c>
      <c r="U1759" s="79">
        <f t="shared" si="689"/>
        <v>109.011</v>
      </c>
      <c r="V1759" s="79">
        <f t="shared" si="689"/>
        <v>41.104999999999997</v>
      </c>
      <c r="W1759" s="79">
        <f t="shared" si="689"/>
        <v>32.497</v>
      </c>
      <c r="X1759" s="79">
        <f t="shared" si="689"/>
        <v>10.792</v>
      </c>
      <c r="Y1759" s="79">
        <f t="shared" si="689"/>
        <v>11.315</v>
      </c>
      <c r="Z1759" s="79">
        <f t="shared" si="689"/>
        <v>7.7800000000000011</v>
      </c>
      <c r="AA1759" s="227">
        <f t="shared" si="689"/>
        <v>30.112000000000002</v>
      </c>
      <c r="AB1759" s="107"/>
    </row>
    <row r="1760" spans="1:28" ht="19.5" customHeight="1" x14ac:dyDescent="0.15">
      <c r="A1760" s="219"/>
      <c r="B1760" s="73"/>
      <c r="C1760" s="73"/>
      <c r="D1760" s="77" t="s">
        <v>161</v>
      </c>
      <c r="E1760" s="77" t="s">
        <v>183</v>
      </c>
      <c r="F1760" s="79">
        <f t="shared" si="688"/>
        <v>292.32999999999993</v>
      </c>
      <c r="G1760" s="79">
        <f t="shared" si="689"/>
        <v>18.149999999999999</v>
      </c>
      <c r="H1760" s="79">
        <f t="shared" si="689"/>
        <v>33.61</v>
      </c>
      <c r="I1760" s="79">
        <f t="shared" si="689"/>
        <v>71.44</v>
      </c>
      <c r="J1760" s="79">
        <f t="shared" si="689"/>
        <v>58.250000000000007</v>
      </c>
      <c r="K1760" s="79">
        <f t="shared" si="689"/>
        <v>74.960000000000008</v>
      </c>
      <c r="L1760" s="79">
        <f t="shared" si="689"/>
        <v>11.79</v>
      </c>
      <c r="M1760" s="79">
        <f t="shared" si="689"/>
        <v>3.12</v>
      </c>
      <c r="N1760" s="79">
        <f t="shared" si="689"/>
        <v>0.64</v>
      </c>
      <c r="O1760" s="79">
        <f t="shared" si="689"/>
        <v>0</v>
      </c>
      <c r="P1760" s="79">
        <f t="shared" si="689"/>
        <v>8.36</v>
      </c>
      <c r="Q1760" s="79">
        <f t="shared" si="689"/>
        <v>0.03</v>
      </c>
      <c r="R1760" s="79">
        <f t="shared" si="689"/>
        <v>1.44</v>
      </c>
      <c r="S1760" s="79">
        <f t="shared" si="689"/>
        <v>1.2</v>
      </c>
      <c r="T1760" s="79">
        <f t="shared" si="689"/>
        <v>0</v>
      </c>
      <c r="U1760" s="79">
        <f t="shared" si="689"/>
        <v>0.5</v>
      </c>
      <c r="V1760" s="79">
        <f t="shared" si="689"/>
        <v>0</v>
      </c>
      <c r="W1760" s="79">
        <f t="shared" si="689"/>
        <v>1.7</v>
      </c>
      <c r="X1760" s="79">
        <f t="shared" si="689"/>
        <v>0.06</v>
      </c>
      <c r="Y1760" s="79">
        <f t="shared" ref="G1760:AA1772" si="690">Y1804+Y1848+Y1892+Y1936+Y1980+Y2024</f>
        <v>4.57</v>
      </c>
      <c r="Z1760" s="79">
        <f t="shared" si="690"/>
        <v>0</v>
      </c>
      <c r="AA1760" s="227">
        <f t="shared" si="690"/>
        <v>2.5099999999999998</v>
      </c>
      <c r="AB1760" s="107"/>
    </row>
    <row r="1761" spans="1:28" ht="19.5" customHeight="1" x14ac:dyDescent="0.15">
      <c r="A1761" s="219"/>
      <c r="B1761" s="73"/>
      <c r="C1761" s="73"/>
      <c r="D1761" s="73"/>
      <c r="E1761" s="77" t="s">
        <v>150</v>
      </c>
      <c r="F1761" s="79">
        <f t="shared" si="688"/>
        <v>7.33</v>
      </c>
      <c r="G1761" s="79">
        <f t="shared" si="690"/>
        <v>0</v>
      </c>
      <c r="H1761" s="79">
        <f t="shared" si="690"/>
        <v>0</v>
      </c>
      <c r="I1761" s="79">
        <f t="shared" si="690"/>
        <v>0</v>
      </c>
      <c r="J1761" s="79">
        <f t="shared" si="690"/>
        <v>0.70500000000000007</v>
      </c>
      <c r="K1761" s="79">
        <f t="shared" si="690"/>
        <v>1.952</v>
      </c>
      <c r="L1761" s="79">
        <f t="shared" si="690"/>
        <v>0.45700000000000002</v>
      </c>
      <c r="M1761" s="79">
        <f t="shared" si="690"/>
        <v>0.182</v>
      </c>
      <c r="N1761" s="79">
        <f t="shared" si="690"/>
        <v>3.4000000000000002E-2</v>
      </c>
      <c r="O1761" s="79">
        <f t="shared" si="690"/>
        <v>0</v>
      </c>
      <c r="P1761" s="79">
        <f t="shared" si="690"/>
        <v>1.1040000000000001</v>
      </c>
      <c r="Q1761" s="79">
        <f t="shared" si="690"/>
        <v>3.0000000000000001E-3</v>
      </c>
      <c r="R1761" s="79">
        <f t="shared" si="690"/>
        <v>0.27700000000000002</v>
      </c>
      <c r="S1761" s="79">
        <f t="shared" si="690"/>
        <v>0.19</v>
      </c>
      <c r="T1761" s="79">
        <f t="shared" si="690"/>
        <v>0</v>
      </c>
      <c r="U1761" s="79">
        <f t="shared" si="690"/>
        <v>0.10199999999999999</v>
      </c>
      <c r="V1761" s="79">
        <f t="shared" si="690"/>
        <v>0</v>
      </c>
      <c r="W1761" s="79">
        <f t="shared" si="690"/>
        <v>0.49299999999999999</v>
      </c>
      <c r="X1761" s="79">
        <f t="shared" si="690"/>
        <v>1.0999999999999999E-2</v>
      </c>
      <c r="Y1761" s="79">
        <f t="shared" si="690"/>
        <v>1.325</v>
      </c>
      <c r="Z1761" s="79">
        <f t="shared" si="690"/>
        <v>0</v>
      </c>
      <c r="AA1761" s="227">
        <f t="shared" si="690"/>
        <v>0.495</v>
      </c>
      <c r="AB1761" s="107"/>
    </row>
    <row r="1762" spans="1:28" ht="19.5" customHeight="1" x14ac:dyDescent="0.15">
      <c r="A1762" s="219"/>
      <c r="B1762" s="73"/>
      <c r="C1762" s="73" t="s">
        <v>162</v>
      </c>
      <c r="D1762" s="77" t="s">
        <v>163</v>
      </c>
      <c r="E1762" s="77" t="s">
        <v>183</v>
      </c>
      <c r="F1762" s="79">
        <f t="shared" si="688"/>
        <v>449.50999999999988</v>
      </c>
      <c r="G1762" s="79">
        <f t="shared" si="690"/>
        <v>6.91</v>
      </c>
      <c r="H1762" s="79">
        <f t="shared" si="690"/>
        <v>0.76</v>
      </c>
      <c r="I1762" s="79">
        <f t="shared" si="690"/>
        <v>1.6</v>
      </c>
      <c r="J1762" s="79">
        <f t="shared" si="690"/>
        <v>2.0699999999999998</v>
      </c>
      <c r="K1762" s="79">
        <f t="shared" si="690"/>
        <v>0.71</v>
      </c>
      <c r="L1762" s="79">
        <f t="shared" si="690"/>
        <v>0.1</v>
      </c>
      <c r="M1762" s="79">
        <f t="shared" si="690"/>
        <v>1.6</v>
      </c>
      <c r="N1762" s="79">
        <f t="shared" si="690"/>
        <v>10.68</v>
      </c>
      <c r="O1762" s="79">
        <f t="shared" si="690"/>
        <v>37.350000000000009</v>
      </c>
      <c r="P1762" s="79">
        <f t="shared" si="690"/>
        <v>116.19</v>
      </c>
      <c r="Q1762" s="79">
        <f t="shared" si="690"/>
        <v>47.58</v>
      </c>
      <c r="R1762" s="79">
        <f t="shared" si="690"/>
        <v>57.05</v>
      </c>
      <c r="S1762" s="79">
        <f t="shared" si="690"/>
        <v>72.090000000000018</v>
      </c>
      <c r="T1762" s="79">
        <f t="shared" si="690"/>
        <v>47.68</v>
      </c>
      <c r="U1762" s="79">
        <f t="shared" si="690"/>
        <v>30.759999999999998</v>
      </c>
      <c r="V1762" s="79">
        <f t="shared" si="690"/>
        <v>13.73</v>
      </c>
      <c r="W1762" s="79">
        <f t="shared" si="690"/>
        <v>1.91</v>
      </c>
      <c r="X1762" s="79">
        <f t="shared" si="690"/>
        <v>0</v>
      </c>
      <c r="Y1762" s="79">
        <f t="shared" si="690"/>
        <v>0.74</v>
      </c>
      <c r="Z1762" s="79">
        <f t="shared" si="690"/>
        <v>0</v>
      </c>
      <c r="AA1762" s="227">
        <f t="shared" si="690"/>
        <v>0</v>
      </c>
      <c r="AB1762" s="107"/>
    </row>
    <row r="1763" spans="1:28" ht="19.5" customHeight="1" x14ac:dyDescent="0.15">
      <c r="A1763" s="219"/>
      <c r="B1763" s="73" t="s">
        <v>20</v>
      </c>
      <c r="C1763" s="73"/>
      <c r="D1763" s="73"/>
      <c r="E1763" s="77" t="s">
        <v>150</v>
      </c>
      <c r="F1763" s="79">
        <f t="shared" si="688"/>
        <v>116.218</v>
      </c>
      <c r="G1763" s="79">
        <f t="shared" si="690"/>
        <v>0</v>
      </c>
      <c r="H1763" s="79">
        <f t="shared" si="690"/>
        <v>0</v>
      </c>
      <c r="I1763" s="79">
        <f t="shared" si="690"/>
        <v>7.1000000000000008E-2</v>
      </c>
      <c r="J1763" s="79">
        <f t="shared" si="690"/>
        <v>0.20699999999999999</v>
      </c>
      <c r="K1763" s="79">
        <f t="shared" si="690"/>
        <v>9.4E-2</v>
      </c>
      <c r="L1763" s="79">
        <f t="shared" si="690"/>
        <v>1.6E-2</v>
      </c>
      <c r="M1763" s="79">
        <f t="shared" si="690"/>
        <v>0.30400000000000005</v>
      </c>
      <c r="N1763" s="79">
        <f t="shared" si="690"/>
        <v>2.2270000000000003</v>
      </c>
      <c r="O1763" s="79">
        <f t="shared" si="690"/>
        <v>8.5920000000000005</v>
      </c>
      <c r="P1763" s="79">
        <f t="shared" si="690"/>
        <v>29.054000000000002</v>
      </c>
      <c r="Q1763" s="79">
        <f t="shared" si="690"/>
        <v>12.352</v>
      </c>
      <c r="R1763" s="79">
        <f t="shared" si="690"/>
        <v>15.388</v>
      </c>
      <c r="S1763" s="79">
        <f t="shared" si="690"/>
        <v>20.097000000000005</v>
      </c>
      <c r="T1763" s="79">
        <f t="shared" si="690"/>
        <v>13.805999999999997</v>
      </c>
      <c r="U1763" s="79">
        <f t="shared" si="690"/>
        <v>9.2260000000000009</v>
      </c>
      <c r="V1763" s="79">
        <f t="shared" si="690"/>
        <v>4.1199999999999992</v>
      </c>
      <c r="W1763" s="79">
        <f t="shared" si="690"/>
        <v>0.442</v>
      </c>
      <c r="X1763" s="79">
        <f t="shared" si="690"/>
        <v>0</v>
      </c>
      <c r="Y1763" s="79">
        <f t="shared" si="690"/>
        <v>0.222</v>
      </c>
      <c r="Z1763" s="79">
        <f t="shared" si="690"/>
        <v>0</v>
      </c>
      <c r="AA1763" s="227">
        <f t="shared" si="690"/>
        <v>0</v>
      </c>
      <c r="AB1763" s="107"/>
    </row>
    <row r="1764" spans="1:28" ht="19.5" customHeight="1" x14ac:dyDescent="0.15">
      <c r="A1764" s="219"/>
      <c r="B1764" s="73"/>
      <c r="C1764" s="73"/>
      <c r="D1764" s="77" t="s">
        <v>164</v>
      </c>
      <c r="E1764" s="77" t="s">
        <v>183</v>
      </c>
      <c r="F1764" s="79">
        <f t="shared" si="688"/>
        <v>30.759999999999998</v>
      </c>
      <c r="G1764" s="79">
        <f t="shared" si="690"/>
        <v>0</v>
      </c>
      <c r="H1764" s="79">
        <f t="shared" si="690"/>
        <v>0</v>
      </c>
      <c r="I1764" s="79">
        <f t="shared" si="690"/>
        <v>0</v>
      </c>
      <c r="J1764" s="79">
        <f t="shared" si="690"/>
        <v>0.21</v>
      </c>
      <c r="K1764" s="79">
        <f t="shared" si="690"/>
        <v>0</v>
      </c>
      <c r="L1764" s="79">
        <f t="shared" si="690"/>
        <v>0.41000000000000003</v>
      </c>
      <c r="M1764" s="79">
        <f t="shared" si="690"/>
        <v>0.61</v>
      </c>
      <c r="N1764" s="79">
        <f t="shared" si="690"/>
        <v>0</v>
      </c>
      <c r="O1764" s="79">
        <f t="shared" si="690"/>
        <v>0</v>
      </c>
      <c r="P1764" s="79">
        <f t="shared" si="690"/>
        <v>28.95</v>
      </c>
      <c r="Q1764" s="79">
        <f t="shared" si="690"/>
        <v>0.36</v>
      </c>
      <c r="R1764" s="79">
        <f t="shared" si="690"/>
        <v>0.22</v>
      </c>
      <c r="S1764" s="79">
        <f t="shared" si="690"/>
        <v>0</v>
      </c>
      <c r="T1764" s="79">
        <f t="shared" si="690"/>
        <v>0</v>
      </c>
      <c r="U1764" s="79">
        <f t="shared" si="690"/>
        <v>0</v>
      </c>
      <c r="V1764" s="79">
        <f t="shared" si="690"/>
        <v>0</v>
      </c>
      <c r="W1764" s="79">
        <f t="shared" si="690"/>
        <v>0</v>
      </c>
      <c r="X1764" s="79">
        <f t="shared" si="690"/>
        <v>0</v>
      </c>
      <c r="Y1764" s="79">
        <f t="shared" si="690"/>
        <v>0</v>
      </c>
      <c r="Z1764" s="79">
        <f t="shared" si="690"/>
        <v>0</v>
      </c>
      <c r="AA1764" s="227">
        <f t="shared" si="690"/>
        <v>0</v>
      </c>
      <c r="AB1764" s="107"/>
    </row>
    <row r="1765" spans="1:28" ht="19.5" customHeight="1" x14ac:dyDescent="0.15">
      <c r="A1765" s="219" t="s">
        <v>226</v>
      </c>
      <c r="B1765" s="73"/>
      <c r="C1765" s="73"/>
      <c r="D1765" s="73"/>
      <c r="E1765" s="77" t="s">
        <v>150</v>
      </c>
      <c r="F1765" s="79">
        <f t="shared" si="688"/>
        <v>3.976</v>
      </c>
      <c r="G1765" s="79">
        <f t="shared" si="690"/>
        <v>0</v>
      </c>
      <c r="H1765" s="79">
        <f t="shared" si="690"/>
        <v>0</v>
      </c>
      <c r="I1765" s="79">
        <f t="shared" si="690"/>
        <v>0</v>
      </c>
      <c r="J1765" s="79">
        <f t="shared" si="690"/>
        <v>1E-3</v>
      </c>
      <c r="K1765" s="79">
        <f t="shared" si="690"/>
        <v>0</v>
      </c>
      <c r="L1765" s="79">
        <f t="shared" si="690"/>
        <v>1.6E-2</v>
      </c>
      <c r="M1765" s="79">
        <f t="shared" si="690"/>
        <v>3.7999999999999999E-2</v>
      </c>
      <c r="N1765" s="79">
        <f t="shared" si="690"/>
        <v>0</v>
      </c>
      <c r="O1765" s="79">
        <f t="shared" si="690"/>
        <v>0</v>
      </c>
      <c r="P1765" s="79">
        <f t="shared" si="690"/>
        <v>3.8210000000000002</v>
      </c>
      <c r="Q1765" s="79">
        <f t="shared" si="690"/>
        <v>5.8000000000000003E-2</v>
      </c>
      <c r="R1765" s="79">
        <f t="shared" si="690"/>
        <v>4.2000000000000003E-2</v>
      </c>
      <c r="S1765" s="79">
        <f t="shared" si="690"/>
        <v>0</v>
      </c>
      <c r="T1765" s="79">
        <f t="shared" si="690"/>
        <v>0</v>
      </c>
      <c r="U1765" s="79">
        <f t="shared" si="690"/>
        <v>0</v>
      </c>
      <c r="V1765" s="79">
        <f t="shared" si="690"/>
        <v>0</v>
      </c>
      <c r="W1765" s="79">
        <f t="shared" si="690"/>
        <v>0</v>
      </c>
      <c r="X1765" s="79">
        <f t="shared" si="690"/>
        <v>0</v>
      </c>
      <c r="Y1765" s="79">
        <f t="shared" si="690"/>
        <v>0</v>
      </c>
      <c r="Z1765" s="79">
        <f t="shared" si="690"/>
        <v>0</v>
      </c>
      <c r="AA1765" s="227">
        <f t="shared" si="690"/>
        <v>0</v>
      </c>
      <c r="AB1765" s="107"/>
    </row>
    <row r="1766" spans="1:28" ht="19.5" customHeight="1" x14ac:dyDescent="0.15">
      <c r="A1766" s="219"/>
      <c r="B1766" s="76"/>
      <c r="C1766" s="74" t="s">
        <v>165</v>
      </c>
      <c r="D1766" s="75"/>
      <c r="E1766" s="77" t="s">
        <v>183</v>
      </c>
      <c r="F1766" s="79">
        <f t="shared" si="688"/>
        <v>197.74999999999997</v>
      </c>
      <c r="G1766" s="79">
        <f t="shared" si="690"/>
        <v>0.26</v>
      </c>
      <c r="H1766" s="79">
        <f t="shared" si="690"/>
        <v>1.97</v>
      </c>
      <c r="I1766" s="79">
        <f t="shared" si="690"/>
        <v>4.6500000000000004</v>
      </c>
      <c r="J1766" s="79">
        <f t="shared" si="690"/>
        <v>16.82</v>
      </c>
      <c r="K1766" s="79">
        <f t="shared" si="690"/>
        <v>13.55</v>
      </c>
      <c r="L1766" s="79">
        <f t="shared" si="690"/>
        <v>12.87</v>
      </c>
      <c r="M1766" s="79">
        <f t="shared" si="690"/>
        <v>6.83</v>
      </c>
      <c r="N1766" s="79">
        <f t="shared" si="690"/>
        <v>7.13</v>
      </c>
      <c r="O1766" s="79">
        <f t="shared" si="690"/>
        <v>10.959999999999999</v>
      </c>
      <c r="P1766" s="79">
        <f t="shared" si="690"/>
        <v>20.67</v>
      </c>
      <c r="Q1766" s="79">
        <f t="shared" si="690"/>
        <v>8.870000000000001</v>
      </c>
      <c r="R1766" s="79">
        <f t="shared" si="690"/>
        <v>4.01</v>
      </c>
      <c r="S1766" s="79">
        <f t="shared" si="690"/>
        <v>7.0700000000000012</v>
      </c>
      <c r="T1766" s="79">
        <f t="shared" si="690"/>
        <v>17.690000000000001</v>
      </c>
      <c r="U1766" s="79">
        <f t="shared" si="690"/>
        <v>19.759999999999998</v>
      </c>
      <c r="V1766" s="79">
        <f t="shared" si="690"/>
        <v>15.71</v>
      </c>
      <c r="W1766" s="79">
        <f t="shared" si="690"/>
        <v>18.97</v>
      </c>
      <c r="X1766" s="79">
        <f t="shared" si="690"/>
        <v>1.0900000000000001</v>
      </c>
      <c r="Y1766" s="79">
        <f t="shared" si="690"/>
        <v>8.6300000000000008</v>
      </c>
      <c r="Z1766" s="79">
        <f t="shared" si="690"/>
        <v>0.24</v>
      </c>
      <c r="AA1766" s="227">
        <f t="shared" si="690"/>
        <v>0</v>
      </c>
      <c r="AB1766" s="107"/>
    </row>
    <row r="1767" spans="1:28" ht="19.5" customHeight="1" x14ac:dyDescent="0.15">
      <c r="A1767" s="219"/>
      <c r="B1767" s="76"/>
      <c r="C1767" s="76"/>
      <c r="E1767" s="77" t="s">
        <v>150</v>
      </c>
      <c r="F1767" s="79">
        <f t="shared" si="688"/>
        <v>23.612999999999996</v>
      </c>
      <c r="G1767" s="79">
        <f t="shared" si="690"/>
        <v>0</v>
      </c>
      <c r="H1767" s="79">
        <f t="shared" si="690"/>
        <v>1.9E-2</v>
      </c>
      <c r="I1767" s="79">
        <f t="shared" si="690"/>
        <v>0.19500000000000001</v>
      </c>
      <c r="J1767" s="79">
        <f t="shared" si="690"/>
        <v>0.89700000000000002</v>
      </c>
      <c r="K1767" s="79">
        <f t="shared" si="690"/>
        <v>0.97499999999999998</v>
      </c>
      <c r="L1767" s="79">
        <f t="shared" si="690"/>
        <v>1.2719999999999998</v>
      </c>
      <c r="M1767" s="79">
        <f t="shared" si="690"/>
        <v>0.70100000000000007</v>
      </c>
      <c r="N1767" s="79">
        <f t="shared" si="690"/>
        <v>1.363</v>
      </c>
      <c r="O1767" s="79">
        <f t="shared" si="690"/>
        <v>2.4209999999999998</v>
      </c>
      <c r="P1767" s="79">
        <f t="shared" si="690"/>
        <v>4.008</v>
      </c>
      <c r="Q1767" s="79">
        <f t="shared" si="690"/>
        <v>1.9319999999999999</v>
      </c>
      <c r="R1767" s="79">
        <f t="shared" si="690"/>
        <v>0.64900000000000002</v>
      </c>
      <c r="S1767" s="79">
        <f t="shared" si="690"/>
        <v>0.72399999999999998</v>
      </c>
      <c r="T1767" s="79">
        <f t="shared" si="690"/>
        <v>1.8460000000000001</v>
      </c>
      <c r="U1767" s="79">
        <f t="shared" si="690"/>
        <v>2.0430000000000001</v>
      </c>
      <c r="V1767" s="79">
        <f t="shared" si="690"/>
        <v>1.617</v>
      </c>
      <c r="W1767" s="79">
        <f t="shared" si="690"/>
        <v>1.9430000000000001</v>
      </c>
      <c r="X1767" s="79">
        <f t="shared" si="690"/>
        <v>0.109</v>
      </c>
      <c r="Y1767" s="79">
        <f t="shared" si="690"/>
        <v>0.874</v>
      </c>
      <c r="Z1767" s="79">
        <f t="shared" si="690"/>
        <v>2.5000000000000001E-2</v>
      </c>
      <c r="AA1767" s="227">
        <f t="shared" si="690"/>
        <v>0</v>
      </c>
      <c r="AB1767" s="107"/>
    </row>
    <row r="1768" spans="1:28" ht="19.5" customHeight="1" x14ac:dyDescent="0.15">
      <c r="A1768" s="219"/>
      <c r="B1768" s="221"/>
      <c r="C1768" s="74" t="s">
        <v>152</v>
      </c>
      <c r="D1768" s="75"/>
      <c r="E1768" s="77" t="s">
        <v>183</v>
      </c>
      <c r="F1768" s="79">
        <f t="shared" si="688"/>
        <v>11264.630000000001</v>
      </c>
      <c r="G1768" s="79">
        <f t="shared" si="690"/>
        <v>3.07</v>
      </c>
      <c r="H1768" s="79">
        <f t="shared" si="690"/>
        <v>38.24</v>
      </c>
      <c r="I1768" s="79">
        <f t="shared" si="690"/>
        <v>9.0799999999999983</v>
      </c>
      <c r="J1768" s="79">
        <f t="shared" si="690"/>
        <v>69.259999999999991</v>
      </c>
      <c r="K1768" s="79">
        <f t="shared" si="690"/>
        <v>88.28</v>
      </c>
      <c r="L1768" s="79">
        <f t="shared" si="690"/>
        <v>76.31</v>
      </c>
      <c r="M1768" s="79">
        <f t="shared" si="690"/>
        <v>130.81</v>
      </c>
      <c r="N1768" s="79">
        <f t="shared" si="690"/>
        <v>185.55</v>
      </c>
      <c r="O1768" s="79">
        <f t="shared" si="690"/>
        <v>218.30999999999997</v>
      </c>
      <c r="P1768" s="79">
        <f t="shared" si="690"/>
        <v>151.83000000000001</v>
      </c>
      <c r="Q1768" s="79">
        <f t="shared" si="690"/>
        <v>291.52</v>
      </c>
      <c r="R1768" s="79">
        <f t="shared" si="690"/>
        <v>777.71</v>
      </c>
      <c r="S1768" s="79">
        <f t="shared" si="690"/>
        <v>1283.2900000000002</v>
      </c>
      <c r="T1768" s="79">
        <f t="shared" si="690"/>
        <v>1771.48</v>
      </c>
      <c r="U1768" s="79">
        <f t="shared" si="690"/>
        <v>3100.7499999999995</v>
      </c>
      <c r="V1768" s="79">
        <f t="shared" si="690"/>
        <v>1722.1399999999999</v>
      </c>
      <c r="W1768" s="79">
        <f t="shared" si="690"/>
        <v>710.51</v>
      </c>
      <c r="X1768" s="79">
        <f t="shared" si="690"/>
        <v>211.99</v>
      </c>
      <c r="Y1768" s="79">
        <f t="shared" si="690"/>
        <v>125.95</v>
      </c>
      <c r="Z1768" s="79">
        <f t="shared" si="690"/>
        <v>68.839999999999989</v>
      </c>
      <c r="AA1768" s="227">
        <f t="shared" si="690"/>
        <v>229.71000000000004</v>
      </c>
      <c r="AB1768" s="107"/>
    </row>
    <row r="1769" spans="1:28" ht="19.5" customHeight="1" x14ac:dyDescent="0.15">
      <c r="A1769" s="219"/>
      <c r="B1769" s="76"/>
      <c r="C1769" s="76"/>
      <c r="E1769" s="77" t="s">
        <v>150</v>
      </c>
      <c r="F1769" s="79">
        <f t="shared" si="688"/>
        <v>1728.7340000000004</v>
      </c>
      <c r="G1769" s="79">
        <f t="shared" si="690"/>
        <v>0</v>
      </c>
      <c r="H1769" s="79">
        <f t="shared" si="690"/>
        <v>0.38200000000000001</v>
      </c>
      <c r="I1769" s="79">
        <f t="shared" si="690"/>
        <v>0.223</v>
      </c>
      <c r="J1769" s="79">
        <f t="shared" si="690"/>
        <v>3.5629999999999997</v>
      </c>
      <c r="K1769" s="79">
        <f t="shared" si="690"/>
        <v>6.261000000000001</v>
      </c>
      <c r="L1769" s="79">
        <f t="shared" si="690"/>
        <v>7.0359999999999987</v>
      </c>
      <c r="M1769" s="79">
        <f t="shared" si="690"/>
        <v>13.212</v>
      </c>
      <c r="N1769" s="79">
        <f t="shared" si="690"/>
        <v>20.686999999999998</v>
      </c>
      <c r="O1769" s="79">
        <f t="shared" si="690"/>
        <v>26.353000000000002</v>
      </c>
      <c r="P1769" s="79">
        <f t="shared" si="690"/>
        <v>21.057000000000002</v>
      </c>
      <c r="Q1769" s="79">
        <f t="shared" si="690"/>
        <v>43.507999999999996</v>
      </c>
      <c r="R1769" s="79">
        <f t="shared" si="690"/>
        <v>118.127</v>
      </c>
      <c r="S1769" s="79">
        <f t="shared" si="690"/>
        <v>203.667</v>
      </c>
      <c r="T1769" s="79">
        <f t="shared" si="690"/>
        <v>279.49899999999997</v>
      </c>
      <c r="U1769" s="79">
        <f t="shared" si="690"/>
        <v>480.94800000000009</v>
      </c>
      <c r="V1769" s="79">
        <f t="shared" si="690"/>
        <v>272.78899999999999</v>
      </c>
      <c r="W1769" s="79">
        <f t="shared" si="690"/>
        <v>116.84099999999999</v>
      </c>
      <c r="X1769" s="79">
        <f t="shared" si="690"/>
        <v>32.692999999999998</v>
      </c>
      <c r="Y1769" s="79">
        <f t="shared" si="690"/>
        <v>20.148</v>
      </c>
      <c r="Z1769" s="79">
        <f t="shared" si="690"/>
        <v>11.056000000000001</v>
      </c>
      <c r="AA1769" s="227">
        <f t="shared" si="690"/>
        <v>50.684000000000005</v>
      </c>
      <c r="AB1769" s="107"/>
    </row>
    <row r="1770" spans="1:28" ht="19.5" customHeight="1" x14ac:dyDescent="0.15">
      <c r="A1770" s="219"/>
      <c r="B1770" s="73" t="s">
        <v>94</v>
      </c>
      <c r="C1770" s="77"/>
      <c r="D1770" s="77" t="s">
        <v>153</v>
      </c>
      <c r="E1770" s="77" t="s">
        <v>183</v>
      </c>
      <c r="F1770" s="79">
        <f t="shared" si="688"/>
        <v>1239.1299999999999</v>
      </c>
      <c r="G1770" s="79">
        <f t="shared" si="690"/>
        <v>0</v>
      </c>
      <c r="H1770" s="79">
        <f t="shared" si="690"/>
        <v>0</v>
      </c>
      <c r="I1770" s="79">
        <f t="shared" si="690"/>
        <v>0.3</v>
      </c>
      <c r="J1770" s="79">
        <f t="shared" si="690"/>
        <v>4.28</v>
      </c>
      <c r="K1770" s="79">
        <f t="shared" si="690"/>
        <v>3.6799999999999997</v>
      </c>
      <c r="L1770" s="79">
        <f t="shared" si="690"/>
        <v>12.95</v>
      </c>
      <c r="M1770" s="79">
        <f t="shared" si="690"/>
        <v>3.27</v>
      </c>
      <c r="N1770" s="79">
        <f t="shared" si="690"/>
        <v>5.08</v>
      </c>
      <c r="O1770" s="79">
        <f t="shared" si="690"/>
        <v>4.3800000000000008</v>
      </c>
      <c r="P1770" s="79">
        <f t="shared" si="690"/>
        <v>19.21</v>
      </c>
      <c r="Q1770" s="79">
        <f t="shared" si="690"/>
        <v>36.28</v>
      </c>
      <c r="R1770" s="79">
        <f t="shared" si="690"/>
        <v>63.72</v>
      </c>
      <c r="S1770" s="79">
        <f t="shared" si="690"/>
        <v>193.23000000000002</v>
      </c>
      <c r="T1770" s="79">
        <f t="shared" si="690"/>
        <v>200.49999999999997</v>
      </c>
      <c r="U1770" s="79">
        <f t="shared" si="690"/>
        <v>230.07000000000002</v>
      </c>
      <c r="V1770" s="79">
        <f t="shared" si="690"/>
        <v>176.43</v>
      </c>
      <c r="W1770" s="79">
        <f t="shared" si="690"/>
        <v>113.69999999999997</v>
      </c>
      <c r="X1770" s="79">
        <f t="shared" si="690"/>
        <v>13.399999999999999</v>
      </c>
      <c r="Y1770" s="79">
        <f t="shared" si="690"/>
        <v>15.62</v>
      </c>
      <c r="Z1770" s="79">
        <f t="shared" si="690"/>
        <v>8.09</v>
      </c>
      <c r="AA1770" s="237">
        <f t="shared" si="690"/>
        <v>134.94</v>
      </c>
      <c r="AB1770" s="107"/>
    </row>
    <row r="1771" spans="1:28" ht="19.5" customHeight="1" x14ac:dyDescent="0.15">
      <c r="A1771" s="219"/>
      <c r="B1771" s="73"/>
      <c r="C1771" s="73" t="s">
        <v>10</v>
      </c>
      <c r="D1771" s="73"/>
      <c r="E1771" s="77" t="s">
        <v>150</v>
      </c>
      <c r="F1771" s="79">
        <f t="shared" si="688"/>
        <v>308.30700000000007</v>
      </c>
      <c r="G1771" s="79">
        <f t="shared" si="690"/>
        <v>0</v>
      </c>
      <c r="H1771" s="79">
        <f t="shared" si="690"/>
        <v>0</v>
      </c>
      <c r="I1771" s="79">
        <f t="shared" si="690"/>
        <v>0</v>
      </c>
      <c r="J1771" s="79">
        <f t="shared" si="690"/>
        <v>0.27400000000000002</v>
      </c>
      <c r="K1771" s="79">
        <f t="shared" si="690"/>
        <v>0.36799999999999999</v>
      </c>
      <c r="L1771" s="79">
        <f t="shared" si="690"/>
        <v>1.32</v>
      </c>
      <c r="M1771" s="79">
        <f t="shared" si="690"/>
        <v>0.45700000000000002</v>
      </c>
      <c r="N1771" s="79">
        <f t="shared" si="690"/>
        <v>0.81200000000000006</v>
      </c>
      <c r="O1771" s="79">
        <f t="shared" si="690"/>
        <v>0.70800000000000007</v>
      </c>
      <c r="P1771" s="79">
        <f t="shared" si="690"/>
        <v>3.8240000000000003</v>
      </c>
      <c r="Q1771" s="79">
        <f t="shared" si="690"/>
        <v>7.8729999999999993</v>
      </c>
      <c r="R1771" s="79">
        <f t="shared" si="690"/>
        <v>14.668999999999999</v>
      </c>
      <c r="S1771" s="79">
        <f t="shared" si="690"/>
        <v>46.308999999999997</v>
      </c>
      <c r="T1771" s="79">
        <f t="shared" si="690"/>
        <v>50.23</v>
      </c>
      <c r="U1771" s="79">
        <f t="shared" si="690"/>
        <v>59.751000000000005</v>
      </c>
      <c r="V1771" s="79">
        <f t="shared" si="690"/>
        <v>45.733000000000011</v>
      </c>
      <c r="W1771" s="79">
        <f t="shared" si="690"/>
        <v>29.553000000000001</v>
      </c>
      <c r="X1771" s="79">
        <f t="shared" si="690"/>
        <v>3.4790000000000001</v>
      </c>
      <c r="Y1771" s="79">
        <f t="shared" si="690"/>
        <v>4.07</v>
      </c>
      <c r="Z1771" s="79">
        <f t="shared" si="690"/>
        <v>2.121</v>
      </c>
      <c r="AA1771" s="227">
        <f t="shared" si="690"/>
        <v>36.756</v>
      </c>
      <c r="AB1771" s="107"/>
    </row>
    <row r="1772" spans="1:28" ht="19.5" customHeight="1" x14ac:dyDescent="0.15">
      <c r="A1772" s="219"/>
      <c r="B1772" s="73"/>
      <c r="C1772" s="73"/>
      <c r="D1772" s="77" t="s">
        <v>157</v>
      </c>
      <c r="E1772" s="77" t="s">
        <v>183</v>
      </c>
      <c r="F1772" s="79">
        <f t="shared" si="688"/>
        <v>598.95999999999992</v>
      </c>
      <c r="G1772" s="79">
        <f t="shared" si="690"/>
        <v>0</v>
      </c>
      <c r="H1772" s="79">
        <f t="shared" si="690"/>
        <v>0</v>
      </c>
      <c r="I1772" s="79">
        <f t="shared" si="690"/>
        <v>0</v>
      </c>
      <c r="J1772" s="79">
        <f t="shared" si="690"/>
        <v>0</v>
      </c>
      <c r="K1772" s="79">
        <f t="shared" si="690"/>
        <v>1.22</v>
      </c>
      <c r="L1772" s="79">
        <f t="shared" si="690"/>
        <v>6.55</v>
      </c>
      <c r="M1772" s="79">
        <f t="shared" si="690"/>
        <v>0</v>
      </c>
      <c r="N1772" s="79">
        <f t="shared" si="690"/>
        <v>0</v>
      </c>
      <c r="O1772" s="79">
        <f t="shared" si="690"/>
        <v>0.81</v>
      </c>
      <c r="P1772" s="79">
        <f t="shared" si="690"/>
        <v>6.7099999999999991</v>
      </c>
      <c r="Q1772" s="79">
        <f t="shared" si="690"/>
        <v>16.870000000000005</v>
      </c>
      <c r="R1772" s="79">
        <f t="shared" si="690"/>
        <v>13.2</v>
      </c>
      <c r="S1772" s="79">
        <f t="shared" si="690"/>
        <v>89.37</v>
      </c>
      <c r="T1772" s="79">
        <f t="shared" si="690"/>
        <v>71.999999999999986</v>
      </c>
      <c r="U1772" s="79">
        <f t="shared" si="690"/>
        <v>136.56999999999996</v>
      </c>
      <c r="V1772" s="79">
        <f t="shared" si="690"/>
        <v>138.31</v>
      </c>
      <c r="W1772" s="79">
        <f t="shared" si="690"/>
        <v>82.99</v>
      </c>
      <c r="X1772" s="79">
        <f t="shared" si="690"/>
        <v>10.57</v>
      </c>
      <c r="Y1772" s="79">
        <f t="shared" si="690"/>
        <v>6.27</v>
      </c>
      <c r="Z1772" s="79">
        <f t="shared" si="690"/>
        <v>7.3</v>
      </c>
      <c r="AA1772" s="227">
        <f t="shared" si="690"/>
        <v>10.220000000000001</v>
      </c>
      <c r="AB1772" s="107"/>
    </row>
    <row r="1773" spans="1:28" ht="19.5" customHeight="1" x14ac:dyDescent="0.15">
      <c r="A1773" s="219"/>
      <c r="B1773" s="73"/>
      <c r="C1773" s="73"/>
      <c r="D1773" s="73"/>
      <c r="E1773" s="77" t="s">
        <v>150</v>
      </c>
      <c r="F1773" s="79">
        <f t="shared" si="688"/>
        <v>150.26300000000001</v>
      </c>
      <c r="G1773" s="79">
        <f t="shared" ref="G1773:AA1781" si="691">G1817+G1861+G1905+G1949+G1993+G2037</f>
        <v>0</v>
      </c>
      <c r="H1773" s="79">
        <f t="shared" si="691"/>
        <v>0</v>
      </c>
      <c r="I1773" s="79">
        <f t="shared" si="691"/>
        <v>0</v>
      </c>
      <c r="J1773" s="79">
        <f t="shared" si="691"/>
        <v>0</v>
      </c>
      <c r="K1773" s="79">
        <f t="shared" si="691"/>
        <v>0.122</v>
      </c>
      <c r="L1773" s="79">
        <f t="shared" si="691"/>
        <v>0.78400000000000003</v>
      </c>
      <c r="M1773" s="79">
        <f t="shared" si="691"/>
        <v>0</v>
      </c>
      <c r="N1773" s="79">
        <f t="shared" si="691"/>
        <v>0</v>
      </c>
      <c r="O1773" s="79">
        <f t="shared" si="691"/>
        <v>0.14599999999999999</v>
      </c>
      <c r="P1773" s="79">
        <f t="shared" si="691"/>
        <v>1.3420000000000001</v>
      </c>
      <c r="Q1773" s="79">
        <f t="shared" si="691"/>
        <v>3.6779999999999999</v>
      </c>
      <c r="R1773" s="79">
        <f t="shared" si="691"/>
        <v>3.04</v>
      </c>
      <c r="S1773" s="79">
        <f t="shared" si="691"/>
        <v>21.393000000000001</v>
      </c>
      <c r="T1773" s="79">
        <f t="shared" si="691"/>
        <v>17.953000000000003</v>
      </c>
      <c r="U1773" s="79">
        <f t="shared" si="691"/>
        <v>35.457000000000001</v>
      </c>
      <c r="V1773" s="79">
        <f t="shared" si="691"/>
        <v>35.845000000000006</v>
      </c>
      <c r="W1773" s="79">
        <f t="shared" si="691"/>
        <v>21.571000000000002</v>
      </c>
      <c r="X1773" s="79">
        <f t="shared" si="691"/>
        <v>2.7450000000000001</v>
      </c>
      <c r="Y1773" s="79">
        <f t="shared" si="691"/>
        <v>1.6319999999999999</v>
      </c>
      <c r="Z1773" s="79">
        <f t="shared" si="691"/>
        <v>1.8979999999999999</v>
      </c>
      <c r="AA1773" s="227">
        <f t="shared" si="691"/>
        <v>2.657</v>
      </c>
      <c r="AB1773" s="107"/>
    </row>
    <row r="1774" spans="1:28" ht="19.5" customHeight="1" x14ac:dyDescent="0.15">
      <c r="A1774" s="219"/>
      <c r="B1774" s="73" t="s">
        <v>65</v>
      </c>
      <c r="C1774" s="73" t="s">
        <v>159</v>
      </c>
      <c r="D1774" s="77" t="s">
        <v>160</v>
      </c>
      <c r="E1774" s="77" t="s">
        <v>183</v>
      </c>
      <c r="F1774" s="79">
        <f t="shared" si="688"/>
        <v>501.46999999999997</v>
      </c>
      <c r="G1774" s="79">
        <f t="shared" si="691"/>
        <v>0</v>
      </c>
      <c r="H1774" s="79">
        <f t="shared" si="691"/>
        <v>0</v>
      </c>
      <c r="I1774" s="79">
        <f t="shared" si="691"/>
        <v>0.3</v>
      </c>
      <c r="J1774" s="79">
        <f t="shared" si="691"/>
        <v>3.8200000000000003</v>
      </c>
      <c r="K1774" s="79">
        <f t="shared" si="691"/>
        <v>2.46</v>
      </c>
      <c r="L1774" s="79">
        <f t="shared" si="691"/>
        <v>4.01</v>
      </c>
      <c r="M1774" s="79">
        <f t="shared" si="691"/>
        <v>3.27</v>
      </c>
      <c r="N1774" s="79">
        <f t="shared" si="691"/>
        <v>5.08</v>
      </c>
      <c r="O1774" s="79">
        <f t="shared" si="691"/>
        <v>2.5099999999999998</v>
      </c>
      <c r="P1774" s="79">
        <f t="shared" si="691"/>
        <v>12.5</v>
      </c>
      <c r="Q1774" s="79">
        <f t="shared" si="691"/>
        <v>18.73</v>
      </c>
      <c r="R1774" s="79">
        <f t="shared" si="691"/>
        <v>50.519999999999996</v>
      </c>
      <c r="S1774" s="79">
        <f t="shared" si="691"/>
        <v>103.86</v>
      </c>
      <c r="T1774" s="79">
        <f t="shared" si="691"/>
        <v>115.17999999999999</v>
      </c>
      <c r="U1774" s="79">
        <f t="shared" si="691"/>
        <v>93.500000000000014</v>
      </c>
      <c r="V1774" s="79">
        <f t="shared" si="691"/>
        <v>38.119999999999997</v>
      </c>
      <c r="W1774" s="79">
        <f t="shared" si="691"/>
        <v>30.71</v>
      </c>
      <c r="X1774" s="79">
        <f t="shared" si="691"/>
        <v>2.83</v>
      </c>
      <c r="Y1774" s="79">
        <f t="shared" si="691"/>
        <v>7.79</v>
      </c>
      <c r="Z1774" s="79">
        <f t="shared" si="691"/>
        <v>0.21000000000000002</v>
      </c>
      <c r="AA1774" s="227">
        <f t="shared" si="691"/>
        <v>6.07</v>
      </c>
      <c r="AB1774" s="107"/>
    </row>
    <row r="1775" spans="1:28" ht="19.5" customHeight="1" x14ac:dyDescent="0.15">
      <c r="A1775" s="219"/>
      <c r="B1775" s="73"/>
      <c r="C1775" s="73"/>
      <c r="D1775" s="73"/>
      <c r="E1775" s="77" t="s">
        <v>150</v>
      </c>
      <c r="F1775" s="79">
        <f t="shared" si="688"/>
        <v>121.18799999999999</v>
      </c>
      <c r="G1775" s="79">
        <f t="shared" si="691"/>
        <v>0</v>
      </c>
      <c r="H1775" s="79">
        <f t="shared" si="691"/>
        <v>0</v>
      </c>
      <c r="I1775" s="79">
        <f t="shared" si="691"/>
        <v>0</v>
      </c>
      <c r="J1775" s="79">
        <f t="shared" si="691"/>
        <v>0.26900000000000002</v>
      </c>
      <c r="K1775" s="79">
        <f t="shared" si="691"/>
        <v>0.246</v>
      </c>
      <c r="L1775" s="79">
        <f t="shared" si="691"/>
        <v>0.47</v>
      </c>
      <c r="M1775" s="79">
        <f t="shared" si="691"/>
        <v>0.45700000000000002</v>
      </c>
      <c r="N1775" s="79">
        <f t="shared" si="691"/>
        <v>0.81200000000000006</v>
      </c>
      <c r="O1775" s="79">
        <f t="shared" si="691"/>
        <v>0.45200000000000001</v>
      </c>
      <c r="P1775" s="79">
        <f t="shared" si="691"/>
        <v>2.4820000000000002</v>
      </c>
      <c r="Q1775" s="79">
        <f t="shared" si="691"/>
        <v>4.1180000000000003</v>
      </c>
      <c r="R1775" s="79">
        <f t="shared" si="691"/>
        <v>11.629</v>
      </c>
      <c r="S1775" s="79">
        <f t="shared" si="691"/>
        <v>24.916</v>
      </c>
      <c r="T1775" s="79">
        <f t="shared" si="691"/>
        <v>28.815000000000001</v>
      </c>
      <c r="U1775" s="79">
        <f t="shared" si="691"/>
        <v>24.294</v>
      </c>
      <c r="V1775" s="79">
        <f t="shared" si="691"/>
        <v>9.8879999999999999</v>
      </c>
      <c r="W1775" s="79">
        <f t="shared" si="691"/>
        <v>7.9819999999999993</v>
      </c>
      <c r="X1775" s="79">
        <f t="shared" si="691"/>
        <v>0.73399999999999999</v>
      </c>
      <c r="Y1775" s="79">
        <f t="shared" si="691"/>
        <v>1.9910000000000001</v>
      </c>
      <c r="Z1775" s="79">
        <f t="shared" si="691"/>
        <v>5.5E-2</v>
      </c>
      <c r="AA1775" s="227">
        <f t="shared" si="691"/>
        <v>1.5780000000000001</v>
      </c>
      <c r="AB1775" s="107"/>
    </row>
    <row r="1776" spans="1:28" ht="19.5" customHeight="1" x14ac:dyDescent="0.15">
      <c r="A1776" s="219" t="s">
        <v>85</v>
      </c>
      <c r="B1776" s="73"/>
      <c r="C1776" s="73"/>
      <c r="D1776" s="77" t="s">
        <v>166</v>
      </c>
      <c r="E1776" s="77" t="s">
        <v>183</v>
      </c>
      <c r="F1776" s="79">
        <f t="shared" si="688"/>
        <v>138.70000000000002</v>
      </c>
      <c r="G1776" s="79">
        <f t="shared" si="691"/>
        <v>0</v>
      </c>
      <c r="H1776" s="79">
        <f t="shared" si="691"/>
        <v>0</v>
      </c>
      <c r="I1776" s="79">
        <f t="shared" si="691"/>
        <v>0</v>
      </c>
      <c r="J1776" s="79">
        <f t="shared" si="691"/>
        <v>0.46</v>
      </c>
      <c r="K1776" s="79">
        <f t="shared" si="691"/>
        <v>0</v>
      </c>
      <c r="L1776" s="79">
        <f t="shared" si="691"/>
        <v>2.39</v>
      </c>
      <c r="M1776" s="79">
        <f t="shared" si="691"/>
        <v>0</v>
      </c>
      <c r="N1776" s="79">
        <f t="shared" si="691"/>
        <v>0</v>
      </c>
      <c r="O1776" s="79">
        <f t="shared" si="691"/>
        <v>1.06</v>
      </c>
      <c r="P1776" s="79">
        <f t="shared" si="691"/>
        <v>0</v>
      </c>
      <c r="Q1776" s="79">
        <f t="shared" si="691"/>
        <v>0.68</v>
      </c>
      <c r="R1776" s="79">
        <f t="shared" si="691"/>
        <v>0</v>
      </c>
      <c r="S1776" s="79">
        <f t="shared" si="691"/>
        <v>0</v>
      </c>
      <c r="T1776" s="79">
        <f t="shared" si="691"/>
        <v>13.32</v>
      </c>
      <c r="U1776" s="79">
        <f t="shared" si="691"/>
        <v>0</v>
      </c>
      <c r="V1776" s="79">
        <f t="shared" si="691"/>
        <v>0</v>
      </c>
      <c r="W1776" s="79">
        <f t="shared" si="691"/>
        <v>0</v>
      </c>
      <c r="X1776" s="79">
        <f t="shared" si="691"/>
        <v>0</v>
      </c>
      <c r="Y1776" s="79">
        <f t="shared" si="691"/>
        <v>1.56</v>
      </c>
      <c r="Z1776" s="79">
        <f t="shared" si="691"/>
        <v>0.57999999999999996</v>
      </c>
      <c r="AA1776" s="227">
        <f t="shared" si="691"/>
        <v>118.65</v>
      </c>
      <c r="AB1776" s="107"/>
    </row>
    <row r="1777" spans="1:28" ht="19.5" customHeight="1" x14ac:dyDescent="0.15">
      <c r="A1777" s="219"/>
      <c r="B1777" s="73"/>
      <c r="C1777" s="73" t="s">
        <v>162</v>
      </c>
      <c r="D1777" s="73"/>
      <c r="E1777" s="77" t="s">
        <v>150</v>
      </c>
      <c r="F1777" s="79">
        <f t="shared" si="688"/>
        <v>36.856000000000002</v>
      </c>
      <c r="G1777" s="79">
        <f t="shared" si="691"/>
        <v>0</v>
      </c>
      <c r="H1777" s="79">
        <f t="shared" si="691"/>
        <v>0</v>
      </c>
      <c r="I1777" s="79">
        <f t="shared" si="691"/>
        <v>0</v>
      </c>
      <c r="J1777" s="79">
        <f t="shared" si="691"/>
        <v>5.0000000000000001E-3</v>
      </c>
      <c r="K1777" s="79">
        <f t="shared" si="691"/>
        <v>0</v>
      </c>
      <c r="L1777" s="79">
        <f t="shared" si="691"/>
        <v>6.6000000000000003E-2</v>
      </c>
      <c r="M1777" s="79">
        <f t="shared" si="691"/>
        <v>0</v>
      </c>
      <c r="N1777" s="79">
        <f t="shared" si="691"/>
        <v>0</v>
      </c>
      <c r="O1777" s="79">
        <f t="shared" si="691"/>
        <v>0.11</v>
      </c>
      <c r="P1777" s="79">
        <f t="shared" si="691"/>
        <v>0</v>
      </c>
      <c r="Q1777" s="79">
        <f t="shared" si="691"/>
        <v>7.6999999999999999E-2</v>
      </c>
      <c r="R1777" s="79">
        <f t="shared" si="691"/>
        <v>0</v>
      </c>
      <c r="S1777" s="79">
        <f t="shared" si="691"/>
        <v>0</v>
      </c>
      <c r="T1777" s="79">
        <f t="shared" si="691"/>
        <v>3.4620000000000002</v>
      </c>
      <c r="U1777" s="79">
        <f t="shared" si="691"/>
        <v>0</v>
      </c>
      <c r="V1777" s="79">
        <f t="shared" si="691"/>
        <v>0</v>
      </c>
      <c r="W1777" s="79">
        <f t="shared" si="691"/>
        <v>0</v>
      </c>
      <c r="X1777" s="79">
        <f t="shared" si="691"/>
        <v>0</v>
      </c>
      <c r="Y1777" s="79">
        <f t="shared" si="691"/>
        <v>0.44700000000000001</v>
      </c>
      <c r="Z1777" s="79">
        <f t="shared" si="691"/>
        <v>0.16800000000000001</v>
      </c>
      <c r="AA1777" s="227">
        <f t="shared" si="691"/>
        <v>32.521000000000001</v>
      </c>
      <c r="AB1777" s="107"/>
    </row>
    <row r="1778" spans="1:28" ht="19.5" customHeight="1" x14ac:dyDescent="0.15">
      <c r="A1778" s="219"/>
      <c r="B1778" s="73" t="s">
        <v>20</v>
      </c>
      <c r="C1778" s="73"/>
      <c r="D1778" s="77" t="s">
        <v>164</v>
      </c>
      <c r="E1778" s="77" t="s">
        <v>183</v>
      </c>
      <c r="F1778" s="79">
        <f t="shared" si="688"/>
        <v>0</v>
      </c>
      <c r="G1778" s="79">
        <f t="shared" si="691"/>
        <v>0</v>
      </c>
      <c r="H1778" s="79">
        <f t="shared" si="691"/>
        <v>0</v>
      </c>
      <c r="I1778" s="79">
        <f t="shared" si="691"/>
        <v>0</v>
      </c>
      <c r="J1778" s="79">
        <f t="shared" si="691"/>
        <v>0</v>
      </c>
      <c r="K1778" s="79">
        <f t="shared" si="691"/>
        <v>0</v>
      </c>
      <c r="L1778" s="79">
        <f t="shared" si="691"/>
        <v>0</v>
      </c>
      <c r="M1778" s="79">
        <f t="shared" si="691"/>
        <v>0</v>
      </c>
      <c r="N1778" s="79">
        <f t="shared" si="691"/>
        <v>0</v>
      </c>
      <c r="O1778" s="79">
        <f t="shared" si="691"/>
        <v>0</v>
      </c>
      <c r="P1778" s="79">
        <f t="shared" si="691"/>
        <v>0</v>
      </c>
      <c r="Q1778" s="79">
        <f t="shared" si="691"/>
        <v>0</v>
      </c>
      <c r="R1778" s="79">
        <f t="shared" si="691"/>
        <v>0</v>
      </c>
      <c r="S1778" s="79">
        <f t="shared" si="691"/>
        <v>0</v>
      </c>
      <c r="T1778" s="79">
        <f t="shared" si="691"/>
        <v>0</v>
      </c>
      <c r="U1778" s="79">
        <f t="shared" si="691"/>
        <v>0</v>
      </c>
      <c r="V1778" s="79">
        <f t="shared" si="691"/>
        <v>0</v>
      </c>
      <c r="W1778" s="79">
        <f t="shared" si="691"/>
        <v>0</v>
      </c>
      <c r="X1778" s="79">
        <f t="shared" si="691"/>
        <v>0</v>
      </c>
      <c r="Y1778" s="79">
        <f t="shared" si="691"/>
        <v>0</v>
      </c>
      <c r="Z1778" s="79">
        <f t="shared" si="691"/>
        <v>0</v>
      </c>
      <c r="AA1778" s="227">
        <f t="shared" si="691"/>
        <v>0</v>
      </c>
      <c r="AB1778" s="107"/>
    </row>
    <row r="1779" spans="1:28" ht="19.5" customHeight="1" x14ac:dyDescent="0.15">
      <c r="A1779" s="219"/>
      <c r="B1779" s="73"/>
      <c r="C1779" s="73"/>
      <c r="D1779" s="73"/>
      <c r="E1779" s="77" t="s">
        <v>150</v>
      </c>
      <c r="F1779" s="79">
        <f t="shared" si="688"/>
        <v>0</v>
      </c>
      <c r="G1779" s="79">
        <f t="shared" si="691"/>
        <v>0</v>
      </c>
      <c r="H1779" s="79">
        <f t="shared" si="691"/>
        <v>0</v>
      </c>
      <c r="I1779" s="79">
        <f t="shared" si="691"/>
        <v>0</v>
      </c>
      <c r="J1779" s="79">
        <f t="shared" si="691"/>
        <v>0</v>
      </c>
      <c r="K1779" s="79">
        <f t="shared" si="691"/>
        <v>0</v>
      </c>
      <c r="L1779" s="79">
        <f t="shared" si="691"/>
        <v>0</v>
      </c>
      <c r="M1779" s="79">
        <f t="shared" si="691"/>
        <v>0</v>
      </c>
      <c r="N1779" s="79">
        <f t="shared" si="691"/>
        <v>0</v>
      </c>
      <c r="O1779" s="79">
        <f t="shared" si="691"/>
        <v>0</v>
      </c>
      <c r="P1779" s="79">
        <f t="shared" si="691"/>
        <v>0</v>
      </c>
      <c r="Q1779" s="79">
        <f t="shared" si="691"/>
        <v>0</v>
      </c>
      <c r="R1779" s="79">
        <f t="shared" si="691"/>
        <v>0</v>
      </c>
      <c r="S1779" s="79">
        <f t="shared" si="691"/>
        <v>0</v>
      </c>
      <c r="T1779" s="79">
        <f t="shared" si="691"/>
        <v>0</v>
      </c>
      <c r="U1779" s="79">
        <f t="shared" si="691"/>
        <v>0</v>
      </c>
      <c r="V1779" s="79">
        <f t="shared" si="691"/>
        <v>0</v>
      </c>
      <c r="W1779" s="79">
        <f t="shared" si="691"/>
        <v>0</v>
      </c>
      <c r="X1779" s="79">
        <f t="shared" si="691"/>
        <v>0</v>
      </c>
      <c r="Y1779" s="79">
        <f t="shared" si="691"/>
        <v>0</v>
      </c>
      <c r="Z1779" s="79">
        <f t="shared" si="691"/>
        <v>0</v>
      </c>
      <c r="AA1779" s="227">
        <f t="shared" si="691"/>
        <v>0</v>
      </c>
      <c r="AB1779" s="107"/>
    </row>
    <row r="1780" spans="1:28" ht="19.5" customHeight="1" x14ac:dyDescent="0.15">
      <c r="A1780" s="219"/>
      <c r="B1780" s="76"/>
      <c r="C1780" s="74" t="s">
        <v>165</v>
      </c>
      <c r="D1780" s="75"/>
      <c r="E1780" s="77" t="s">
        <v>183</v>
      </c>
      <c r="F1780" s="79">
        <f t="shared" si="688"/>
        <v>10025.5</v>
      </c>
      <c r="G1780" s="79">
        <f t="shared" si="691"/>
        <v>3.07</v>
      </c>
      <c r="H1780" s="79">
        <f t="shared" si="691"/>
        <v>38.24</v>
      </c>
      <c r="I1780" s="79">
        <f t="shared" si="691"/>
        <v>8.7799999999999994</v>
      </c>
      <c r="J1780" s="79">
        <f t="shared" si="691"/>
        <v>64.97999999999999</v>
      </c>
      <c r="K1780" s="79">
        <f t="shared" si="691"/>
        <v>84.600000000000009</v>
      </c>
      <c r="L1780" s="79">
        <f t="shared" si="691"/>
        <v>63.36</v>
      </c>
      <c r="M1780" s="79">
        <f t="shared" si="691"/>
        <v>127.53999999999999</v>
      </c>
      <c r="N1780" s="79">
        <f t="shared" si="691"/>
        <v>180.47000000000003</v>
      </c>
      <c r="O1780" s="79">
        <f t="shared" si="691"/>
        <v>213.93</v>
      </c>
      <c r="P1780" s="79">
        <f t="shared" si="691"/>
        <v>132.62</v>
      </c>
      <c r="Q1780" s="79">
        <f t="shared" si="691"/>
        <v>255.24000000000004</v>
      </c>
      <c r="R1780" s="79">
        <f t="shared" si="691"/>
        <v>713.99</v>
      </c>
      <c r="S1780" s="79">
        <f t="shared" si="691"/>
        <v>1090.06</v>
      </c>
      <c r="T1780" s="79">
        <f t="shared" si="691"/>
        <v>1570.9799999999998</v>
      </c>
      <c r="U1780" s="79">
        <f t="shared" si="691"/>
        <v>2870.68</v>
      </c>
      <c r="V1780" s="79">
        <f t="shared" si="691"/>
        <v>1545.71</v>
      </c>
      <c r="W1780" s="79">
        <f t="shared" si="691"/>
        <v>596.80999999999983</v>
      </c>
      <c r="X1780" s="79">
        <f t="shared" si="691"/>
        <v>198.59</v>
      </c>
      <c r="Y1780" s="79">
        <f t="shared" si="691"/>
        <v>110.33000000000001</v>
      </c>
      <c r="Z1780" s="79">
        <f t="shared" si="691"/>
        <v>60.75</v>
      </c>
      <c r="AA1780" s="227">
        <f t="shared" si="691"/>
        <v>94.77</v>
      </c>
      <c r="AB1780" s="107"/>
    </row>
    <row r="1781" spans="1:28" ht="19.5" customHeight="1" thickBot="1" x14ac:dyDescent="0.2">
      <c r="A1781" s="94"/>
      <c r="B1781" s="222"/>
      <c r="C1781" s="222"/>
      <c r="D1781" s="223"/>
      <c r="E1781" s="224" t="s">
        <v>150</v>
      </c>
      <c r="F1781" s="79">
        <f t="shared" si="688"/>
        <v>1420.4269999999999</v>
      </c>
      <c r="G1781" s="102">
        <f t="shared" si="691"/>
        <v>0</v>
      </c>
      <c r="H1781" s="225">
        <f t="shared" si="691"/>
        <v>0.38200000000000001</v>
      </c>
      <c r="I1781" s="225">
        <f t="shared" si="691"/>
        <v>0.223</v>
      </c>
      <c r="J1781" s="225">
        <f t="shared" si="691"/>
        <v>3.2889999999999997</v>
      </c>
      <c r="K1781" s="225">
        <f t="shared" si="691"/>
        <v>5.8930000000000007</v>
      </c>
      <c r="L1781" s="225">
        <f t="shared" si="691"/>
        <v>5.7159999999999993</v>
      </c>
      <c r="M1781" s="225">
        <f t="shared" si="691"/>
        <v>12.755000000000001</v>
      </c>
      <c r="N1781" s="225">
        <f t="shared" si="691"/>
        <v>19.875</v>
      </c>
      <c r="O1781" s="225">
        <f t="shared" si="691"/>
        <v>25.644999999999996</v>
      </c>
      <c r="P1781" s="225">
        <f t="shared" si="691"/>
        <v>17.232999999999997</v>
      </c>
      <c r="Q1781" s="225">
        <f t="shared" si="691"/>
        <v>35.634999999999998</v>
      </c>
      <c r="R1781" s="225">
        <f t="shared" si="691"/>
        <v>103.458</v>
      </c>
      <c r="S1781" s="225">
        <f t="shared" si="691"/>
        <v>157.358</v>
      </c>
      <c r="T1781" s="225">
        <f t="shared" si="691"/>
        <v>229.26900000000001</v>
      </c>
      <c r="U1781" s="225">
        <f t="shared" si="691"/>
        <v>421.197</v>
      </c>
      <c r="V1781" s="225">
        <f t="shared" si="691"/>
        <v>227.05599999999998</v>
      </c>
      <c r="W1781" s="225">
        <f t="shared" si="691"/>
        <v>87.287999999999997</v>
      </c>
      <c r="X1781" s="225">
        <f t="shared" si="691"/>
        <v>29.213999999999999</v>
      </c>
      <c r="Y1781" s="225">
        <f t="shared" si="691"/>
        <v>16.077999999999999</v>
      </c>
      <c r="Z1781" s="225">
        <f t="shared" si="691"/>
        <v>8.9350000000000005</v>
      </c>
      <c r="AA1781" s="228">
        <f t="shared" si="691"/>
        <v>13.927999999999999</v>
      </c>
      <c r="AB1781" s="107"/>
    </row>
    <row r="1782" spans="1:28" ht="19.5" customHeight="1" x14ac:dyDescent="0.15">
      <c r="A1782" s="349" t="s">
        <v>119</v>
      </c>
      <c r="B1782" s="352" t="s">
        <v>120</v>
      </c>
      <c r="C1782" s="353"/>
      <c r="D1782" s="354"/>
      <c r="E1782" s="73" t="s">
        <v>183</v>
      </c>
      <c r="F1782" s="227">
        <f t="shared" si="688"/>
        <v>308.7</v>
      </c>
    </row>
    <row r="1783" spans="1:28" ht="19.5" customHeight="1" x14ac:dyDescent="0.15">
      <c r="A1783" s="350"/>
      <c r="B1783" s="355" t="s">
        <v>205</v>
      </c>
      <c r="C1783" s="356"/>
      <c r="D1783" s="357"/>
      <c r="E1783" s="77" t="s">
        <v>183</v>
      </c>
      <c r="F1783" s="227">
        <f t="shared" si="688"/>
        <v>167.54999999999998</v>
      </c>
    </row>
    <row r="1784" spans="1:28" ht="19.5" customHeight="1" x14ac:dyDescent="0.15">
      <c r="A1784" s="351"/>
      <c r="B1784" s="355" t="s">
        <v>206</v>
      </c>
      <c r="C1784" s="356"/>
      <c r="D1784" s="357"/>
      <c r="E1784" s="77" t="s">
        <v>183</v>
      </c>
      <c r="F1784" s="227">
        <f t="shared" si="688"/>
        <v>141.14999999999998</v>
      </c>
    </row>
    <row r="1785" spans="1:28" ht="19.5" customHeight="1" thickBot="1" x14ac:dyDescent="0.2">
      <c r="A1785" s="358" t="s">
        <v>204</v>
      </c>
      <c r="B1785" s="359"/>
      <c r="C1785" s="359"/>
      <c r="D1785" s="360"/>
      <c r="E1785" s="167" t="s">
        <v>183</v>
      </c>
      <c r="F1785" s="233">
        <f t="shared" si="688"/>
        <v>0</v>
      </c>
    </row>
    <row r="1787" spans="1:28" ht="19.5" customHeight="1" x14ac:dyDescent="0.15">
      <c r="A1787" s="3" t="s">
        <v>381</v>
      </c>
      <c r="F1787" s="207" t="s">
        <v>488</v>
      </c>
    </row>
    <row r="1788" spans="1:28" ht="19.5" customHeight="1" thickBot="1" x14ac:dyDescent="0.2">
      <c r="A1788" s="346" t="s">
        <v>28</v>
      </c>
      <c r="B1788" s="348"/>
      <c r="C1788" s="348"/>
      <c r="D1788" s="348"/>
      <c r="E1788" s="348"/>
      <c r="F1788" s="348"/>
      <c r="G1788" s="348"/>
      <c r="H1788" s="348"/>
      <c r="I1788" s="348"/>
      <c r="J1788" s="348"/>
      <c r="K1788" s="348"/>
      <c r="L1788" s="348"/>
      <c r="M1788" s="348"/>
      <c r="N1788" s="348"/>
      <c r="O1788" s="348"/>
      <c r="P1788" s="348"/>
      <c r="Q1788" s="348"/>
      <c r="R1788" s="348"/>
      <c r="S1788" s="348"/>
      <c r="T1788" s="348"/>
      <c r="U1788" s="348"/>
      <c r="V1788" s="348"/>
      <c r="W1788" s="348"/>
      <c r="X1788" s="348"/>
      <c r="Y1788" s="348"/>
      <c r="Z1788" s="348"/>
      <c r="AA1788" s="348"/>
    </row>
    <row r="1789" spans="1:28" ht="19.5" customHeight="1" x14ac:dyDescent="0.15">
      <c r="A1789" s="208" t="s">
        <v>179</v>
      </c>
      <c r="B1789" s="91"/>
      <c r="C1789" s="91"/>
      <c r="D1789" s="91"/>
      <c r="E1789" s="91"/>
      <c r="F1789" s="89" t="s">
        <v>180</v>
      </c>
      <c r="G1789" s="184"/>
      <c r="H1789" s="184"/>
      <c r="I1789" s="184"/>
      <c r="J1789" s="184"/>
      <c r="K1789" s="184"/>
      <c r="L1789" s="184"/>
      <c r="M1789" s="184"/>
      <c r="N1789" s="184"/>
      <c r="O1789" s="184"/>
      <c r="P1789" s="184"/>
      <c r="Q1789" s="209"/>
      <c r="R1789" s="135"/>
      <c r="S1789" s="184"/>
      <c r="T1789" s="184"/>
      <c r="U1789" s="184"/>
      <c r="V1789" s="184"/>
      <c r="W1789" s="184"/>
      <c r="X1789" s="184"/>
      <c r="Y1789" s="184"/>
      <c r="Z1789" s="184"/>
      <c r="AA1789" s="234" t="s">
        <v>181</v>
      </c>
      <c r="AB1789" s="107"/>
    </row>
    <row r="1790" spans="1:28" ht="19.5" customHeight="1" x14ac:dyDescent="0.15">
      <c r="A1790" s="211" t="s">
        <v>182</v>
      </c>
      <c r="B1790" s="75"/>
      <c r="C1790" s="75"/>
      <c r="D1790" s="75"/>
      <c r="E1790" s="77" t="s">
        <v>183</v>
      </c>
      <c r="F1790" s="79">
        <f>F1792+F1826+F1829</f>
        <v>6001.01</v>
      </c>
      <c r="G1790" s="212" t="s">
        <v>184</v>
      </c>
      <c r="H1790" s="212" t="s">
        <v>185</v>
      </c>
      <c r="I1790" s="212" t="s">
        <v>186</v>
      </c>
      <c r="J1790" s="212" t="s">
        <v>187</v>
      </c>
      <c r="K1790" s="212" t="s">
        <v>227</v>
      </c>
      <c r="L1790" s="212" t="s">
        <v>228</v>
      </c>
      <c r="M1790" s="212" t="s">
        <v>229</v>
      </c>
      <c r="N1790" s="212" t="s">
        <v>230</v>
      </c>
      <c r="O1790" s="212" t="s">
        <v>231</v>
      </c>
      <c r="P1790" s="212" t="s">
        <v>232</v>
      </c>
      <c r="Q1790" s="213" t="s">
        <v>233</v>
      </c>
      <c r="R1790" s="214" t="s">
        <v>234</v>
      </c>
      <c r="S1790" s="212" t="s">
        <v>235</v>
      </c>
      <c r="T1790" s="212" t="s">
        <v>236</v>
      </c>
      <c r="U1790" s="212" t="s">
        <v>237</v>
      </c>
      <c r="V1790" s="212" t="s">
        <v>238</v>
      </c>
      <c r="W1790" s="212" t="s">
        <v>42</v>
      </c>
      <c r="X1790" s="212" t="s">
        <v>147</v>
      </c>
      <c r="Y1790" s="212" t="s">
        <v>148</v>
      </c>
      <c r="Z1790" s="212" t="s">
        <v>149</v>
      </c>
      <c r="AA1790" s="235"/>
      <c r="AB1790" s="107"/>
    </row>
    <row r="1791" spans="1:28" ht="19.5" customHeight="1" x14ac:dyDescent="0.15">
      <c r="A1791" s="144"/>
      <c r="E1791" s="77" t="s">
        <v>150</v>
      </c>
      <c r="F1791" s="79">
        <f>F1793</f>
        <v>1266.1629999999998</v>
      </c>
      <c r="G1791" s="216"/>
      <c r="H1791" s="216"/>
      <c r="I1791" s="216"/>
      <c r="J1791" s="216"/>
      <c r="K1791" s="216"/>
      <c r="L1791" s="216"/>
      <c r="M1791" s="216"/>
      <c r="N1791" s="216"/>
      <c r="O1791" s="216"/>
      <c r="P1791" s="216"/>
      <c r="Q1791" s="217"/>
      <c r="R1791" s="197"/>
      <c r="S1791" s="216"/>
      <c r="T1791" s="216"/>
      <c r="U1791" s="216"/>
      <c r="V1791" s="216"/>
      <c r="W1791" s="216"/>
      <c r="X1791" s="216"/>
      <c r="Y1791" s="216"/>
      <c r="Z1791" s="216"/>
      <c r="AA1791" s="235" t="s">
        <v>151</v>
      </c>
      <c r="AB1791" s="107"/>
    </row>
    <row r="1792" spans="1:28" ht="19.5" customHeight="1" x14ac:dyDescent="0.15">
      <c r="A1792" s="218"/>
      <c r="B1792" s="74" t="s">
        <v>152</v>
      </c>
      <c r="C1792" s="75"/>
      <c r="D1792" s="75"/>
      <c r="E1792" s="77" t="s">
        <v>183</v>
      </c>
      <c r="F1792" s="79">
        <f>SUM(G1792:AA1792)</f>
        <v>5951.5</v>
      </c>
      <c r="G1792" s="79">
        <f>G1794+G1812</f>
        <v>8.879999999999999</v>
      </c>
      <c r="H1792" s="79">
        <f t="shared" ref="H1792:AA1792" si="692">H1794+H1812</f>
        <v>22.439999999999998</v>
      </c>
      <c r="I1792" s="79">
        <f t="shared" si="692"/>
        <v>42.540000000000006</v>
      </c>
      <c r="J1792" s="79">
        <f t="shared" si="692"/>
        <v>59.120000000000005</v>
      </c>
      <c r="K1792" s="79">
        <f t="shared" si="692"/>
        <v>127</v>
      </c>
      <c r="L1792" s="79">
        <f t="shared" si="692"/>
        <v>78.72</v>
      </c>
      <c r="M1792" s="79">
        <f t="shared" si="692"/>
        <v>76.25</v>
      </c>
      <c r="N1792" s="79">
        <f t="shared" si="692"/>
        <v>241.97999999999996</v>
      </c>
      <c r="O1792" s="79">
        <f t="shared" si="692"/>
        <v>231.88</v>
      </c>
      <c r="P1792" s="79">
        <f t="shared" si="692"/>
        <v>419.51</v>
      </c>
      <c r="Q1792" s="79">
        <f t="shared" si="692"/>
        <v>317.06</v>
      </c>
      <c r="R1792" s="79">
        <f t="shared" si="692"/>
        <v>393.24</v>
      </c>
      <c r="S1792" s="79">
        <f t="shared" si="692"/>
        <v>676.18999999999994</v>
      </c>
      <c r="T1792" s="79">
        <f t="shared" si="692"/>
        <v>985.59999999999991</v>
      </c>
      <c r="U1792" s="79">
        <f t="shared" si="692"/>
        <v>1182.8700000000001</v>
      </c>
      <c r="V1792" s="79">
        <f t="shared" si="692"/>
        <v>559.79</v>
      </c>
      <c r="W1792" s="79">
        <f t="shared" si="692"/>
        <v>153.22</v>
      </c>
      <c r="X1792" s="79">
        <f t="shared" si="692"/>
        <v>92.02000000000001</v>
      </c>
      <c r="Y1792" s="79">
        <f t="shared" si="692"/>
        <v>93.73</v>
      </c>
      <c r="Z1792" s="79">
        <f t="shared" si="692"/>
        <v>39.339999999999996</v>
      </c>
      <c r="AA1792" s="111">
        <f t="shared" si="692"/>
        <v>150.12</v>
      </c>
      <c r="AB1792" s="107"/>
    </row>
    <row r="1793" spans="1:28" ht="19.5" customHeight="1" x14ac:dyDescent="0.15">
      <c r="A1793" s="219"/>
      <c r="B1793" s="220"/>
      <c r="E1793" s="77" t="s">
        <v>150</v>
      </c>
      <c r="F1793" s="79">
        <f>SUM(G1793:AA1793)</f>
        <v>1266.1629999999998</v>
      </c>
      <c r="G1793" s="79">
        <f>G1795+G1813</f>
        <v>0</v>
      </c>
      <c r="H1793" s="79">
        <f t="shared" ref="H1793:AA1793" si="693">H1795+H1813</f>
        <v>5.0000000000000001E-3</v>
      </c>
      <c r="I1793" s="79">
        <f t="shared" si="693"/>
        <v>0.61199999999999999</v>
      </c>
      <c r="J1793" s="79">
        <f t="shared" si="693"/>
        <v>3.4830000000000001</v>
      </c>
      <c r="K1793" s="79">
        <f t="shared" si="693"/>
        <v>7.596000000000001</v>
      </c>
      <c r="L1793" s="79">
        <f t="shared" si="693"/>
        <v>10.360999999999999</v>
      </c>
      <c r="M1793" s="79">
        <f t="shared" si="693"/>
        <v>13.346000000000002</v>
      </c>
      <c r="N1793" s="79">
        <f t="shared" si="693"/>
        <v>60.85799999999999</v>
      </c>
      <c r="O1793" s="79">
        <f t="shared" si="693"/>
        <v>63.284000000000006</v>
      </c>
      <c r="P1793" s="79">
        <f t="shared" si="693"/>
        <v>114.419</v>
      </c>
      <c r="Q1793" s="79">
        <f t="shared" si="693"/>
        <v>87.239000000000004</v>
      </c>
      <c r="R1793" s="79">
        <f t="shared" si="693"/>
        <v>94.697000000000003</v>
      </c>
      <c r="S1793" s="79">
        <f t="shared" si="693"/>
        <v>138.6</v>
      </c>
      <c r="T1793" s="79">
        <f t="shared" si="693"/>
        <v>191.49700000000001</v>
      </c>
      <c r="U1793" s="79">
        <f t="shared" si="693"/>
        <v>226.67599999999999</v>
      </c>
      <c r="V1793" s="79">
        <f t="shared" si="693"/>
        <v>120.38</v>
      </c>
      <c r="W1793" s="79">
        <f t="shared" si="693"/>
        <v>38.579000000000001</v>
      </c>
      <c r="X1793" s="79">
        <f t="shared" si="693"/>
        <v>22.173999999999999</v>
      </c>
      <c r="Y1793" s="79">
        <f t="shared" si="693"/>
        <v>21.670999999999999</v>
      </c>
      <c r="Z1793" s="79">
        <f t="shared" si="693"/>
        <v>12.302</v>
      </c>
      <c r="AA1793" s="111">
        <f t="shared" si="693"/>
        <v>38.384</v>
      </c>
      <c r="AB1793" s="107"/>
    </row>
    <row r="1794" spans="1:28" ht="19.5" customHeight="1" x14ac:dyDescent="0.15">
      <c r="A1794" s="219"/>
      <c r="B1794" s="221"/>
      <c r="C1794" s="74" t="s">
        <v>152</v>
      </c>
      <c r="D1794" s="75"/>
      <c r="E1794" s="77" t="s">
        <v>183</v>
      </c>
      <c r="F1794" s="79">
        <f t="shared" ref="F1794:F1797" si="694">SUM(G1794:AA1794)</f>
        <v>2571.2099999999996</v>
      </c>
      <c r="G1794" s="79">
        <f>G1796+G1810</f>
        <v>8.879999999999999</v>
      </c>
      <c r="H1794" s="79">
        <f t="shared" ref="H1794:J1794" si="695">H1796+H1810</f>
        <v>22.439999999999998</v>
      </c>
      <c r="I1794" s="79">
        <f t="shared" si="695"/>
        <v>38.200000000000003</v>
      </c>
      <c r="J1794" s="79">
        <f t="shared" si="695"/>
        <v>42.21</v>
      </c>
      <c r="K1794" s="79">
        <f>K1796+K1810</f>
        <v>81.55</v>
      </c>
      <c r="L1794" s="79">
        <f t="shared" ref="L1794:AA1794" si="696">L1796+L1810</f>
        <v>40.82</v>
      </c>
      <c r="M1794" s="79">
        <f t="shared" si="696"/>
        <v>58.589999999999996</v>
      </c>
      <c r="N1794" s="79">
        <f t="shared" si="696"/>
        <v>210.83999999999997</v>
      </c>
      <c r="O1794" s="79">
        <f t="shared" si="696"/>
        <v>202.46</v>
      </c>
      <c r="P1794" s="79">
        <f t="shared" si="696"/>
        <v>365.98</v>
      </c>
      <c r="Q1794" s="79">
        <f t="shared" si="696"/>
        <v>243.20000000000002</v>
      </c>
      <c r="R1794" s="79">
        <f t="shared" si="696"/>
        <v>243.44</v>
      </c>
      <c r="S1794" s="79">
        <f t="shared" si="696"/>
        <v>234.89000000000001</v>
      </c>
      <c r="T1794" s="79">
        <f t="shared" si="696"/>
        <v>243.24</v>
      </c>
      <c r="U1794" s="79">
        <f t="shared" si="696"/>
        <v>228.19</v>
      </c>
      <c r="V1794" s="79">
        <f t="shared" si="696"/>
        <v>121.58000000000001</v>
      </c>
      <c r="W1794" s="79">
        <f t="shared" si="696"/>
        <v>46.690000000000005</v>
      </c>
      <c r="X1794" s="79">
        <f t="shared" si="696"/>
        <v>44.350000000000009</v>
      </c>
      <c r="Y1794" s="79">
        <f t="shared" si="696"/>
        <v>45.14</v>
      </c>
      <c r="Z1794" s="79">
        <f t="shared" si="696"/>
        <v>32.04</v>
      </c>
      <c r="AA1794" s="111">
        <f t="shared" si="696"/>
        <v>16.48</v>
      </c>
      <c r="AB1794" s="107"/>
    </row>
    <row r="1795" spans="1:28" ht="19.5" customHeight="1" x14ac:dyDescent="0.15">
      <c r="A1795" s="219"/>
      <c r="B1795" s="76"/>
      <c r="C1795" s="76"/>
      <c r="E1795" s="77" t="s">
        <v>150</v>
      </c>
      <c r="F1795" s="79">
        <f t="shared" si="694"/>
        <v>705.76599999999996</v>
      </c>
      <c r="G1795" s="79">
        <f>G1797+G1811</f>
        <v>0</v>
      </c>
      <c r="H1795" s="79">
        <f t="shared" ref="H1795:AA1795" si="697">H1797+H1811</f>
        <v>5.0000000000000001E-3</v>
      </c>
      <c r="I1795" s="79">
        <f t="shared" si="697"/>
        <v>0.502</v>
      </c>
      <c r="J1795" s="79">
        <f t="shared" si="697"/>
        <v>2.5609999999999999</v>
      </c>
      <c r="K1795" s="79">
        <f t="shared" si="697"/>
        <v>4.4440000000000008</v>
      </c>
      <c r="L1795" s="79">
        <f t="shared" si="697"/>
        <v>6.7419999999999991</v>
      </c>
      <c r="M1795" s="79">
        <f t="shared" si="697"/>
        <v>11.491000000000001</v>
      </c>
      <c r="N1795" s="79">
        <f t="shared" si="697"/>
        <v>57.36699999999999</v>
      </c>
      <c r="O1795" s="79">
        <f t="shared" si="697"/>
        <v>59.666000000000004</v>
      </c>
      <c r="P1795" s="79">
        <f t="shared" si="697"/>
        <v>107.136</v>
      </c>
      <c r="Q1795" s="79">
        <f t="shared" si="697"/>
        <v>75.45</v>
      </c>
      <c r="R1795" s="79">
        <f t="shared" si="697"/>
        <v>71.572000000000003</v>
      </c>
      <c r="S1795" s="79">
        <f t="shared" si="697"/>
        <v>67.355999999999995</v>
      </c>
      <c r="T1795" s="79">
        <f t="shared" si="697"/>
        <v>72.233000000000004</v>
      </c>
      <c r="U1795" s="79">
        <f t="shared" si="697"/>
        <v>70.236999999999995</v>
      </c>
      <c r="V1795" s="79">
        <f t="shared" si="697"/>
        <v>40.016999999999996</v>
      </c>
      <c r="W1795" s="79">
        <f t="shared" si="697"/>
        <v>14.365</v>
      </c>
      <c r="X1795" s="79">
        <f t="shared" si="697"/>
        <v>14.744999999999999</v>
      </c>
      <c r="Y1795" s="79">
        <f t="shared" si="697"/>
        <v>13.946999999999999</v>
      </c>
      <c r="Z1795" s="79">
        <f t="shared" si="697"/>
        <v>10.404</v>
      </c>
      <c r="AA1795" s="111">
        <f t="shared" si="697"/>
        <v>5.5259999999999998</v>
      </c>
      <c r="AB1795" s="107"/>
    </row>
    <row r="1796" spans="1:28" ht="19.5" customHeight="1" x14ac:dyDescent="0.15">
      <c r="A1796" s="219"/>
      <c r="B1796" s="73"/>
      <c r="C1796" s="77"/>
      <c r="D1796" s="77" t="s">
        <v>153</v>
      </c>
      <c r="E1796" s="77" t="s">
        <v>183</v>
      </c>
      <c r="F1796" s="79">
        <f>SUM(G1796:AA1796)</f>
        <v>2516.9899999999993</v>
      </c>
      <c r="G1796" s="79">
        <f>SUM(G1798,G1800,G1802,G1804,G1806,G1808)</f>
        <v>8.879999999999999</v>
      </c>
      <c r="H1796" s="79">
        <f t="shared" ref="H1796" si="698">SUM(H1798,H1800,H1802,H1804,H1806,H1808)</f>
        <v>21.86</v>
      </c>
      <c r="I1796" s="79">
        <f>SUM(I1798,I1800,I1802,I1804,I1806,I1808)</f>
        <v>37.36</v>
      </c>
      <c r="J1796" s="79">
        <f t="shared" ref="J1796" si="699">SUM(J1798,J1800,J1802,J1804,J1806,J1808)</f>
        <v>37.36</v>
      </c>
      <c r="K1796" s="79">
        <f>SUM(K1798,K1800,K1802,K1804,K1806,K1808)</f>
        <v>78.09</v>
      </c>
      <c r="L1796" s="79">
        <f t="shared" ref="L1796:N1796" si="700">SUM(L1798,L1800,L1802,L1804,L1806,L1808)</f>
        <v>36.25</v>
      </c>
      <c r="M1796" s="79">
        <f t="shared" si="700"/>
        <v>56.61</v>
      </c>
      <c r="N1796" s="79">
        <f t="shared" si="700"/>
        <v>208.95999999999998</v>
      </c>
      <c r="O1796" s="79">
        <f>SUM(O1798,O1800,O1802,O1804,O1806,O1808)</f>
        <v>201.87</v>
      </c>
      <c r="P1796" s="79">
        <f t="shared" ref="P1796:V1796" si="701">SUM(P1798,P1800,P1802,P1804,P1806,P1808)</f>
        <v>363.55</v>
      </c>
      <c r="Q1796" s="79">
        <f t="shared" si="701"/>
        <v>242.49</v>
      </c>
      <c r="R1796" s="79">
        <f t="shared" si="701"/>
        <v>241.09</v>
      </c>
      <c r="S1796" s="79">
        <f t="shared" si="701"/>
        <v>229.24</v>
      </c>
      <c r="T1796" s="79">
        <f t="shared" si="701"/>
        <v>229.58</v>
      </c>
      <c r="U1796" s="79">
        <f t="shared" si="701"/>
        <v>224.17</v>
      </c>
      <c r="V1796" s="79">
        <f t="shared" si="701"/>
        <v>114.93</v>
      </c>
      <c r="W1796" s="79">
        <f>SUM(W1798,W1800,W1802,W1804,W1806,W1808)</f>
        <v>46.690000000000005</v>
      </c>
      <c r="X1796" s="79">
        <f t="shared" ref="X1796:AA1796" si="702">SUM(X1798,X1800,X1802,X1804,X1806,X1808)</f>
        <v>44.350000000000009</v>
      </c>
      <c r="Y1796" s="79">
        <f t="shared" si="702"/>
        <v>45.14</v>
      </c>
      <c r="Z1796" s="79">
        <f t="shared" si="702"/>
        <v>32.04</v>
      </c>
      <c r="AA1796" s="111">
        <f t="shared" si="702"/>
        <v>16.48</v>
      </c>
      <c r="AB1796" s="107"/>
    </row>
    <row r="1797" spans="1:28" ht="19.5" customHeight="1" x14ac:dyDescent="0.15">
      <c r="A1797" s="219"/>
      <c r="B1797" s="73" t="s">
        <v>154</v>
      </c>
      <c r="C1797" s="73"/>
      <c r="D1797" s="73"/>
      <c r="E1797" s="77" t="s">
        <v>150</v>
      </c>
      <c r="F1797" s="79">
        <f t="shared" si="694"/>
        <v>700.1690000000001</v>
      </c>
      <c r="G1797" s="79">
        <f>SUM(G1799,G1801,G1803,G1805,G1807,G1809)</f>
        <v>0</v>
      </c>
      <c r="H1797" s="79">
        <f t="shared" ref="H1797:AA1797" si="703">SUM(H1799,H1801,H1803,H1805,H1807,H1809)</f>
        <v>0</v>
      </c>
      <c r="I1797" s="79">
        <f t="shared" si="703"/>
        <v>0.48099999999999998</v>
      </c>
      <c r="J1797" s="79">
        <f t="shared" si="703"/>
        <v>2.3140000000000001</v>
      </c>
      <c r="K1797" s="79">
        <f t="shared" si="703"/>
        <v>4.2460000000000004</v>
      </c>
      <c r="L1797" s="79">
        <f t="shared" si="703"/>
        <v>6.3229999999999995</v>
      </c>
      <c r="M1797" s="79">
        <f t="shared" si="703"/>
        <v>11.298000000000002</v>
      </c>
      <c r="N1797" s="79">
        <f t="shared" si="703"/>
        <v>56.97999999999999</v>
      </c>
      <c r="O1797" s="79">
        <f t="shared" si="703"/>
        <v>59.518000000000001</v>
      </c>
      <c r="P1797" s="79">
        <f t="shared" si="703"/>
        <v>106.71899999999999</v>
      </c>
      <c r="Q1797" s="79">
        <f t="shared" si="703"/>
        <v>75.350999999999999</v>
      </c>
      <c r="R1797" s="79">
        <f t="shared" si="703"/>
        <v>71.173000000000002</v>
      </c>
      <c r="S1797" s="79">
        <f t="shared" si="703"/>
        <v>66.783000000000001</v>
      </c>
      <c r="T1797" s="79">
        <f t="shared" si="703"/>
        <v>70.838999999999999</v>
      </c>
      <c r="U1797" s="79">
        <f t="shared" si="703"/>
        <v>69.825999999999993</v>
      </c>
      <c r="V1797" s="79">
        <f t="shared" si="703"/>
        <v>39.330999999999996</v>
      </c>
      <c r="W1797" s="79">
        <f t="shared" si="703"/>
        <v>14.365</v>
      </c>
      <c r="X1797" s="79">
        <f t="shared" si="703"/>
        <v>14.744999999999999</v>
      </c>
      <c r="Y1797" s="79">
        <f t="shared" si="703"/>
        <v>13.946999999999999</v>
      </c>
      <c r="Z1797" s="79">
        <f t="shared" si="703"/>
        <v>10.404</v>
      </c>
      <c r="AA1797" s="111">
        <f t="shared" si="703"/>
        <v>5.5259999999999998</v>
      </c>
      <c r="AB1797" s="107"/>
    </row>
    <row r="1798" spans="1:28" ht="19.5" customHeight="1" x14ac:dyDescent="0.15">
      <c r="A1798" s="219" t="s">
        <v>155</v>
      </c>
      <c r="B1798" s="73"/>
      <c r="C1798" s="73" t="s">
        <v>10</v>
      </c>
      <c r="D1798" s="77" t="s">
        <v>156</v>
      </c>
      <c r="E1798" s="77" t="s">
        <v>183</v>
      </c>
      <c r="F1798" s="79">
        <f t="shared" ref="F1798:F1801" si="704">SUM(G1798:AA1798)</f>
        <v>1341.9299999999996</v>
      </c>
      <c r="G1798" s="79">
        <v>1.1599999999999999</v>
      </c>
      <c r="H1798" s="79">
        <v>7.0000000000000007E-2</v>
      </c>
      <c r="I1798" s="79">
        <v>6.08</v>
      </c>
      <c r="J1798" s="79">
        <v>17.29</v>
      </c>
      <c r="K1798" s="79">
        <v>15.4</v>
      </c>
      <c r="L1798" s="79">
        <v>27.93</v>
      </c>
      <c r="M1798" s="79">
        <v>33</v>
      </c>
      <c r="N1798" s="79">
        <v>180.51</v>
      </c>
      <c r="O1798" s="79">
        <v>166.56</v>
      </c>
      <c r="P1798" s="79">
        <v>249.65</v>
      </c>
      <c r="Q1798" s="79">
        <v>150.58000000000001</v>
      </c>
      <c r="R1798" s="79">
        <v>105.32000000000001</v>
      </c>
      <c r="S1798" s="79">
        <v>79.710000000000008</v>
      </c>
      <c r="T1798" s="79">
        <v>90.03</v>
      </c>
      <c r="U1798" s="79">
        <v>78.569999999999993</v>
      </c>
      <c r="V1798" s="79">
        <v>63.73</v>
      </c>
      <c r="W1798" s="79">
        <v>15.100000000000001</v>
      </c>
      <c r="X1798" s="79">
        <v>21.560000000000002</v>
      </c>
      <c r="Y1798" s="79">
        <v>17.509999999999998</v>
      </c>
      <c r="Z1798" s="79">
        <v>13.81</v>
      </c>
      <c r="AA1798" s="111">
        <v>8.36</v>
      </c>
      <c r="AB1798" s="107"/>
    </row>
    <row r="1799" spans="1:28" ht="19.5" customHeight="1" x14ac:dyDescent="0.15">
      <c r="A1799" s="219"/>
      <c r="B1799" s="73"/>
      <c r="C1799" s="73"/>
      <c r="D1799" s="73"/>
      <c r="E1799" s="77" t="s">
        <v>150</v>
      </c>
      <c r="F1799" s="79">
        <f t="shared" si="704"/>
        <v>458.06899999999996</v>
      </c>
      <c r="G1799" s="79">
        <v>0</v>
      </c>
      <c r="H1799" s="79">
        <v>0</v>
      </c>
      <c r="I1799" s="79">
        <v>0.42799999999999999</v>
      </c>
      <c r="J1799" s="79">
        <v>2.0720000000000001</v>
      </c>
      <c r="K1799" s="79">
        <v>2.617</v>
      </c>
      <c r="L1799" s="79">
        <v>5.8609999999999998</v>
      </c>
      <c r="M1799" s="79">
        <v>8.2110000000000003</v>
      </c>
      <c r="N1799" s="79">
        <v>52.212999999999994</v>
      </c>
      <c r="O1799" s="79">
        <v>53.150000000000006</v>
      </c>
      <c r="P1799" s="79">
        <v>83.884</v>
      </c>
      <c r="Q1799" s="79">
        <v>55.139000000000003</v>
      </c>
      <c r="R1799" s="79">
        <v>39.655999999999999</v>
      </c>
      <c r="S1799" s="79">
        <v>30.479000000000003</v>
      </c>
      <c r="T1799" s="79">
        <v>35.497</v>
      </c>
      <c r="U1799" s="79">
        <v>31.832000000000001</v>
      </c>
      <c r="V1799" s="79">
        <v>26.088999999999999</v>
      </c>
      <c r="W1799" s="79">
        <v>6.2</v>
      </c>
      <c r="X1799" s="79">
        <v>8.8420000000000005</v>
      </c>
      <c r="Y1799" s="79">
        <v>6.7629999999999999</v>
      </c>
      <c r="Z1799" s="79">
        <v>5.6630000000000003</v>
      </c>
      <c r="AA1799" s="111">
        <v>3.4729999999999999</v>
      </c>
      <c r="AB1799" s="107"/>
    </row>
    <row r="1800" spans="1:28" ht="19.5" customHeight="1" x14ac:dyDescent="0.15">
      <c r="A1800" s="219"/>
      <c r="B1800" s="73"/>
      <c r="C1800" s="73"/>
      <c r="D1800" s="77" t="s">
        <v>157</v>
      </c>
      <c r="E1800" s="77" t="s">
        <v>183</v>
      </c>
      <c r="F1800" s="79">
        <f t="shared" si="704"/>
        <v>408.51999999999987</v>
      </c>
      <c r="G1800" s="79">
        <v>0</v>
      </c>
      <c r="H1800" s="79">
        <v>0</v>
      </c>
      <c r="I1800" s="79">
        <v>1.07</v>
      </c>
      <c r="J1800" s="79">
        <v>0</v>
      </c>
      <c r="K1800" s="79">
        <v>0</v>
      </c>
      <c r="L1800" s="79">
        <v>0</v>
      </c>
      <c r="M1800" s="79">
        <v>0.57999999999999996</v>
      </c>
      <c r="N1800" s="79">
        <v>4.96</v>
      </c>
      <c r="O1800" s="79">
        <v>23.16</v>
      </c>
      <c r="P1800" s="79">
        <v>79.77</v>
      </c>
      <c r="Q1800" s="79">
        <v>41.07</v>
      </c>
      <c r="R1800" s="79">
        <v>92.49</v>
      </c>
      <c r="S1800" s="79">
        <v>60.83</v>
      </c>
      <c r="T1800" s="79">
        <v>44.5</v>
      </c>
      <c r="U1800" s="79">
        <v>24.64</v>
      </c>
      <c r="V1800" s="79">
        <v>21.96</v>
      </c>
      <c r="W1800" s="79">
        <v>1.82</v>
      </c>
      <c r="X1800" s="79">
        <v>8.07</v>
      </c>
      <c r="Y1800" s="79">
        <v>1.52</v>
      </c>
      <c r="Z1800" s="79">
        <v>2.08</v>
      </c>
      <c r="AA1800" s="111">
        <v>0</v>
      </c>
      <c r="AB1800" s="107"/>
    </row>
    <row r="1801" spans="1:28" ht="19.5" customHeight="1" x14ac:dyDescent="0.15">
      <c r="A1801" s="219"/>
      <c r="B1801" s="73"/>
      <c r="C1801" s="73"/>
      <c r="D1801" s="73"/>
      <c r="E1801" s="77" t="s">
        <v>150</v>
      </c>
      <c r="F1801" s="79">
        <f t="shared" si="704"/>
        <v>91.21899999999998</v>
      </c>
      <c r="G1801" s="79">
        <v>0</v>
      </c>
      <c r="H1801" s="79">
        <v>0</v>
      </c>
      <c r="I1801" s="79">
        <v>5.2999999999999999E-2</v>
      </c>
      <c r="J1801" s="79">
        <v>0</v>
      </c>
      <c r="K1801" s="79">
        <v>0</v>
      </c>
      <c r="L1801" s="79">
        <v>0</v>
      </c>
      <c r="M1801" s="79">
        <v>8.1000000000000003E-2</v>
      </c>
      <c r="N1801" s="79">
        <v>0.79400000000000004</v>
      </c>
      <c r="O1801" s="79">
        <v>4.1680000000000001</v>
      </c>
      <c r="P1801" s="79">
        <v>15.954000000000001</v>
      </c>
      <c r="Q1801" s="79">
        <v>8.9350000000000005</v>
      </c>
      <c r="R1801" s="79">
        <v>21.274000000000001</v>
      </c>
      <c r="S1801" s="79">
        <v>14.288</v>
      </c>
      <c r="T1801" s="79">
        <v>10.99</v>
      </c>
      <c r="U1801" s="79">
        <v>5.8819999999999997</v>
      </c>
      <c r="V1801" s="79">
        <v>5.3129999999999997</v>
      </c>
      <c r="W1801" s="79">
        <v>0.46899999999999997</v>
      </c>
      <c r="X1801" s="79">
        <v>2.0819999999999999</v>
      </c>
      <c r="Y1801" s="79">
        <v>0.39500000000000002</v>
      </c>
      <c r="Z1801" s="79">
        <v>0.54100000000000004</v>
      </c>
      <c r="AA1801" s="111">
        <v>0</v>
      </c>
      <c r="AB1801" s="107"/>
    </row>
    <row r="1802" spans="1:28" ht="19.5" customHeight="1" x14ac:dyDescent="0.15">
      <c r="A1802" s="219"/>
      <c r="B1802" s="73" t="s">
        <v>158</v>
      </c>
      <c r="C1802" s="73" t="s">
        <v>159</v>
      </c>
      <c r="D1802" s="77" t="s">
        <v>160</v>
      </c>
      <c r="E1802" s="77" t="s">
        <v>183</v>
      </c>
      <c r="F1802" s="79">
        <f>SUM(G1802:AA1802)</f>
        <v>525.62</v>
      </c>
      <c r="G1802" s="79">
        <v>0.89</v>
      </c>
      <c r="H1802" s="79">
        <v>0</v>
      </c>
      <c r="I1802" s="79">
        <v>0</v>
      </c>
      <c r="J1802" s="79">
        <v>0</v>
      </c>
      <c r="K1802" s="79">
        <v>0</v>
      </c>
      <c r="L1802" s="79">
        <v>1.74</v>
      </c>
      <c r="M1802" s="79">
        <v>19.75</v>
      </c>
      <c r="N1802" s="79">
        <v>18.920000000000002</v>
      </c>
      <c r="O1802" s="79">
        <v>11.91</v>
      </c>
      <c r="P1802" s="79">
        <v>33.08</v>
      </c>
      <c r="Q1802" s="79">
        <v>47.55</v>
      </c>
      <c r="R1802" s="79">
        <v>32.4</v>
      </c>
      <c r="S1802" s="79">
        <v>66.61</v>
      </c>
      <c r="T1802" s="79">
        <v>79.75</v>
      </c>
      <c r="U1802" s="79">
        <v>101.51</v>
      </c>
      <c r="V1802" s="79">
        <v>21.09</v>
      </c>
      <c r="W1802" s="79">
        <v>26.36</v>
      </c>
      <c r="X1802" s="79">
        <v>14.66</v>
      </c>
      <c r="Y1802" s="79">
        <v>26.11</v>
      </c>
      <c r="Z1802" s="79">
        <v>16.149999999999999</v>
      </c>
      <c r="AA1802" s="111">
        <v>7.14</v>
      </c>
      <c r="AB1802" s="107"/>
    </row>
    <row r="1803" spans="1:28" ht="19.5" customHeight="1" x14ac:dyDescent="0.15">
      <c r="A1803" s="219"/>
      <c r="B1803" s="73"/>
      <c r="C1803" s="73"/>
      <c r="D1803" s="73"/>
      <c r="E1803" s="77" t="s">
        <v>150</v>
      </c>
      <c r="F1803" s="79">
        <f t="shared" ref="F1803:F1825" si="705">SUM(G1803:AA1803)</f>
        <v>123.87300000000002</v>
      </c>
      <c r="G1803" s="79">
        <v>0</v>
      </c>
      <c r="H1803" s="79">
        <v>0</v>
      </c>
      <c r="I1803" s="79">
        <v>0</v>
      </c>
      <c r="J1803" s="79">
        <v>0</v>
      </c>
      <c r="K1803" s="79">
        <v>0</v>
      </c>
      <c r="L1803" s="79">
        <v>0.20899999999999999</v>
      </c>
      <c r="M1803" s="79">
        <v>2.7650000000000001</v>
      </c>
      <c r="N1803" s="79">
        <v>3.0279999999999996</v>
      </c>
      <c r="O1803" s="79">
        <v>2.1440000000000001</v>
      </c>
      <c r="P1803" s="79">
        <v>6.6159999999999997</v>
      </c>
      <c r="Q1803" s="79">
        <v>10.462999999999999</v>
      </c>
      <c r="R1803" s="79">
        <v>7.4329999999999998</v>
      </c>
      <c r="S1803" s="79">
        <v>15.98</v>
      </c>
      <c r="T1803" s="79">
        <v>19.948</v>
      </c>
      <c r="U1803" s="79">
        <v>26.326000000000001</v>
      </c>
      <c r="V1803" s="79">
        <v>5.4829999999999997</v>
      </c>
      <c r="W1803" s="79">
        <v>6.8209999999999997</v>
      </c>
      <c r="X1803" s="79">
        <v>3.81</v>
      </c>
      <c r="Y1803" s="79">
        <v>6.7889999999999997</v>
      </c>
      <c r="Z1803" s="79">
        <v>4.2</v>
      </c>
      <c r="AA1803" s="111">
        <v>1.8580000000000001</v>
      </c>
      <c r="AB1803" s="107"/>
    </row>
    <row r="1804" spans="1:28" ht="19.5" customHeight="1" x14ac:dyDescent="0.15">
      <c r="A1804" s="219"/>
      <c r="B1804" s="73"/>
      <c r="C1804" s="73"/>
      <c r="D1804" s="77" t="s">
        <v>161</v>
      </c>
      <c r="E1804" s="77" t="s">
        <v>183</v>
      </c>
      <c r="F1804" s="79">
        <f t="shared" si="705"/>
        <v>153.36999999999995</v>
      </c>
      <c r="G1804" s="79">
        <v>4.43</v>
      </c>
      <c r="H1804" s="79">
        <v>21.79</v>
      </c>
      <c r="I1804" s="79">
        <v>30.21</v>
      </c>
      <c r="J1804" s="79">
        <v>19.86</v>
      </c>
      <c r="K1804" s="79">
        <v>62.69</v>
      </c>
      <c r="L1804" s="79">
        <v>6.1899999999999995</v>
      </c>
      <c r="M1804" s="79">
        <v>2.29</v>
      </c>
      <c r="N1804" s="79">
        <v>0</v>
      </c>
      <c r="O1804" s="79">
        <v>0</v>
      </c>
      <c r="P1804" s="79">
        <v>0</v>
      </c>
      <c r="Q1804" s="79">
        <v>0.03</v>
      </c>
      <c r="R1804" s="79">
        <v>1.44</v>
      </c>
      <c r="S1804" s="79">
        <v>1.2</v>
      </c>
      <c r="T1804" s="79">
        <v>0</v>
      </c>
      <c r="U1804" s="79">
        <v>0.5</v>
      </c>
      <c r="V1804" s="79">
        <v>0</v>
      </c>
      <c r="W1804" s="79">
        <v>1.7</v>
      </c>
      <c r="X1804" s="79">
        <v>0.06</v>
      </c>
      <c r="Y1804" s="79">
        <v>0</v>
      </c>
      <c r="Z1804" s="79">
        <v>0</v>
      </c>
      <c r="AA1804" s="111">
        <v>0.98</v>
      </c>
      <c r="AB1804" s="107"/>
    </row>
    <row r="1805" spans="1:28" ht="19.5" customHeight="1" x14ac:dyDescent="0.15">
      <c r="A1805" s="219"/>
      <c r="B1805" s="73"/>
      <c r="C1805" s="73"/>
      <c r="D1805" s="73"/>
      <c r="E1805" s="77" t="s">
        <v>150</v>
      </c>
      <c r="F1805" s="79">
        <f t="shared" si="705"/>
        <v>3.512</v>
      </c>
      <c r="G1805" s="79">
        <v>0</v>
      </c>
      <c r="H1805" s="79">
        <v>0</v>
      </c>
      <c r="I1805" s="79">
        <v>0</v>
      </c>
      <c r="J1805" s="79">
        <v>0.24099999999999999</v>
      </c>
      <c r="K1805" s="79">
        <v>1.629</v>
      </c>
      <c r="L1805" s="79">
        <v>0.23800000000000002</v>
      </c>
      <c r="M1805" s="79">
        <v>0.13300000000000001</v>
      </c>
      <c r="N1805" s="79">
        <v>0</v>
      </c>
      <c r="O1805" s="79">
        <v>0</v>
      </c>
      <c r="P1805" s="79">
        <v>0</v>
      </c>
      <c r="Q1805" s="79">
        <v>3.0000000000000001E-3</v>
      </c>
      <c r="R1805" s="79">
        <v>0.27700000000000002</v>
      </c>
      <c r="S1805" s="79">
        <v>0.19</v>
      </c>
      <c r="T1805" s="79">
        <v>0</v>
      </c>
      <c r="U1805" s="79">
        <v>0.10199999999999999</v>
      </c>
      <c r="V1805" s="79">
        <v>0</v>
      </c>
      <c r="W1805" s="79">
        <v>0.49299999999999999</v>
      </c>
      <c r="X1805" s="79">
        <v>1.0999999999999999E-2</v>
      </c>
      <c r="Y1805" s="79">
        <v>0</v>
      </c>
      <c r="Z1805" s="79">
        <v>0</v>
      </c>
      <c r="AA1805" s="111">
        <v>0.19500000000000001</v>
      </c>
      <c r="AB1805" s="107"/>
    </row>
    <row r="1806" spans="1:28" ht="19.5" customHeight="1" x14ac:dyDescent="0.15">
      <c r="A1806" s="219"/>
      <c r="B1806" s="73"/>
      <c r="C1806" s="73" t="s">
        <v>162</v>
      </c>
      <c r="D1806" s="77" t="s">
        <v>163</v>
      </c>
      <c r="E1806" s="77" t="s">
        <v>183</v>
      </c>
      <c r="F1806" s="79">
        <f t="shared" si="705"/>
        <v>85.98</v>
      </c>
      <c r="G1806" s="79">
        <v>2.4</v>
      </c>
      <c r="H1806" s="79">
        <v>0</v>
      </c>
      <c r="I1806" s="79">
        <v>0</v>
      </c>
      <c r="J1806" s="79">
        <v>0</v>
      </c>
      <c r="K1806" s="79">
        <v>0</v>
      </c>
      <c r="L1806" s="79">
        <v>0</v>
      </c>
      <c r="M1806" s="79">
        <v>0.38</v>
      </c>
      <c r="N1806" s="79">
        <v>4.57</v>
      </c>
      <c r="O1806" s="79">
        <v>0.24</v>
      </c>
      <c r="P1806" s="79">
        <v>1.05</v>
      </c>
      <c r="Q1806" s="79">
        <v>2.9</v>
      </c>
      <c r="R1806" s="79">
        <v>9.44</v>
      </c>
      <c r="S1806" s="79">
        <v>20.89</v>
      </c>
      <c r="T1806" s="79">
        <v>15.3</v>
      </c>
      <c r="U1806" s="79">
        <v>18.95</v>
      </c>
      <c r="V1806" s="79">
        <v>8.15</v>
      </c>
      <c r="W1806" s="79">
        <v>1.71</v>
      </c>
      <c r="X1806" s="79">
        <v>0</v>
      </c>
      <c r="Y1806" s="79">
        <v>0</v>
      </c>
      <c r="Z1806" s="79">
        <v>0</v>
      </c>
      <c r="AA1806" s="111">
        <v>0</v>
      </c>
      <c r="AB1806" s="107"/>
    </row>
    <row r="1807" spans="1:28" ht="19.5" customHeight="1" x14ac:dyDescent="0.15">
      <c r="A1807" s="219"/>
      <c r="B1807" s="73" t="s">
        <v>20</v>
      </c>
      <c r="C1807" s="73"/>
      <c r="D1807" s="73"/>
      <c r="E1807" s="77" t="s">
        <v>150</v>
      </c>
      <c r="F1807" s="79">
        <f t="shared" si="705"/>
        <v>23.384000000000004</v>
      </c>
      <c r="G1807" s="79">
        <v>0</v>
      </c>
      <c r="H1807" s="79">
        <v>0</v>
      </c>
      <c r="I1807" s="79">
        <v>0</v>
      </c>
      <c r="J1807" s="79">
        <v>0</v>
      </c>
      <c r="K1807" s="79">
        <v>0</v>
      </c>
      <c r="L1807" s="79">
        <v>0</v>
      </c>
      <c r="M1807" s="79">
        <v>7.0000000000000007E-2</v>
      </c>
      <c r="N1807" s="79">
        <v>0.94499999999999995</v>
      </c>
      <c r="O1807" s="79">
        <v>5.6000000000000001E-2</v>
      </c>
      <c r="P1807" s="79">
        <v>0.26500000000000001</v>
      </c>
      <c r="Q1807" s="79">
        <v>0.753</v>
      </c>
      <c r="R1807" s="79">
        <v>2.5329999999999999</v>
      </c>
      <c r="S1807" s="79">
        <v>5.8460000000000001</v>
      </c>
      <c r="T1807" s="79">
        <v>4.4039999999999999</v>
      </c>
      <c r="U1807" s="79">
        <v>5.6840000000000002</v>
      </c>
      <c r="V1807" s="79">
        <v>2.4459999999999997</v>
      </c>
      <c r="W1807" s="79">
        <v>0.38200000000000001</v>
      </c>
      <c r="X1807" s="79">
        <v>0</v>
      </c>
      <c r="Y1807" s="79">
        <v>0</v>
      </c>
      <c r="Z1807" s="79">
        <v>0</v>
      </c>
      <c r="AA1807" s="111">
        <v>0</v>
      </c>
      <c r="AB1807" s="107"/>
    </row>
    <row r="1808" spans="1:28" ht="19.5" customHeight="1" x14ac:dyDescent="0.15">
      <c r="A1808" s="219"/>
      <c r="B1808" s="73"/>
      <c r="C1808" s="73"/>
      <c r="D1808" s="77" t="s">
        <v>164</v>
      </c>
      <c r="E1808" s="77" t="s">
        <v>183</v>
      </c>
      <c r="F1808" s="79">
        <f t="shared" si="705"/>
        <v>1.5699999999999998</v>
      </c>
      <c r="G1808" s="79">
        <v>0</v>
      </c>
      <c r="H1808" s="79">
        <v>0</v>
      </c>
      <c r="I1808" s="79">
        <v>0</v>
      </c>
      <c r="J1808" s="79">
        <v>0.21</v>
      </c>
      <c r="K1808" s="79">
        <v>0</v>
      </c>
      <c r="L1808" s="79">
        <v>0.39</v>
      </c>
      <c r="M1808" s="79">
        <v>0.61</v>
      </c>
      <c r="N1808" s="79">
        <v>0</v>
      </c>
      <c r="O1808" s="79">
        <v>0</v>
      </c>
      <c r="P1808" s="79">
        <v>0</v>
      </c>
      <c r="Q1808" s="79">
        <v>0.36</v>
      </c>
      <c r="R1808" s="79">
        <v>0</v>
      </c>
      <c r="S1808" s="79">
        <v>0</v>
      </c>
      <c r="T1808" s="79">
        <v>0</v>
      </c>
      <c r="U1808" s="79">
        <v>0</v>
      </c>
      <c r="V1808" s="79">
        <v>0</v>
      </c>
      <c r="W1808" s="79">
        <v>0</v>
      </c>
      <c r="X1808" s="79">
        <v>0</v>
      </c>
      <c r="Y1808" s="79">
        <v>0</v>
      </c>
      <c r="Z1808" s="79">
        <v>0</v>
      </c>
      <c r="AA1808" s="111">
        <v>0</v>
      </c>
      <c r="AB1808" s="107"/>
    </row>
    <row r="1809" spans="1:28" ht="19.5" customHeight="1" x14ac:dyDescent="0.15">
      <c r="A1809" s="219" t="s">
        <v>226</v>
      </c>
      <c r="B1809" s="73"/>
      <c r="C1809" s="73"/>
      <c r="D1809" s="73"/>
      <c r="E1809" s="77" t="s">
        <v>150</v>
      </c>
      <c r="F1809" s="79">
        <f t="shared" si="705"/>
        <v>0.112</v>
      </c>
      <c r="G1809" s="79">
        <v>0</v>
      </c>
      <c r="H1809" s="79">
        <v>0</v>
      </c>
      <c r="I1809" s="79">
        <v>0</v>
      </c>
      <c r="J1809" s="79">
        <v>1E-3</v>
      </c>
      <c r="K1809" s="79">
        <v>0</v>
      </c>
      <c r="L1809" s="79">
        <v>1.4999999999999999E-2</v>
      </c>
      <c r="M1809" s="79">
        <v>3.7999999999999999E-2</v>
      </c>
      <c r="N1809" s="79">
        <v>0</v>
      </c>
      <c r="O1809" s="79">
        <v>0</v>
      </c>
      <c r="P1809" s="79">
        <v>0</v>
      </c>
      <c r="Q1809" s="79">
        <v>5.8000000000000003E-2</v>
      </c>
      <c r="R1809" s="79">
        <v>0</v>
      </c>
      <c r="S1809" s="79">
        <v>0</v>
      </c>
      <c r="T1809" s="79">
        <v>0</v>
      </c>
      <c r="U1809" s="79">
        <v>0</v>
      </c>
      <c r="V1809" s="79">
        <v>0</v>
      </c>
      <c r="W1809" s="79">
        <v>0</v>
      </c>
      <c r="X1809" s="79">
        <v>0</v>
      </c>
      <c r="Y1809" s="79">
        <v>0</v>
      </c>
      <c r="Z1809" s="79">
        <v>0</v>
      </c>
      <c r="AA1809" s="111">
        <v>0</v>
      </c>
      <c r="AB1809" s="107"/>
    </row>
    <row r="1810" spans="1:28" ht="19.5" customHeight="1" x14ac:dyDescent="0.15">
      <c r="A1810" s="219"/>
      <c r="B1810" s="76"/>
      <c r="C1810" s="74" t="s">
        <v>165</v>
      </c>
      <c r="D1810" s="75"/>
      <c r="E1810" s="77" t="s">
        <v>183</v>
      </c>
      <c r="F1810" s="79">
        <f t="shared" si="705"/>
        <v>54.219999999999992</v>
      </c>
      <c r="G1810" s="79">
        <v>0</v>
      </c>
      <c r="H1810" s="79">
        <v>0.57999999999999996</v>
      </c>
      <c r="I1810" s="79">
        <v>0.84</v>
      </c>
      <c r="J1810" s="79">
        <v>4.8499999999999996</v>
      </c>
      <c r="K1810" s="79">
        <v>3.46</v>
      </c>
      <c r="L1810" s="79">
        <v>4.57</v>
      </c>
      <c r="M1810" s="79">
        <v>1.98</v>
      </c>
      <c r="N1810" s="79">
        <v>1.88</v>
      </c>
      <c r="O1810" s="79">
        <v>0.59</v>
      </c>
      <c r="P1810" s="79">
        <v>2.4300000000000002</v>
      </c>
      <c r="Q1810" s="79">
        <v>0.71</v>
      </c>
      <c r="R1810" s="79">
        <v>2.35</v>
      </c>
      <c r="S1810" s="79">
        <v>5.65</v>
      </c>
      <c r="T1810" s="79">
        <v>13.66</v>
      </c>
      <c r="U1810" s="79">
        <v>4.0199999999999996</v>
      </c>
      <c r="V1810" s="79">
        <v>6.65</v>
      </c>
      <c r="W1810" s="79">
        <v>0</v>
      </c>
      <c r="X1810" s="79">
        <v>0</v>
      </c>
      <c r="Y1810" s="79">
        <v>0</v>
      </c>
      <c r="Z1810" s="79">
        <v>0</v>
      </c>
      <c r="AA1810" s="111">
        <v>0</v>
      </c>
      <c r="AB1810" s="107"/>
    </row>
    <row r="1811" spans="1:28" ht="19.5" customHeight="1" x14ac:dyDescent="0.15">
      <c r="A1811" s="219"/>
      <c r="B1811" s="76"/>
      <c r="C1811" s="76"/>
      <c r="E1811" s="77" t="s">
        <v>150</v>
      </c>
      <c r="F1811" s="79">
        <f t="shared" si="705"/>
        <v>5.5969999999999995</v>
      </c>
      <c r="G1811" s="79">
        <v>0</v>
      </c>
      <c r="H1811" s="79">
        <v>5.0000000000000001E-3</v>
      </c>
      <c r="I1811" s="79">
        <v>2.1000000000000001E-2</v>
      </c>
      <c r="J1811" s="79">
        <v>0.247</v>
      </c>
      <c r="K1811" s="79">
        <v>0.19800000000000001</v>
      </c>
      <c r="L1811" s="79">
        <v>0.41899999999999998</v>
      </c>
      <c r="M1811" s="79">
        <v>0.193</v>
      </c>
      <c r="N1811" s="79">
        <v>0.38700000000000001</v>
      </c>
      <c r="O1811" s="79">
        <v>0.14799999999999999</v>
      </c>
      <c r="P1811" s="79">
        <v>0.41699999999999998</v>
      </c>
      <c r="Q1811" s="79">
        <v>9.9000000000000005E-2</v>
      </c>
      <c r="R1811" s="79">
        <v>0.39900000000000002</v>
      </c>
      <c r="S1811" s="79">
        <v>0.57299999999999995</v>
      </c>
      <c r="T1811" s="79">
        <v>1.3939999999999999</v>
      </c>
      <c r="U1811" s="79">
        <v>0.41099999999999998</v>
      </c>
      <c r="V1811" s="79">
        <v>0.68600000000000005</v>
      </c>
      <c r="W1811" s="79">
        <v>0</v>
      </c>
      <c r="X1811" s="79">
        <v>0</v>
      </c>
      <c r="Y1811" s="79">
        <v>0</v>
      </c>
      <c r="Z1811" s="79">
        <v>0</v>
      </c>
      <c r="AA1811" s="111">
        <v>0</v>
      </c>
      <c r="AB1811" s="107"/>
    </row>
    <row r="1812" spans="1:28" ht="19.5" customHeight="1" x14ac:dyDescent="0.15">
      <c r="A1812" s="219"/>
      <c r="B1812" s="221"/>
      <c r="C1812" s="74" t="s">
        <v>152</v>
      </c>
      <c r="D1812" s="75"/>
      <c r="E1812" s="77" t="s">
        <v>183</v>
      </c>
      <c r="F1812" s="79">
        <f t="shared" si="705"/>
        <v>3380.2900000000004</v>
      </c>
      <c r="G1812" s="79">
        <f>G1814+G1824</f>
        <v>0</v>
      </c>
      <c r="H1812" s="79">
        <f t="shared" ref="H1812:AA1812" si="706">H1814+H1824</f>
        <v>0</v>
      </c>
      <c r="I1812" s="79">
        <f t="shared" si="706"/>
        <v>4.34</v>
      </c>
      <c r="J1812" s="79">
        <f t="shared" si="706"/>
        <v>16.91</v>
      </c>
      <c r="K1812" s="79">
        <f t="shared" si="706"/>
        <v>45.45</v>
      </c>
      <c r="L1812" s="79">
        <f t="shared" si="706"/>
        <v>37.9</v>
      </c>
      <c r="M1812" s="79">
        <f t="shared" si="706"/>
        <v>17.66</v>
      </c>
      <c r="N1812" s="79">
        <f t="shared" si="706"/>
        <v>31.14</v>
      </c>
      <c r="O1812" s="79">
        <f t="shared" si="706"/>
        <v>29.419999999999998</v>
      </c>
      <c r="P1812" s="79">
        <f t="shared" si="706"/>
        <v>53.53</v>
      </c>
      <c r="Q1812" s="79">
        <f t="shared" si="706"/>
        <v>73.86</v>
      </c>
      <c r="R1812" s="79">
        <f t="shared" si="706"/>
        <v>149.80000000000001</v>
      </c>
      <c r="S1812" s="79">
        <f t="shared" si="706"/>
        <v>441.29999999999995</v>
      </c>
      <c r="T1812" s="79">
        <f t="shared" si="706"/>
        <v>742.3599999999999</v>
      </c>
      <c r="U1812" s="79">
        <f t="shared" si="706"/>
        <v>954.68000000000006</v>
      </c>
      <c r="V1812" s="79">
        <f t="shared" si="706"/>
        <v>438.20999999999992</v>
      </c>
      <c r="W1812" s="79">
        <f t="shared" si="706"/>
        <v>106.53</v>
      </c>
      <c r="X1812" s="79">
        <f t="shared" si="706"/>
        <v>47.67</v>
      </c>
      <c r="Y1812" s="79">
        <f t="shared" si="706"/>
        <v>48.59</v>
      </c>
      <c r="Z1812" s="79">
        <f t="shared" si="706"/>
        <v>7.3</v>
      </c>
      <c r="AA1812" s="111">
        <f t="shared" si="706"/>
        <v>133.64000000000001</v>
      </c>
      <c r="AB1812" s="107"/>
    </row>
    <row r="1813" spans="1:28" ht="19.5" customHeight="1" x14ac:dyDescent="0.15">
      <c r="A1813" s="219"/>
      <c r="B1813" s="76"/>
      <c r="C1813" s="76"/>
      <c r="E1813" s="77" t="s">
        <v>150</v>
      </c>
      <c r="F1813" s="79">
        <f t="shared" si="705"/>
        <v>560.39699999999993</v>
      </c>
      <c r="G1813" s="79">
        <f>G1815+G1825</f>
        <v>0</v>
      </c>
      <c r="H1813" s="79">
        <f t="shared" ref="H1813:AA1813" si="707">H1815+H1825</f>
        <v>0</v>
      </c>
      <c r="I1813" s="79">
        <f t="shared" si="707"/>
        <v>0.11</v>
      </c>
      <c r="J1813" s="79">
        <f t="shared" si="707"/>
        <v>0.92200000000000004</v>
      </c>
      <c r="K1813" s="79">
        <f t="shared" si="707"/>
        <v>3.1520000000000001</v>
      </c>
      <c r="L1813" s="79">
        <f t="shared" si="707"/>
        <v>3.6189999999999998</v>
      </c>
      <c r="M1813" s="79">
        <f t="shared" si="707"/>
        <v>1.855</v>
      </c>
      <c r="N1813" s="79">
        <f t="shared" si="707"/>
        <v>3.4909999999999997</v>
      </c>
      <c r="O1813" s="79">
        <f t="shared" si="707"/>
        <v>3.6179999999999999</v>
      </c>
      <c r="P1813" s="79">
        <f t="shared" si="707"/>
        <v>7.2830000000000004</v>
      </c>
      <c r="Q1813" s="79">
        <f t="shared" si="707"/>
        <v>11.789</v>
      </c>
      <c r="R1813" s="79">
        <f t="shared" si="707"/>
        <v>23.125</v>
      </c>
      <c r="S1813" s="79">
        <f t="shared" si="707"/>
        <v>71.244</v>
      </c>
      <c r="T1813" s="79">
        <f t="shared" si="707"/>
        <v>119.264</v>
      </c>
      <c r="U1813" s="79">
        <f t="shared" si="707"/>
        <v>156.43899999999999</v>
      </c>
      <c r="V1813" s="79">
        <f t="shared" si="707"/>
        <v>80.363</v>
      </c>
      <c r="W1813" s="79">
        <f t="shared" si="707"/>
        <v>24.213999999999999</v>
      </c>
      <c r="X1813" s="79">
        <f t="shared" si="707"/>
        <v>7.4290000000000003</v>
      </c>
      <c r="Y1813" s="79">
        <f t="shared" si="707"/>
        <v>7.7240000000000002</v>
      </c>
      <c r="Z1813" s="79">
        <f t="shared" si="707"/>
        <v>1.8979999999999999</v>
      </c>
      <c r="AA1813" s="111">
        <f t="shared" si="707"/>
        <v>32.858000000000004</v>
      </c>
      <c r="AB1813" s="107"/>
    </row>
    <row r="1814" spans="1:28" ht="19.5" customHeight="1" x14ac:dyDescent="0.15">
      <c r="A1814" s="219"/>
      <c r="B1814" s="73" t="s">
        <v>94</v>
      </c>
      <c r="C1814" s="77"/>
      <c r="D1814" s="77" t="s">
        <v>153</v>
      </c>
      <c r="E1814" s="77" t="s">
        <v>183</v>
      </c>
      <c r="F1814" s="79">
        <f t="shared" si="705"/>
        <v>734.32999999999993</v>
      </c>
      <c r="G1814" s="79">
        <f>SUM(G1816,G1818,G1820,G1822)</f>
        <v>0</v>
      </c>
      <c r="H1814" s="79">
        <f t="shared" ref="H1814:AA1814" si="708">SUM(H1816,H1818,H1820,H1822)</f>
        <v>0</v>
      </c>
      <c r="I1814" s="79">
        <f t="shared" si="708"/>
        <v>0</v>
      </c>
      <c r="J1814" s="79">
        <f t="shared" si="708"/>
        <v>3.33</v>
      </c>
      <c r="K1814" s="79">
        <f t="shared" si="708"/>
        <v>0</v>
      </c>
      <c r="L1814" s="79">
        <f t="shared" si="708"/>
        <v>6.9399999999999995</v>
      </c>
      <c r="M1814" s="79">
        <f t="shared" si="708"/>
        <v>2.25</v>
      </c>
      <c r="N1814" s="79">
        <f t="shared" si="708"/>
        <v>1.1100000000000001</v>
      </c>
      <c r="O1814" s="79">
        <f t="shared" si="708"/>
        <v>2.81</v>
      </c>
      <c r="P1814" s="79">
        <f t="shared" si="708"/>
        <v>4.95</v>
      </c>
      <c r="Q1814" s="79">
        <f t="shared" si="708"/>
        <v>19.080000000000002</v>
      </c>
      <c r="R1814" s="79">
        <f t="shared" si="708"/>
        <v>16.52</v>
      </c>
      <c r="S1814" s="79">
        <f t="shared" si="708"/>
        <v>81.59</v>
      </c>
      <c r="T1814" s="79">
        <f t="shared" si="708"/>
        <v>104.44</v>
      </c>
      <c r="U1814" s="79">
        <f t="shared" si="708"/>
        <v>146.07</v>
      </c>
      <c r="V1814" s="79">
        <f t="shared" si="708"/>
        <v>143.28</v>
      </c>
      <c r="W1814" s="79">
        <f t="shared" si="708"/>
        <v>79.099999999999994</v>
      </c>
      <c r="X1814" s="79">
        <f t="shared" si="708"/>
        <v>3.75</v>
      </c>
      <c r="Y1814" s="79">
        <f t="shared" si="708"/>
        <v>5.0200000000000005</v>
      </c>
      <c r="Z1814" s="79">
        <f t="shared" si="708"/>
        <v>7.3</v>
      </c>
      <c r="AA1814" s="111">
        <f t="shared" si="708"/>
        <v>106.79</v>
      </c>
      <c r="AB1814" s="107"/>
    </row>
    <row r="1815" spans="1:28" ht="19.5" customHeight="1" x14ac:dyDescent="0.15">
      <c r="A1815" s="219"/>
      <c r="B1815" s="73"/>
      <c r="C1815" s="73" t="s">
        <v>10</v>
      </c>
      <c r="D1815" s="73"/>
      <c r="E1815" s="77" t="s">
        <v>150</v>
      </c>
      <c r="F1815" s="79">
        <f t="shared" si="705"/>
        <v>185.375</v>
      </c>
      <c r="G1815" s="79">
        <f>SUM(G1817,G1819,G1821,G1823)</f>
        <v>0</v>
      </c>
      <c r="H1815" s="79">
        <f t="shared" ref="H1815:AA1815" si="709">SUM(H1817,H1819,H1821,H1823)</f>
        <v>0</v>
      </c>
      <c r="I1815" s="79">
        <f t="shared" si="709"/>
        <v>0</v>
      </c>
      <c r="J1815" s="79">
        <f t="shared" si="709"/>
        <v>0.23499999999999999</v>
      </c>
      <c r="K1815" s="79">
        <f t="shared" si="709"/>
        <v>0</v>
      </c>
      <c r="L1815" s="79">
        <f t="shared" si="709"/>
        <v>0.83100000000000007</v>
      </c>
      <c r="M1815" s="79">
        <f t="shared" si="709"/>
        <v>0.314</v>
      </c>
      <c r="N1815" s="79">
        <f t="shared" si="709"/>
        <v>0.17799999999999999</v>
      </c>
      <c r="O1815" s="79">
        <f t="shared" si="709"/>
        <v>0.42499999999999999</v>
      </c>
      <c r="P1815" s="79">
        <f t="shared" si="709"/>
        <v>0.99</v>
      </c>
      <c r="Q1815" s="79">
        <f t="shared" si="709"/>
        <v>4.1239999999999997</v>
      </c>
      <c r="R1815" s="79">
        <f t="shared" si="709"/>
        <v>3.8039999999999998</v>
      </c>
      <c r="S1815" s="79">
        <f t="shared" si="709"/>
        <v>19.524000000000001</v>
      </c>
      <c r="T1815" s="79">
        <f t="shared" si="709"/>
        <v>26.212</v>
      </c>
      <c r="U1815" s="79">
        <f t="shared" si="709"/>
        <v>37.939</v>
      </c>
      <c r="V1815" s="79">
        <f t="shared" si="709"/>
        <v>37.141000000000005</v>
      </c>
      <c r="W1815" s="79">
        <f t="shared" si="709"/>
        <v>20.555</v>
      </c>
      <c r="X1815" s="79">
        <f t="shared" si="709"/>
        <v>0.97199999999999998</v>
      </c>
      <c r="Y1815" s="79">
        <f t="shared" si="709"/>
        <v>1.3199999999999998</v>
      </c>
      <c r="Z1815" s="79">
        <f t="shared" si="709"/>
        <v>1.8979999999999999</v>
      </c>
      <c r="AA1815" s="111">
        <f t="shared" si="709"/>
        <v>28.913</v>
      </c>
      <c r="AB1815" s="107"/>
    </row>
    <row r="1816" spans="1:28" ht="19.5" customHeight="1" x14ac:dyDescent="0.15">
      <c r="A1816" s="219"/>
      <c r="B1816" s="73"/>
      <c r="C1816" s="73"/>
      <c r="D1816" s="77" t="s">
        <v>157</v>
      </c>
      <c r="E1816" s="77" t="s">
        <v>183</v>
      </c>
      <c r="F1816" s="79">
        <f t="shared" si="705"/>
        <v>501.14999999999992</v>
      </c>
      <c r="G1816" s="79">
        <v>0</v>
      </c>
      <c r="H1816" s="79">
        <v>0</v>
      </c>
      <c r="I1816" s="79">
        <v>0</v>
      </c>
      <c r="J1816" s="79">
        <v>0</v>
      </c>
      <c r="K1816" s="79">
        <v>0</v>
      </c>
      <c r="L1816" s="79">
        <v>6.55</v>
      </c>
      <c r="M1816" s="79">
        <v>0</v>
      </c>
      <c r="N1816" s="79">
        <v>0</v>
      </c>
      <c r="O1816" s="79">
        <v>0.66</v>
      </c>
      <c r="P1816" s="79">
        <v>3.34</v>
      </c>
      <c r="Q1816" s="79">
        <v>16.170000000000002</v>
      </c>
      <c r="R1816" s="79">
        <v>10.97</v>
      </c>
      <c r="S1816" s="79">
        <v>68.430000000000007</v>
      </c>
      <c r="T1816" s="79">
        <v>62.37</v>
      </c>
      <c r="U1816" s="79">
        <v>124.08999999999999</v>
      </c>
      <c r="V1816" s="79">
        <v>126.85</v>
      </c>
      <c r="W1816" s="79">
        <v>66.03</v>
      </c>
      <c r="X1816" s="79">
        <v>2.0299999999999998</v>
      </c>
      <c r="Y1816" s="79">
        <v>3.95</v>
      </c>
      <c r="Z1816" s="79">
        <v>7.3</v>
      </c>
      <c r="AA1816" s="111">
        <v>2.41</v>
      </c>
      <c r="AB1816" s="107"/>
    </row>
    <row r="1817" spans="1:28" ht="19.5" customHeight="1" x14ac:dyDescent="0.15">
      <c r="A1817" s="219"/>
      <c r="B1817" s="73"/>
      <c r="C1817" s="73"/>
      <c r="D1817" s="73"/>
      <c r="E1817" s="77" t="s">
        <v>150</v>
      </c>
      <c r="F1817" s="79">
        <f t="shared" si="705"/>
        <v>125.89400000000001</v>
      </c>
      <c r="G1817" s="79">
        <v>0</v>
      </c>
      <c r="H1817" s="79">
        <v>0</v>
      </c>
      <c r="I1817" s="79">
        <v>0</v>
      </c>
      <c r="J1817" s="79">
        <v>0</v>
      </c>
      <c r="K1817" s="79">
        <v>0</v>
      </c>
      <c r="L1817" s="79">
        <v>0.78400000000000003</v>
      </c>
      <c r="M1817" s="79">
        <v>0</v>
      </c>
      <c r="N1817" s="79">
        <v>0</v>
      </c>
      <c r="O1817" s="79">
        <v>0.11899999999999999</v>
      </c>
      <c r="P1817" s="79">
        <v>0.66800000000000004</v>
      </c>
      <c r="Q1817" s="79">
        <v>3.5569999999999999</v>
      </c>
      <c r="R1817" s="79">
        <v>2.5259999999999998</v>
      </c>
      <c r="S1817" s="79">
        <v>16.367000000000001</v>
      </c>
      <c r="T1817" s="79">
        <v>15.543000000000001</v>
      </c>
      <c r="U1817" s="79">
        <v>32.225000000000001</v>
      </c>
      <c r="V1817" s="79">
        <v>32.870000000000005</v>
      </c>
      <c r="W1817" s="79">
        <v>17.158000000000001</v>
      </c>
      <c r="X1817" s="79">
        <v>0.52600000000000002</v>
      </c>
      <c r="Y1817" s="79">
        <v>1.0269999999999999</v>
      </c>
      <c r="Z1817" s="79">
        <v>1.8979999999999999</v>
      </c>
      <c r="AA1817" s="111">
        <v>0.626</v>
      </c>
      <c r="AB1817" s="107"/>
    </row>
    <row r="1818" spans="1:28" ht="19.5" customHeight="1" x14ac:dyDescent="0.15">
      <c r="A1818" s="219"/>
      <c r="B1818" s="73" t="s">
        <v>65</v>
      </c>
      <c r="C1818" s="73" t="s">
        <v>159</v>
      </c>
      <c r="D1818" s="77" t="s">
        <v>160</v>
      </c>
      <c r="E1818" s="77" t="s">
        <v>183</v>
      </c>
      <c r="F1818" s="79">
        <f t="shared" si="705"/>
        <v>119.16</v>
      </c>
      <c r="G1818" s="79">
        <v>0</v>
      </c>
      <c r="H1818" s="79">
        <v>0</v>
      </c>
      <c r="I1818" s="79">
        <v>0</v>
      </c>
      <c r="J1818" s="79">
        <v>3.33</v>
      </c>
      <c r="K1818" s="79">
        <v>0</v>
      </c>
      <c r="L1818" s="79">
        <v>0.39</v>
      </c>
      <c r="M1818" s="79">
        <v>2.25</v>
      </c>
      <c r="N1818" s="79">
        <v>1.1100000000000001</v>
      </c>
      <c r="O1818" s="79">
        <v>1.0900000000000001</v>
      </c>
      <c r="P1818" s="79">
        <v>1.61</v>
      </c>
      <c r="Q1818" s="79">
        <v>2.23</v>
      </c>
      <c r="R1818" s="79">
        <v>5.55</v>
      </c>
      <c r="S1818" s="79">
        <v>13.16</v>
      </c>
      <c r="T1818" s="79">
        <v>28.75</v>
      </c>
      <c r="U1818" s="79">
        <v>21.98</v>
      </c>
      <c r="V1818" s="79">
        <v>16.43</v>
      </c>
      <c r="W1818" s="79">
        <v>13.07</v>
      </c>
      <c r="X1818" s="79">
        <v>1.72</v>
      </c>
      <c r="Y1818" s="79">
        <v>0.42</v>
      </c>
      <c r="Z1818" s="79">
        <v>0</v>
      </c>
      <c r="AA1818" s="111">
        <v>6.07</v>
      </c>
      <c r="AB1818" s="107"/>
    </row>
    <row r="1819" spans="1:28" ht="19.5" customHeight="1" x14ac:dyDescent="0.15">
      <c r="A1819" s="219"/>
      <c r="B1819" s="73"/>
      <c r="C1819" s="73"/>
      <c r="D1819" s="73"/>
      <c r="E1819" s="77" t="s">
        <v>150</v>
      </c>
      <c r="F1819" s="79">
        <f t="shared" si="705"/>
        <v>28.939</v>
      </c>
      <c r="G1819" s="79">
        <v>0</v>
      </c>
      <c r="H1819" s="79">
        <v>0</v>
      </c>
      <c r="I1819" s="79">
        <v>0</v>
      </c>
      <c r="J1819" s="79">
        <v>0.23499999999999999</v>
      </c>
      <c r="K1819" s="79">
        <v>0</v>
      </c>
      <c r="L1819" s="79">
        <v>4.7E-2</v>
      </c>
      <c r="M1819" s="79">
        <v>0.314</v>
      </c>
      <c r="N1819" s="79">
        <v>0.17799999999999999</v>
      </c>
      <c r="O1819" s="79">
        <v>0.19600000000000001</v>
      </c>
      <c r="P1819" s="79">
        <v>0.32200000000000001</v>
      </c>
      <c r="Q1819" s="79">
        <v>0.49</v>
      </c>
      <c r="R1819" s="79">
        <v>1.278</v>
      </c>
      <c r="S1819" s="79">
        <v>3.157</v>
      </c>
      <c r="T1819" s="79">
        <v>7.2069999999999999</v>
      </c>
      <c r="U1819" s="79">
        <v>5.7139999999999995</v>
      </c>
      <c r="V1819" s="79">
        <v>4.2709999999999999</v>
      </c>
      <c r="W1819" s="79">
        <v>3.3969999999999998</v>
      </c>
      <c r="X1819" s="79">
        <v>0.44600000000000001</v>
      </c>
      <c r="Y1819" s="79">
        <v>0.109</v>
      </c>
      <c r="Z1819" s="79">
        <v>0</v>
      </c>
      <c r="AA1819" s="111">
        <v>1.5780000000000001</v>
      </c>
      <c r="AB1819" s="107"/>
    </row>
    <row r="1820" spans="1:28" ht="19.5" customHeight="1" x14ac:dyDescent="0.15">
      <c r="A1820" s="219" t="s">
        <v>85</v>
      </c>
      <c r="B1820" s="73"/>
      <c r="C1820" s="73"/>
      <c r="D1820" s="77" t="s">
        <v>166</v>
      </c>
      <c r="E1820" s="77" t="s">
        <v>183</v>
      </c>
      <c r="F1820" s="79">
        <f t="shared" si="705"/>
        <v>114.02000000000001</v>
      </c>
      <c r="G1820" s="79">
        <v>0</v>
      </c>
      <c r="H1820" s="79">
        <v>0</v>
      </c>
      <c r="I1820" s="79">
        <v>0</v>
      </c>
      <c r="J1820" s="79">
        <v>0</v>
      </c>
      <c r="K1820" s="79">
        <v>0</v>
      </c>
      <c r="L1820" s="79">
        <v>0</v>
      </c>
      <c r="M1820" s="79">
        <v>0</v>
      </c>
      <c r="N1820" s="79">
        <v>0</v>
      </c>
      <c r="O1820" s="79">
        <v>1.06</v>
      </c>
      <c r="P1820" s="79">
        <v>0</v>
      </c>
      <c r="Q1820" s="79">
        <v>0.68</v>
      </c>
      <c r="R1820" s="79">
        <v>0</v>
      </c>
      <c r="S1820" s="79">
        <v>0</v>
      </c>
      <c r="T1820" s="79">
        <v>13.32</v>
      </c>
      <c r="U1820" s="79">
        <v>0</v>
      </c>
      <c r="V1820" s="79">
        <v>0</v>
      </c>
      <c r="W1820" s="79">
        <v>0</v>
      </c>
      <c r="X1820" s="79">
        <v>0</v>
      </c>
      <c r="Y1820" s="79">
        <v>0.65</v>
      </c>
      <c r="Z1820" s="79">
        <v>0</v>
      </c>
      <c r="AA1820" s="111">
        <v>98.31</v>
      </c>
      <c r="AB1820" s="107"/>
    </row>
    <row r="1821" spans="1:28" ht="19.5" customHeight="1" x14ac:dyDescent="0.15">
      <c r="A1821" s="219"/>
      <c r="B1821" s="73"/>
      <c r="C1821" s="73" t="s">
        <v>162</v>
      </c>
      <c r="D1821" s="73"/>
      <c r="E1821" s="77" t="s">
        <v>150</v>
      </c>
      <c r="F1821" s="79">
        <f t="shared" si="705"/>
        <v>30.542000000000002</v>
      </c>
      <c r="G1821" s="79">
        <v>0</v>
      </c>
      <c r="H1821" s="79">
        <v>0</v>
      </c>
      <c r="I1821" s="79">
        <v>0</v>
      </c>
      <c r="J1821" s="79">
        <v>0</v>
      </c>
      <c r="K1821" s="79">
        <v>0</v>
      </c>
      <c r="L1821" s="79">
        <v>0</v>
      </c>
      <c r="M1821" s="79">
        <v>0</v>
      </c>
      <c r="N1821" s="79">
        <v>0</v>
      </c>
      <c r="O1821" s="79">
        <v>0.11</v>
      </c>
      <c r="P1821" s="79">
        <v>0</v>
      </c>
      <c r="Q1821" s="79">
        <v>7.6999999999999999E-2</v>
      </c>
      <c r="R1821" s="79">
        <v>0</v>
      </c>
      <c r="S1821" s="79">
        <v>0</v>
      </c>
      <c r="T1821" s="79">
        <v>3.4620000000000002</v>
      </c>
      <c r="U1821" s="79">
        <v>0</v>
      </c>
      <c r="V1821" s="79">
        <v>0</v>
      </c>
      <c r="W1821" s="79">
        <v>0</v>
      </c>
      <c r="X1821" s="79">
        <v>0</v>
      </c>
      <c r="Y1821" s="79">
        <v>0.184</v>
      </c>
      <c r="Z1821" s="79">
        <v>0</v>
      </c>
      <c r="AA1821" s="111">
        <v>26.709</v>
      </c>
      <c r="AB1821" s="107"/>
    </row>
    <row r="1822" spans="1:28" ht="19.5" customHeight="1" x14ac:dyDescent="0.15">
      <c r="A1822" s="219"/>
      <c r="B1822" s="73" t="s">
        <v>20</v>
      </c>
      <c r="C1822" s="73"/>
      <c r="D1822" s="77" t="s">
        <v>164</v>
      </c>
      <c r="E1822" s="77" t="s">
        <v>183</v>
      </c>
      <c r="F1822" s="79">
        <f t="shared" si="705"/>
        <v>0</v>
      </c>
      <c r="G1822" s="79">
        <v>0</v>
      </c>
      <c r="H1822" s="79">
        <v>0</v>
      </c>
      <c r="I1822" s="79">
        <v>0</v>
      </c>
      <c r="J1822" s="79">
        <v>0</v>
      </c>
      <c r="K1822" s="79">
        <v>0</v>
      </c>
      <c r="L1822" s="79">
        <v>0</v>
      </c>
      <c r="M1822" s="79">
        <v>0</v>
      </c>
      <c r="N1822" s="79">
        <v>0</v>
      </c>
      <c r="O1822" s="79">
        <v>0</v>
      </c>
      <c r="P1822" s="79">
        <v>0</v>
      </c>
      <c r="Q1822" s="79">
        <v>0</v>
      </c>
      <c r="R1822" s="79">
        <v>0</v>
      </c>
      <c r="S1822" s="79">
        <v>0</v>
      </c>
      <c r="T1822" s="79">
        <v>0</v>
      </c>
      <c r="U1822" s="79">
        <v>0</v>
      </c>
      <c r="V1822" s="79">
        <v>0</v>
      </c>
      <c r="W1822" s="79">
        <v>0</v>
      </c>
      <c r="X1822" s="79">
        <v>0</v>
      </c>
      <c r="Y1822" s="79">
        <v>0</v>
      </c>
      <c r="Z1822" s="79">
        <v>0</v>
      </c>
      <c r="AA1822" s="111">
        <v>0</v>
      </c>
      <c r="AB1822" s="107"/>
    </row>
    <row r="1823" spans="1:28" ht="19.5" customHeight="1" x14ac:dyDescent="0.15">
      <c r="A1823" s="219"/>
      <c r="B1823" s="73"/>
      <c r="C1823" s="73"/>
      <c r="D1823" s="73"/>
      <c r="E1823" s="77" t="s">
        <v>150</v>
      </c>
      <c r="F1823" s="79">
        <f t="shared" si="705"/>
        <v>0</v>
      </c>
      <c r="G1823" s="79">
        <v>0</v>
      </c>
      <c r="H1823" s="79">
        <v>0</v>
      </c>
      <c r="I1823" s="79">
        <v>0</v>
      </c>
      <c r="J1823" s="79">
        <v>0</v>
      </c>
      <c r="K1823" s="79">
        <v>0</v>
      </c>
      <c r="L1823" s="79">
        <v>0</v>
      </c>
      <c r="M1823" s="79">
        <v>0</v>
      </c>
      <c r="N1823" s="79">
        <v>0</v>
      </c>
      <c r="O1823" s="79">
        <v>0</v>
      </c>
      <c r="P1823" s="79">
        <v>0</v>
      </c>
      <c r="Q1823" s="79">
        <v>0</v>
      </c>
      <c r="R1823" s="79">
        <v>0</v>
      </c>
      <c r="S1823" s="79">
        <v>0</v>
      </c>
      <c r="T1823" s="79">
        <v>0</v>
      </c>
      <c r="U1823" s="79">
        <v>0</v>
      </c>
      <c r="V1823" s="79">
        <v>0</v>
      </c>
      <c r="W1823" s="79">
        <v>0</v>
      </c>
      <c r="X1823" s="79">
        <v>0</v>
      </c>
      <c r="Y1823" s="79">
        <v>0</v>
      </c>
      <c r="Z1823" s="79">
        <v>0</v>
      </c>
      <c r="AA1823" s="111">
        <v>0</v>
      </c>
      <c r="AB1823" s="107"/>
    </row>
    <row r="1824" spans="1:28" ht="19.5" customHeight="1" x14ac:dyDescent="0.15">
      <c r="A1824" s="219"/>
      <c r="B1824" s="76"/>
      <c r="C1824" s="74" t="s">
        <v>165</v>
      </c>
      <c r="D1824" s="75"/>
      <c r="E1824" s="77" t="s">
        <v>183</v>
      </c>
      <c r="F1824" s="79">
        <f t="shared" si="705"/>
        <v>2645.96</v>
      </c>
      <c r="G1824" s="79">
        <v>0</v>
      </c>
      <c r="H1824" s="79">
        <v>0</v>
      </c>
      <c r="I1824" s="79">
        <v>4.34</v>
      </c>
      <c r="J1824" s="79">
        <v>13.58</v>
      </c>
      <c r="K1824" s="79">
        <v>45.45</v>
      </c>
      <c r="L1824" s="79">
        <v>30.96</v>
      </c>
      <c r="M1824" s="79">
        <v>15.41</v>
      </c>
      <c r="N1824" s="79">
        <v>30.03</v>
      </c>
      <c r="O1824" s="79">
        <v>26.61</v>
      </c>
      <c r="P1824" s="79">
        <v>48.58</v>
      </c>
      <c r="Q1824" s="79">
        <v>54.78</v>
      </c>
      <c r="R1824" s="79">
        <v>133.28</v>
      </c>
      <c r="S1824" s="79">
        <v>359.71</v>
      </c>
      <c r="T1824" s="79">
        <v>637.91999999999996</v>
      </c>
      <c r="U1824" s="79">
        <v>808.61</v>
      </c>
      <c r="V1824" s="79">
        <v>294.92999999999995</v>
      </c>
      <c r="W1824" s="79">
        <v>27.43</v>
      </c>
      <c r="X1824" s="79">
        <v>43.92</v>
      </c>
      <c r="Y1824" s="79">
        <v>43.57</v>
      </c>
      <c r="Z1824" s="79">
        <v>0</v>
      </c>
      <c r="AA1824" s="111">
        <v>26.85</v>
      </c>
      <c r="AB1824" s="107"/>
    </row>
    <row r="1825" spans="1:28" ht="19.5" customHeight="1" thickBot="1" x14ac:dyDescent="0.2">
      <c r="A1825" s="94"/>
      <c r="B1825" s="222"/>
      <c r="C1825" s="222"/>
      <c r="D1825" s="223"/>
      <c r="E1825" s="224" t="s">
        <v>150</v>
      </c>
      <c r="F1825" s="79">
        <f t="shared" si="705"/>
        <v>375.02199999999993</v>
      </c>
      <c r="G1825" s="102">
        <v>0</v>
      </c>
      <c r="H1825" s="225">
        <v>0</v>
      </c>
      <c r="I1825" s="225">
        <v>0.11</v>
      </c>
      <c r="J1825" s="225">
        <v>0.68700000000000006</v>
      </c>
      <c r="K1825" s="225">
        <v>3.1520000000000001</v>
      </c>
      <c r="L1825" s="225">
        <v>2.7879999999999998</v>
      </c>
      <c r="M1825" s="225">
        <v>1.5409999999999999</v>
      </c>
      <c r="N1825" s="225">
        <v>3.3129999999999997</v>
      </c>
      <c r="O1825" s="225">
        <v>3.1930000000000001</v>
      </c>
      <c r="P1825" s="225">
        <v>6.2930000000000001</v>
      </c>
      <c r="Q1825" s="225">
        <v>7.665</v>
      </c>
      <c r="R1825" s="225">
        <v>19.321000000000002</v>
      </c>
      <c r="S1825" s="225">
        <v>51.72</v>
      </c>
      <c r="T1825" s="225">
        <v>93.051999999999992</v>
      </c>
      <c r="U1825" s="225">
        <v>118.5</v>
      </c>
      <c r="V1825" s="225">
        <v>43.221999999999994</v>
      </c>
      <c r="W1825" s="225">
        <v>3.6590000000000003</v>
      </c>
      <c r="X1825" s="225">
        <v>6.4569999999999999</v>
      </c>
      <c r="Y1825" s="225">
        <v>6.4039999999999999</v>
      </c>
      <c r="Z1825" s="225">
        <v>0</v>
      </c>
      <c r="AA1825" s="226">
        <v>3.9450000000000003</v>
      </c>
      <c r="AB1825" s="107"/>
    </row>
    <row r="1826" spans="1:28" ht="19.5" customHeight="1" x14ac:dyDescent="0.15">
      <c r="A1826" s="349" t="s">
        <v>119</v>
      </c>
      <c r="B1826" s="352" t="s">
        <v>120</v>
      </c>
      <c r="C1826" s="353"/>
      <c r="D1826" s="354"/>
      <c r="E1826" s="73" t="s">
        <v>183</v>
      </c>
      <c r="F1826" s="227">
        <f>F1827+F1828</f>
        <v>49.51</v>
      </c>
    </row>
    <row r="1827" spans="1:28" ht="19.5" customHeight="1" x14ac:dyDescent="0.15">
      <c r="A1827" s="350"/>
      <c r="B1827" s="355" t="s">
        <v>205</v>
      </c>
      <c r="C1827" s="356"/>
      <c r="D1827" s="357"/>
      <c r="E1827" s="77" t="s">
        <v>183</v>
      </c>
      <c r="F1827" s="227">
        <v>16.03</v>
      </c>
    </row>
    <row r="1828" spans="1:28" ht="19.5" customHeight="1" x14ac:dyDescent="0.15">
      <c r="A1828" s="351"/>
      <c r="B1828" s="355" t="s">
        <v>206</v>
      </c>
      <c r="C1828" s="356"/>
      <c r="D1828" s="357"/>
      <c r="E1828" s="77" t="s">
        <v>183</v>
      </c>
      <c r="F1828" s="227">
        <v>33.479999999999997</v>
      </c>
    </row>
    <row r="1829" spans="1:28" ht="19.5" customHeight="1" thickBot="1" x14ac:dyDescent="0.2">
      <c r="A1829" s="358" t="s">
        <v>204</v>
      </c>
      <c r="B1829" s="359"/>
      <c r="C1829" s="359"/>
      <c r="D1829" s="360"/>
      <c r="E1829" s="167" t="s">
        <v>183</v>
      </c>
      <c r="F1829" s="233">
        <v>0</v>
      </c>
    </row>
    <row r="1831" spans="1:28" ht="19.5" customHeight="1" x14ac:dyDescent="0.15">
      <c r="A1831" s="3" t="s">
        <v>381</v>
      </c>
      <c r="F1831" s="207" t="s">
        <v>487</v>
      </c>
    </row>
    <row r="1832" spans="1:28" ht="19.5" customHeight="1" thickBot="1" x14ac:dyDescent="0.2">
      <c r="A1832" s="346" t="s">
        <v>28</v>
      </c>
      <c r="B1832" s="348"/>
      <c r="C1832" s="348"/>
      <c r="D1832" s="348"/>
      <c r="E1832" s="348"/>
      <c r="F1832" s="348"/>
      <c r="G1832" s="348"/>
      <c r="H1832" s="348"/>
      <c r="I1832" s="348"/>
      <c r="J1832" s="348"/>
      <c r="K1832" s="348"/>
      <c r="L1832" s="348"/>
      <c r="M1832" s="348"/>
      <c r="N1832" s="348"/>
      <c r="O1832" s="348"/>
      <c r="P1832" s="348"/>
      <c r="Q1832" s="348"/>
      <c r="R1832" s="348"/>
      <c r="S1832" s="348"/>
      <c r="T1832" s="348"/>
      <c r="U1832" s="348"/>
      <c r="V1832" s="348"/>
      <c r="W1832" s="348"/>
      <c r="X1832" s="348"/>
      <c r="Y1832" s="348"/>
      <c r="Z1832" s="348"/>
      <c r="AA1832" s="348"/>
    </row>
    <row r="1833" spans="1:28" ht="19.5" customHeight="1" x14ac:dyDescent="0.15">
      <c r="A1833" s="208" t="s">
        <v>179</v>
      </c>
      <c r="B1833" s="91"/>
      <c r="C1833" s="91"/>
      <c r="D1833" s="91"/>
      <c r="E1833" s="91"/>
      <c r="F1833" s="89" t="s">
        <v>180</v>
      </c>
      <c r="G1833" s="184"/>
      <c r="H1833" s="184"/>
      <c r="I1833" s="184"/>
      <c r="J1833" s="184"/>
      <c r="K1833" s="184"/>
      <c r="L1833" s="184"/>
      <c r="M1833" s="184"/>
      <c r="N1833" s="184"/>
      <c r="O1833" s="184"/>
      <c r="P1833" s="184"/>
      <c r="Q1833" s="209"/>
      <c r="R1833" s="135"/>
      <c r="S1833" s="184"/>
      <c r="T1833" s="184"/>
      <c r="U1833" s="184"/>
      <c r="V1833" s="184"/>
      <c r="W1833" s="184"/>
      <c r="X1833" s="184"/>
      <c r="Y1833" s="184"/>
      <c r="Z1833" s="184"/>
      <c r="AA1833" s="234" t="s">
        <v>181</v>
      </c>
      <c r="AB1833" s="107"/>
    </row>
    <row r="1834" spans="1:28" ht="19.5" customHeight="1" x14ac:dyDescent="0.15">
      <c r="A1834" s="211" t="s">
        <v>182</v>
      </c>
      <c r="B1834" s="75"/>
      <c r="C1834" s="75"/>
      <c r="D1834" s="75"/>
      <c r="E1834" s="77" t="s">
        <v>183</v>
      </c>
      <c r="F1834" s="79">
        <f>F1836+F1870+F1873</f>
        <v>2963.6</v>
      </c>
      <c r="G1834" s="212" t="s">
        <v>184</v>
      </c>
      <c r="H1834" s="212" t="s">
        <v>185</v>
      </c>
      <c r="I1834" s="212" t="s">
        <v>186</v>
      </c>
      <c r="J1834" s="212" t="s">
        <v>187</v>
      </c>
      <c r="K1834" s="212" t="s">
        <v>227</v>
      </c>
      <c r="L1834" s="212" t="s">
        <v>228</v>
      </c>
      <c r="M1834" s="212" t="s">
        <v>229</v>
      </c>
      <c r="N1834" s="212" t="s">
        <v>230</v>
      </c>
      <c r="O1834" s="212" t="s">
        <v>231</v>
      </c>
      <c r="P1834" s="212" t="s">
        <v>232</v>
      </c>
      <c r="Q1834" s="213" t="s">
        <v>233</v>
      </c>
      <c r="R1834" s="214" t="s">
        <v>234</v>
      </c>
      <c r="S1834" s="212" t="s">
        <v>235</v>
      </c>
      <c r="T1834" s="212" t="s">
        <v>236</v>
      </c>
      <c r="U1834" s="212" t="s">
        <v>237</v>
      </c>
      <c r="V1834" s="212" t="s">
        <v>238</v>
      </c>
      <c r="W1834" s="212" t="s">
        <v>42</v>
      </c>
      <c r="X1834" s="212" t="s">
        <v>147</v>
      </c>
      <c r="Y1834" s="212" t="s">
        <v>148</v>
      </c>
      <c r="Z1834" s="212" t="s">
        <v>149</v>
      </c>
      <c r="AA1834" s="235"/>
      <c r="AB1834" s="107"/>
    </row>
    <row r="1835" spans="1:28" ht="19.5" customHeight="1" x14ac:dyDescent="0.15">
      <c r="A1835" s="144"/>
      <c r="E1835" s="77" t="s">
        <v>150</v>
      </c>
      <c r="F1835" s="79">
        <f>F1837</f>
        <v>641.83999999999992</v>
      </c>
      <c r="G1835" s="216"/>
      <c r="H1835" s="216"/>
      <c r="I1835" s="216"/>
      <c r="J1835" s="216"/>
      <c r="K1835" s="216"/>
      <c r="L1835" s="216"/>
      <c r="M1835" s="216"/>
      <c r="N1835" s="216"/>
      <c r="O1835" s="216"/>
      <c r="P1835" s="216"/>
      <c r="Q1835" s="217"/>
      <c r="R1835" s="197"/>
      <c r="S1835" s="216"/>
      <c r="T1835" s="216"/>
      <c r="U1835" s="216"/>
      <c r="V1835" s="216"/>
      <c r="W1835" s="216"/>
      <c r="X1835" s="216"/>
      <c r="Y1835" s="216"/>
      <c r="Z1835" s="216"/>
      <c r="AA1835" s="235" t="s">
        <v>151</v>
      </c>
      <c r="AB1835" s="107"/>
    </row>
    <row r="1836" spans="1:28" ht="19.5" customHeight="1" x14ac:dyDescent="0.15">
      <c r="A1836" s="218"/>
      <c r="B1836" s="74" t="s">
        <v>152</v>
      </c>
      <c r="C1836" s="75"/>
      <c r="D1836" s="75"/>
      <c r="E1836" s="77" t="s">
        <v>183</v>
      </c>
      <c r="F1836" s="79">
        <f>SUM(G1836:AA1836)</f>
        <v>2893.18</v>
      </c>
      <c r="G1836" s="79">
        <f>G1838+G1856</f>
        <v>4.26</v>
      </c>
      <c r="H1836" s="79">
        <f t="shared" ref="H1836:AA1836" si="710">H1838+H1856</f>
        <v>3.3899999999999997</v>
      </c>
      <c r="I1836" s="79">
        <f t="shared" si="710"/>
        <v>7.92</v>
      </c>
      <c r="J1836" s="79">
        <f t="shared" si="710"/>
        <v>8.58</v>
      </c>
      <c r="K1836" s="79">
        <f t="shared" si="710"/>
        <v>48.71</v>
      </c>
      <c r="L1836" s="79">
        <f t="shared" si="710"/>
        <v>45.620000000000005</v>
      </c>
      <c r="M1836" s="79">
        <f t="shared" si="710"/>
        <v>52.59</v>
      </c>
      <c r="N1836" s="79">
        <f t="shared" si="710"/>
        <v>65.430000000000007</v>
      </c>
      <c r="O1836" s="79">
        <f t="shared" si="710"/>
        <v>47.99</v>
      </c>
      <c r="P1836" s="79">
        <f t="shared" si="710"/>
        <v>102.48</v>
      </c>
      <c r="Q1836" s="79">
        <f t="shared" si="710"/>
        <v>234.62</v>
      </c>
      <c r="R1836" s="79">
        <f t="shared" si="710"/>
        <v>364.31</v>
      </c>
      <c r="S1836" s="79">
        <f t="shared" si="710"/>
        <v>840.98</v>
      </c>
      <c r="T1836" s="79">
        <f t="shared" si="710"/>
        <v>344.08000000000004</v>
      </c>
      <c r="U1836" s="79">
        <f t="shared" si="710"/>
        <v>387.52</v>
      </c>
      <c r="V1836" s="79">
        <f t="shared" si="710"/>
        <v>141.65</v>
      </c>
      <c r="W1836" s="79">
        <f t="shared" si="710"/>
        <v>57.68</v>
      </c>
      <c r="X1836" s="79">
        <f t="shared" si="710"/>
        <v>14.75</v>
      </c>
      <c r="Y1836" s="79">
        <f t="shared" si="710"/>
        <v>10.63</v>
      </c>
      <c r="Z1836" s="79">
        <f t="shared" si="710"/>
        <v>8.7899999999999991</v>
      </c>
      <c r="AA1836" s="111">
        <f t="shared" si="710"/>
        <v>101.2</v>
      </c>
      <c r="AB1836" s="107"/>
    </row>
    <row r="1837" spans="1:28" ht="19.5" customHeight="1" x14ac:dyDescent="0.15">
      <c r="A1837" s="219"/>
      <c r="B1837" s="220"/>
      <c r="E1837" s="77" t="s">
        <v>150</v>
      </c>
      <c r="F1837" s="79">
        <f>SUM(G1837:AA1837)</f>
        <v>641.83999999999992</v>
      </c>
      <c r="G1837" s="79">
        <f>G1839+G1857</f>
        <v>0</v>
      </c>
      <c r="H1837" s="79">
        <f t="shared" ref="H1837:AA1837" si="711">H1839+H1857</f>
        <v>6.0000000000000001E-3</v>
      </c>
      <c r="I1837" s="79">
        <f t="shared" si="711"/>
        <v>0.39300000000000002</v>
      </c>
      <c r="J1837" s="79">
        <f t="shared" si="711"/>
        <v>0.52300000000000002</v>
      </c>
      <c r="K1837" s="79">
        <f t="shared" si="711"/>
        <v>4.7379999999999995</v>
      </c>
      <c r="L1837" s="79">
        <f t="shared" si="711"/>
        <v>5.7550000000000008</v>
      </c>
      <c r="M1837" s="79">
        <f t="shared" si="711"/>
        <v>7.8410000000000002</v>
      </c>
      <c r="N1837" s="79">
        <f t="shared" si="711"/>
        <v>10.689</v>
      </c>
      <c r="O1837" s="79">
        <f t="shared" si="711"/>
        <v>8.5360000000000014</v>
      </c>
      <c r="P1837" s="79">
        <f t="shared" si="711"/>
        <v>20.988</v>
      </c>
      <c r="Q1837" s="79">
        <f t="shared" si="711"/>
        <v>52.12</v>
      </c>
      <c r="R1837" s="79">
        <f t="shared" si="711"/>
        <v>78.813000000000002</v>
      </c>
      <c r="S1837" s="79">
        <f t="shared" si="711"/>
        <v>187.965</v>
      </c>
      <c r="T1837" s="79">
        <f t="shared" si="711"/>
        <v>84.385999999999996</v>
      </c>
      <c r="U1837" s="79">
        <f t="shared" si="711"/>
        <v>91.844000000000008</v>
      </c>
      <c r="V1837" s="79">
        <f t="shared" si="711"/>
        <v>35.839999999999996</v>
      </c>
      <c r="W1837" s="79">
        <f t="shared" si="711"/>
        <v>15.855</v>
      </c>
      <c r="X1837" s="79">
        <f t="shared" si="711"/>
        <v>4.4540000000000006</v>
      </c>
      <c r="Y1837" s="79">
        <f t="shared" si="711"/>
        <v>2.5739999999999998</v>
      </c>
      <c r="Z1837" s="79">
        <f t="shared" si="711"/>
        <v>2.2639999999999998</v>
      </c>
      <c r="AA1837" s="111">
        <f t="shared" si="711"/>
        <v>26.256</v>
      </c>
      <c r="AB1837" s="107"/>
    </row>
    <row r="1838" spans="1:28" ht="19.5" customHeight="1" x14ac:dyDescent="0.15">
      <c r="A1838" s="219"/>
      <c r="B1838" s="221"/>
      <c r="C1838" s="74" t="s">
        <v>152</v>
      </c>
      <c r="D1838" s="75"/>
      <c r="E1838" s="77" t="s">
        <v>183</v>
      </c>
      <c r="F1838" s="79">
        <f t="shared" ref="F1838:F1841" si="712">SUM(G1838:AA1838)</f>
        <v>2259.7800000000002</v>
      </c>
      <c r="G1838" s="79">
        <f>G1840+G1854</f>
        <v>4.26</v>
      </c>
      <c r="H1838" s="79">
        <f t="shared" ref="H1838:J1838" si="713">H1840+H1854</f>
        <v>3.3899999999999997</v>
      </c>
      <c r="I1838" s="79">
        <f t="shared" si="713"/>
        <v>7.92</v>
      </c>
      <c r="J1838" s="79">
        <f t="shared" si="713"/>
        <v>5.87</v>
      </c>
      <c r="K1838" s="79">
        <f>K1840+K1854</f>
        <v>40.43</v>
      </c>
      <c r="L1838" s="79">
        <f t="shared" ref="L1838:AA1838" si="714">L1840+L1854</f>
        <v>39.150000000000006</v>
      </c>
      <c r="M1838" s="79">
        <f t="shared" si="714"/>
        <v>48.620000000000005</v>
      </c>
      <c r="N1838" s="79">
        <f t="shared" si="714"/>
        <v>62.13</v>
      </c>
      <c r="O1838" s="79">
        <f t="shared" si="714"/>
        <v>34.71</v>
      </c>
      <c r="P1838" s="79">
        <f t="shared" si="714"/>
        <v>93.9</v>
      </c>
      <c r="Q1838" s="79">
        <f t="shared" si="714"/>
        <v>217.18</v>
      </c>
      <c r="R1838" s="79">
        <f t="shared" si="714"/>
        <v>260.27</v>
      </c>
      <c r="S1838" s="79">
        <f t="shared" si="714"/>
        <v>639.79</v>
      </c>
      <c r="T1838" s="79">
        <f t="shared" si="714"/>
        <v>246.48000000000002</v>
      </c>
      <c r="U1838" s="79">
        <f t="shared" si="714"/>
        <v>254.89000000000001</v>
      </c>
      <c r="V1838" s="79">
        <f t="shared" si="714"/>
        <v>114.02</v>
      </c>
      <c r="W1838" s="79">
        <f t="shared" si="714"/>
        <v>55.03</v>
      </c>
      <c r="X1838" s="79">
        <f t="shared" si="714"/>
        <v>14.35</v>
      </c>
      <c r="Y1838" s="79">
        <f t="shared" si="714"/>
        <v>7.82</v>
      </c>
      <c r="Z1838" s="79">
        <f t="shared" si="714"/>
        <v>8.3699999999999992</v>
      </c>
      <c r="AA1838" s="111">
        <f t="shared" si="714"/>
        <v>101.2</v>
      </c>
      <c r="AB1838" s="107"/>
    </row>
    <row r="1839" spans="1:28" ht="19.5" customHeight="1" x14ac:dyDescent="0.15">
      <c r="A1839" s="219"/>
      <c r="B1839" s="76"/>
      <c r="C1839" s="76"/>
      <c r="E1839" s="77" t="s">
        <v>150</v>
      </c>
      <c r="F1839" s="79">
        <f t="shared" si="712"/>
        <v>548.9849999999999</v>
      </c>
      <c r="G1839" s="79">
        <f>G1841+G1855</f>
        <v>0</v>
      </c>
      <c r="H1839" s="79">
        <f t="shared" ref="H1839:AA1839" si="715">H1841+H1855</f>
        <v>6.0000000000000001E-3</v>
      </c>
      <c r="I1839" s="79">
        <f t="shared" si="715"/>
        <v>0.39300000000000002</v>
      </c>
      <c r="J1839" s="79">
        <f t="shared" si="715"/>
        <v>0.375</v>
      </c>
      <c r="K1839" s="79">
        <f t="shared" si="715"/>
        <v>4.085</v>
      </c>
      <c r="L1839" s="79">
        <f t="shared" si="715"/>
        <v>5.168000000000001</v>
      </c>
      <c r="M1839" s="79">
        <f t="shared" si="715"/>
        <v>7.4110000000000005</v>
      </c>
      <c r="N1839" s="79">
        <f t="shared" si="715"/>
        <v>10.326000000000001</v>
      </c>
      <c r="O1839" s="79">
        <f t="shared" si="715"/>
        <v>6.9430000000000005</v>
      </c>
      <c r="P1839" s="79">
        <f t="shared" si="715"/>
        <v>19.873999999999999</v>
      </c>
      <c r="Q1839" s="79">
        <f t="shared" si="715"/>
        <v>49.674999999999997</v>
      </c>
      <c r="R1839" s="79">
        <f t="shared" si="715"/>
        <v>63.695999999999998</v>
      </c>
      <c r="S1839" s="79">
        <f t="shared" si="715"/>
        <v>158.767</v>
      </c>
      <c r="T1839" s="79">
        <f t="shared" si="715"/>
        <v>69.045000000000002</v>
      </c>
      <c r="U1839" s="79">
        <f t="shared" si="715"/>
        <v>71.462000000000003</v>
      </c>
      <c r="V1839" s="79">
        <f t="shared" si="715"/>
        <v>31.561999999999998</v>
      </c>
      <c r="W1839" s="79">
        <f t="shared" si="715"/>
        <v>15.207000000000001</v>
      </c>
      <c r="X1839" s="79">
        <f t="shared" si="715"/>
        <v>4.3950000000000005</v>
      </c>
      <c r="Y1839" s="79">
        <f t="shared" si="715"/>
        <v>2.137</v>
      </c>
      <c r="Z1839" s="79">
        <f t="shared" si="715"/>
        <v>2.202</v>
      </c>
      <c r="AA1839" s="111">
        <f t="shared" si="715"/>
        <v>26.256</v>
      </c>
      <c r="AB1839" s="107"/>
    </row>
    <row r="1840" spans="1:28" ht="19.5" customHeight="1" x14ac:dyDescent="0.15">
      <c r="A1840" s="219"/>
      <c r="B1840" s="73"/>
      <c r="C1840" s="77"/>
      <c r="D1840" s="77" t="s">
        <v>153</v>
      </c>
      <c r="E1840" s="77" t="s">
        <v>183</v>
      </c>
      <c r="F1840" s="79">
        <f>SUM(G1840:AA1840)</f>
        <v>2247.61</v>
      </c>
      <c r="G1840" s="79">
        <f>SUM(G1842,G1844,G1846,G1848,G1850,G1852)</f>
        <v>4.26</v>
      </c>
      <c r="H1840" s="79">
        <f t="shared" ref="H1840" si="716">SUM(H1842,H1844,H1846,H1848,H1850,H1852)</f>
        <v>2.7399999999999998</v>
      </c>
      <c r="I1840" s="79">
        <f>SUM(I1842,I1844,I1846,I1848,I1850,I1852)</f>
        <v>6.93</v>
      </c>
      <c r="J1840" s="79">
        <f t="shared" ref="J1840" si="717">SUM(J1842,J1844,J1846,J1848,J1850,J1852)</f>
        <v>5</v>
      </c>
      <c r="K1840" s="79">
        <f>SUM(K1842,K1844,K1846,K1848,K1850,K1852)</f>
        <v>38.299999999999997</v>
      </c>
      <c r="L1840" s="79">
        <f t="shared" ref="L1840:N1840" si="718">SUM(L1842,L1844,L1846,L1848,L1850,L1852)</f>
        <v>33.550000000000004</v>
      </c>
      <c r="M1840" s="79">
        <f t="shared" si="718"/>
        <v>48.620000000000005</v>
      </c>
      <c r="N1840" s="79">
        <f t="shared" si="718"/>
        <v>61.190000000000005</v>
      </c>
      <c r="O1840" s="79">
        <f>SUM(O1842,O1844,O1846,O1848,O1850,O1852)</f>
        <v>34.590000000000003</v>
      </c>
      <c r="P1840" s="79">
        <f t="shared" ref="P1840:V1840" si="719">SUM(P1842,P1844,P1846,P1848,P1850,P1852)</f>
        <v>93.5</v>
      </c>
      <c r="Q1840" s="79">
        <f t="shared" si="719"/>
        <v>216.91</v>
      </c>
      <c r="R1840" s="79">
        <f t="shared" si="719"/>
        <v>260.27</v>
      </c>
      <c r="S1840" s="79">
        <f t="shared" si="719"/>
        <v>639.58999999999992</v>
      </c>
      <c r="T1840" s="79">
        <f t="shared" si="719"/>
        <v>246.48000000000002</v>
      </c>
      <c r="U1840" s="79">
        <f t="shared" si="719"/>
        <v>254.89000000000001</v>
      </c>
      <c r="V1840" s="79">
        <f t="shared" si="719"/>
        <v>114.02</v>
      </c>
      <c r="W1840" s="79">
        <f>SUM(W1842,W1844,W1846,W1848,W1850,W1852)</f>
        <v>55.03</v>
      </c>
      <c r="X1840" s="79">
        <f t="shared" ref="X1840:AA1840" si="720">SUM(X1842,X1844,X1846,X1848,X1850,X1852)</f>
        <v>14.35</v>
      </c>
      <c r="Y1840" s="79">
        <f t="shared" si="720"/>
        <v>7.82</v>
      </c>
      <c r="Z1840" s="79">
        <f t="shared" si="720"/>
        <v>8.3699999999999992</v>
      </c>
      <c r="AA1840" s="111">
        <f t="shared" si="720"/>
        <v>101.2</v>
      </c>
      <c r="AB1840" s="107"/>
    </row>
    <row r="1841" spans="1:28" ht="19.5" customHeight="1" x14ac:dyDescent="0.15">
      <c r="A1841" s="219"/>
      <c r="B1841" s="73" t="s">
        <v>154</v>
      </c>
      <c r="C1841" s="73"/>
      <c r="D1841" s="73"/>
      <c r="E1841" s="77" t="s">
        <v>150</v>
      </c>
      <c r="F1841" s="79">
        <f t="shared" si="712"/>
        <v>547.904</v>
      </c>
      <c r="G1841" s="79">
        <f>SUM(G1843,G1845,G1847,G1849,G1851,G1853)</f>
        <v>0</v>
      </c>
      <c r="H1841" s="79">
        <f t="shared" ref="H1841:AA1841" si="721">SUM(H1843,H1845,H1847,H1849,H1851,H1853)</f>
        <v>0</v>
      </c>
      <c r="I1841" s="79">
        <f t="shared" si="721"/>
        <v>0.36699999999999999</v>
      </c>
      <c r="J1841" s="79">
        <f t="shared" si="721"/>
        <v>0.33200000000000002</v>
      </c>
      <c r="K1841" s="79">
        <f t="shared" si="721"/>
        <v>3.9330000000000003</v>
      </c>
      <c r="L1841" s="79">
        <f t="shared" si="721"/>
        <v>4.7070000000000007</v>
      </c>
      <c r="M1841" s="79">
        <f t="shared" si="721"/>
        <v>7.4110000000000005</v>
      </c>
      <c r="N1841" s="79">
        <f t="shared" si="721"/>
        <v>10.169</v>
      </c>
      <c r="O1841" s="79">
        <f t="shared" si="721"/>
        <v>6.9130000000000003</v>
      </c>
      <c r="P1841" s="79">
        <f t="shared" si="721"/>
        <v>19.77</v>
      </c>
      <c r="Q1841" s="79">
        <f t="shared" si="721"/>
        <v>49.601999999999997</v>
      </c>
      <c r="R1841" s="79">
        <f t="shared" si="721"/>
        <v>63.695999999999998</v>
      </c>
      <c r="S1841" s="79">
        <f t="shared" si="721"/>
        <v>158.738</v>
      </c>
      <c r="T1841" s="79">
        <f t="shared" si="721"/>
        <v>69.045000000000002</v>
      </c>
      <c r="U1841" s="79">
        <f t="shared" si="721"/>
        <v>71.462000000000003</v>
      </c>
      <c r="V1841" s="79">
        <f t="shared" si="721"/>
        <v>31.561999999999998</v>
      </c>
      <c r="W1841" s="79">
        <f t="shared" si="721"/>
        <v>15.207000000000001</v>
      </c>
      <c r="X1841" s="79">
        <f t="shared" si="721"/>
        <v>4.3950000000000005</v>
      </c>
      <c r="Y1841" s="79">
        <f t="shared" si="721"/>
        <v>2.137</v>
      </c>
      <c r="Z1841" s="79">
        <f t="shared" si="721"/>
        <v>2.202</v>
      </c>
      <c r="AA1841" s="111">
        <f t="shared" si="721"/>
        <v>26.256</v>
      </c>
      <c r="AB1841" s="107"/>
    </row>
    <row r="1842" spans="1:28" ht="19.5" customHeight="1" x14ac:dyDescent="0.15">
      <c r="A1842" s="219" t="s">
        <v>155</v>
      </c>
      <c r="B1842" s="73"/>
      <c r="C1842" s="73" t="s">
        <v>10</v>
      </c>
      <c r="D1842" s="77" t="s">
        <v>156</v>
      </c>
      <c r="E1842" s="77" t="s">
        <v>183</v>
      </c>
      <c r="F1842" s="79">
        <f t="shared" ref="F1842:F1845" si="722">SUM(G1842:AA1842)</f>
        <v>218.73999999999998</v>
      </c>
      <c r="G1842" s="79">
        <v>0</v>
      </c>
      <c r="H1842" s="79">
        <v>1.54</v>
      </c>
      <c r="I1842" s="79">
        <v>5.62</v>
      </c>
      <c r="J1842" s="79">
        <v>1.91</v>
      </c>
      <c r="K1842" s="79">
        <v>4.5199999999999996</v>
      </c>
      <c r="L1842" s="79">
        <v>7.55</v>
      </c>
      <c r="M1842" s="79">
        <v>5.3</v>
      </c>
      <c r="N1842" s="79">
        <v>2.95</v>
      </c>
      <c r="O1842" s="79">
        <v>4.92</v>
      </c>
      <c r="P1842" s="79">
        <v>7.43</v>
      </c>
      <c r="Q1842" s="79">
        <v>12.38</v>
      </c>
      <c r="R1842" s="79">
        <v>25.11</v>
      </c>
      <c r="S1842" s="79">
        <v>32.78</v>
      </c>
      <c r="T1842" s="79">
        <v>48.9</v>
      </c>
      <c r="U1842" s="79">
        <v>33.85</v>
      </c>
      <c r="V1842" s="79">
        <v>12.68</v>
      </c>
      <c r="W1842" s="79">
        <v>6</v>
      </c>
      <c r="X1842" s="79">
        <v>4.43</v>
      </c>
      <c r="Y1842" s="79">
        <v>0.7</v>
      </c>
      <c r="Z1842" s="79">
        <v>0.17</v>
      </c>
      <c r="AA1842" s="111">
        <v>0</v>
      </c>
      <c r="AB1842" s="107"/>
    </row>
    <row r="1843" spans="1:28" ht="19.5" customHeight="1" x14ac:dyDescent="0.15">
      <c r="A1843" s="219"/>
      <c r="B1843" s="73"/>
      <c r="C1843" s="73"/>
      <c r="D1843" s="73"/>
      <c r="E1843" s="77" t="s">
        <v>150</v>
      </c>
      <c r="F1843" s="79">
        <f t="shared" si="722"/>
        <v>79.391000000000005</v>
      </c>
      <c r="G1843" s="79">
        <v>0</v>
      </c>
      <c r="H1843" s="79">
        <v>0</v>
      </c>
      <c r="I1843" s="79">
        <v>0.36699999999999999</v>
      </c>
      <c r="J1843" s="79">
        <v>0.22900000000000001</v>
      </c>
      <c r="K1843" s="79">
        <v>0.76900000000000002</v>
      </c>
      <c r="L1843" s="79">
        <v>1.5860000000000001</v>
      </c>
      <c r="M1843" s="79">
        <v>1.33</v>
      </c>
      <c r="N1843" s="79">
        <v>0.85199999999999998</v>
      </c>
      <c r="O1843" s="79">
        <v>1.5720000000000001</v>
      </c>
      <c r="P1843" s="79">
        <v>2.5249999999999999</v>
      </c>
      <c r="Q1843" s="79">
        <v>4.5839999999999996</v>
      </c>
      <c r="R1843" s="79">
        <v>9.5399999999999991</v>
      </c>
      <c r="S1843" s="79">
        <v>12.78</v>
      </c>
      <c r="T1843" s="79">
        <v>19.547000000000001</v>
      </c>
      <c r="U1843" s="79">
        <v>13.885</v>
      </c>
      <c r="V1843" s="79">
        <v>5.1909999999999998</v>
      </c>
      <c r="W1843" s="79">
        <v>2.4609999999999999</v>
      </c>
      <c r="X1843" s="79">
        <v>1.8160000000000001</v>
      </c>
      <c r="Y1843" s="79">
        <v>0.28699999999999998</v>
      </c>
      <c r="Z1843" s="79">
        <v>7.0000000000000007E-2</v>
      </c>
      <c r="AA1843" s="111">
        <v>0</v>
      </c>
      <c r="AB1843" s="107"/>
    </row>
    <row r="1844" spans="1:28" ht="19.5" customHeight="1" x14ac:dyDescent="0.15">
      <c r="A1844" s="219"/>
      <c r="B1844" s="73"/>
      <c r="C1844" s="73"/>
      <c r="D1844" s="77" t="s">
        <v>157</v>
      </c>
      <c r="E1844" s="77" t="s">
        <v>183</v>
      </c>
      <c r="F1844" s="79">
        <f t="shared" si="722"/>
        <v>9.2200000000000006</v>
      </c>
      <c r="G1844" s="79">
        <v>0</v>
      </c>
      <c r="H1844" s="79">
        <v>0</v>
      </c>
      <c r="I1844" s="79">
        <v>0</v>
      </c>
      <c r="J1844" s="79">
        <v>0</v>
      </c>
      <c r="K1844" s="79">
        <v>0</v>
      </c>
      <c r="L1844" s="79">
        <v>0</v>
      </c>
      <c r="M1844" s="79">
        <v>0</v>
      </c>
      <c r="N1844" s="79">
        <v>0</v>
      </c>
      <c r="O1844" s="79">
        <v>0</v>
      </c>
      <c r="P1844" s="79">
        <v>0</v>
      </c>
      <c r="Q1844" s="79">
        <v>0</v>
      </c>
      <c r="R1844" s="79">
        <v>0</v>
      </c>
      <c r="S1844" s="79">
        <v>0.53</v>
      </c>
      <c r="T1844" s="79">
        <v>1.59</v>
      </c>
      <c r="U1844" s="79">
        <v>0.55000000000000004</v>
      </c>
      <c r="V1844" s="79">
        <v>0</v>
      </c>
      <c r="W1844" s="79">
        <v>0.1</v>
      </c>
      <c r="X1844" s="79">
        <v>0</v>
      </c>
      <c r="Y1844" s="79">
        <v>0</v>
      </c>
      <c r="Z1844" s="79">
        <v>0</v>
      </c>
      <c r="AA1844" s="111">
        <v>6.45</v>
      </c>
      <c r="AB1844" s="107"/>
    </row>
    <row r="1845" spans="1:28" ht="19.5" customHeight="1" x14ac:dyDescent="0.15">
      <c r="A1845" s="219"/>
      <c r="B1845" s="73"/>
      <c r="C1845" s="73"/>
      <c r="D1845" s="73"/>
      <c r="E1845" s="77" t="s">
        <v>150</v>
      </c>
      <c r="F1845" s="79">
        <f t="shared" si="722"/>
        <v>2.347</v>
      </c>
      <c r="G1845" s="79">
        <v>0</v>
      </c>
      <c r="H1845" s="79">
        <v>0</v>
      </c>
      <c r="I1845" s="79">
        <v>0</v>
      </c>
      <c r="J1845" s="79">
        <v>0</v>
      </c>
      <c r="K1845" s="79">
        <v>0</v>
      </c>
      <c r="L1845" s="79">
        <v>0</v>
      </c>
      <c r="M1845" s="79">
        <v>0</v>
      </c>
      <c r="N1845" s="79">
        <v>0</v>
      </c>
      <c r="O1845" s="79">
        <v>0</v>
      </c>
      <c r="P1845" s="79">
        <v>0</v>
      </c>
      <c r="Q1845" s="79">
        <v>0</v>
      </c>
      <c r="R1845" s="79">
        <v>0</v>
      </c>
      <c r="S1845" s="79">
        <v>0.127</v>
      </c>
      <c r="T1845" s="79">
        <v>0.39800000000000002</v>
      </c>
      <c r="U1845" s="79">
        <v>0.14299999999999999</v>
      </c>
      <c r="V1845" s="79">
        <v>0</v>
      </c>
      <c r="W1845" s="79">
        <v>2.5999999999999999E-2</v>
      </c>
      <c r="X1845" s="79">
        <v>0</v>
      </c>
      <c r="Y1845" s="79">
        <v>0</v>
      </c>
      <c r="Z1845" s="79">
        <v>0</v>
      </c>
      <c r="AA1845" s="111">
        <v>1.653</v>
      </c>
      <c r="AB1845" s="107"/>
    </row>
    <row r="1846" spans="1:28" ht="19.5" customHeight="1" x14ac:dyDescent="0.15">
      <c r="A1846" s="219"/>
      <c r="B1846" s="73" t="s">
        <v>158</v>
      </c>
      <c r="C1846" s="73" t="s">
        <v>159</v>
      </c>
      <c r="D1846" s="77" t="s">
        <v>160</v>
      </c>
      <c r="E1846" s="77" t="s">
        <v>183</v>
      </c>
      <c r="F1846" s="79">
        <f>SUM(G1846:AA1846)</f>
        <v>1995.4300000000003</v>
      </c>
      <c r="G1846" s="79">
        <v>4.21</v>
      </c>
      <c r="H1846" s="79">
        <v>0.82</v>
      </c>
      <c r="I1846" s="79">
        <v>0</v>
      </c>
      <c r="J1846" s="79">
        <v>0</v>
      </c>
      <c r="K1846" s="79">
        <v>30.87</v>
      </c>
      <c r="L1846" s="79">
        <v>25.98</v>
      </c>
      <c r="M1846" s="79">
        <v>42.95</v>
      </c>
      <c r="N1846" s="79">
        <v>58.24</v>
      </c>
      <c r="O1846" s="79">
        <v>29.67</v>
      </c>
      <c r="P1846" s="79">
        <v>85.45</v>
      </c>
      <c r="Q1846" s="79">
        <v>204</v>
      </c>
      <c r="R1846" s="79">
        <v>233.47</v>
      </c>
      <c r="S1846" s="79">
        <v>598.01</v>
      </c>
      <c r="T1846" s="79">
        <v>194.4</v>
      </c>
      <c r="U1846" s="79">
        <v>217.55</v>
      </c>
      <c r="V1846" s="79">
        <v>100.89</v>
      </c>
      <c r="W1846" s="79">
        <v>48.93</v>
      </c>
      <c r="X1846" s="79">
        <v>9.92</v>
      </c>
      <c r="Y1846" s="79">
        <v>7.12</v>
      </c>
      <c r="Z1846" s="79">
        <v>8.1999999999999993</v>
      </c>
      <c r="AA1846" s="111">
        <v>94.75</v>
      </c>
      <c r="AB1846" s="107"/>
    </row>
    <row r="1847" spans="1:28" ht="19.5" customHeight="1" x14ac:dyDescent="0.15">
      <c r="A1847" s="219"/>
      <c r="B1847" s="73"/>
      <c r="C1847" s="73"/>
      <c r="D1847" s="73"/>
      <c r="E1847" s="77" t="s">
        <v>150</v>
      </c>
      <c r="F1847" s="79">
        <f t="shared" ref="F1847:F1869" si="723">SUM(G1847:AA1847)</f>
        <v>461.3730000000001</v>
      </c>
      <c r="G1847" s="79">
        <v>0</v>
      </c>
      <c r="H1847" s="79">
        <v>0</v>
      </c>
      <c r="I1847" s="79">
        <v>0</v>
      </c>
      <c r="J1847" s="79">
        <v>0</v>
      </c>
      <c r="K1847" s="79">
        <v>3.0870000000000002</v>
      </c>
      <c r="L1847" s="79">
        <v>3.12</v>
      </c>
      <c r="M1847" s="79">
        <v>6.0129999999999999</v>
      </c>
      <c r="N1847" s="79">
        <v>9.3170000000000002</v>
      </c>
      <c r="O1847" s="79">
        <v>5.3410000000000002</v>
      </c>
      <c r="P1847" s="79">
        <v>17.09</v>
      </c>
      <c r="Q1847" s="79">
        <v>44.88</v>
      </c>
      <c r="R1847" s="79">
        <v>53.698999999999998</v>
      </c>
      <c r="S1847" s="79">
        <v>143.51599999999999</v>
      </c>
      <c r="T1847" s="79">
        <v>48.638000000000005</v>
      </c>
      <c r="U1847" s="79">
        <v>56.552</v>
      </c>
      <c r="V1847" s="79">
        <v>26.235999999999997</v>
      </c>
      <c r="W1847" s="79">
        <v>12.72</v>
      </c>
      <c r="X1847" s="79">
        <v>2.5790000000000002</v>
      </c>
      <c r="Y1847" s="79">
        <v>1.85</v>
      </c>
      <c r="Z1847" s="79">
        <v>2.1320000000000001</v>
      </c>
      <c r="AA1847" s="111">
        <v>24.603000000000002</v>
      </c>
      <c r="AB1847" s="107"/>
    </row>
    <row r="1848" spans="1:28" ht="19.5" customHeight="1" x14ac:dyDescent="0.15">
      <c r="A1848" s="219"/>
      <c r="B1848" s="73"/>
      <c r="C1848" s="73"/>
      <c r="D1848" s="77" t="s">
        <v>161</v>
      </c>
      <c r="E1848" s="77" t="s">
        <v>183</v>
      </c>
      <c r="F1848" s="79">
        <f t="shared" si="723"/>
        <v>7.02</v>
      </c>
      <c r="G1848" s="79">
        <v>0.05</v>
      </c>
      <c r="H1848" s="79">
        <v>0.38</v>
      </c>
      <c r="I1848" s="79">
        <v>1.31</v>
      </c>
      <c r="J1848" s="79">
        <v>2.35</v>
      </c>
      <c r="K1848" s="79">
        <v>2.91</v>
      </c>
      <c r="L1848" s="79">
        <v>0</v>
      </c>
      <c r="M1848" s="79">
        <v>0.02</v>
      </c>
      <c r="N1848" s="79">
        <v>0</v>
      </c>
      <c r="O1848" s="79">
        <v>0</v>
      </c>
      <c r="P1848" s="79">
        <v>0</v>
      </c>
      <c r="Q1848" s="79">
        <v>0</v>
      </c>
      <c r="R1848" s="79">
        <v>0</v>
      </c>
      <c r="S1848" s="79">
        <v>0</v>
      </c>
      <c r="T1848" s="79">
        <v>0</v>
      </c>
      <c r="U1848" s="79">
        <v>0</v>
      </c>
      <c r="V1848" s="79">
        <v>0</v>
      </c>
      <c r="W1848" s="79">
        <v>0</v>
      </c>
      <c r="X1848" s="79">
        <v>0</v>
      </c>
      <c r="Y1848" s="79">
        <v>0</v>
      </c>
      <c r="Z1848" s="79">
        <v>0</v>
      </c>
      <c r="AA1848" s="111">
        <v>0</v>
      </c>
      <c r="AB1848" s="107"/>
    </row>
    <row r="1849" spans="1:28" ht="19.5" customHeight="1" x14ac:dyDescent="0.15">
      <c r="A1849" s="219"/>
      <c r="B1849" s="73"/>
      <c r="C1849" s="73"/>
      <c r="D1849" s="73"/>
      <c r="E1849" s="77" t="s">
        <v>150</v>
      </c>
      <c r="F1849" s="79">
        <f t="shared" si="723"/>
        <v>0.10700000000000001</v>
      </c>
      <c r="G1849" s="79">
        <v>0</v>
      </c>
      <c r="H1849" s="79">
        <v>0</v>
      </c>
      <c r="I1849" s="79">
        <v>0</v>
      </c>
      <c r="J1849" s="79">
        <v>2.8999999999999998E-2</v>
      </c>
      <c r="K1849" s="79">
        <v>7.7000000000000013E-2</v>
      </c>
      <c r="L1849" s="79">
        <v>0</v>
      </c>
      <c r="M1849" s="79">
        <v>1E-3</v>
      </c>
      <c r="N1849" s="79">
        <v>0</v>
      </c>
      <c r="O1849" s="79">
        <v>0</v>
      </c>
      <c r="P1849" s="79">
        <v>0</v>
      </c>
      <c r="Q1849" s="79">
        <v>0</v>
      </c>
      <c r="R1849" s="79">
        <v>0</v>
      </c>
      <c r="S1849" s="79">
        <v>0</v>
      </c>
      <c r="T1849" s="79">
        <v>0</v>
      </c>
      <c r="U1849" s="79">
        <v>0</v>
      </c>
      <c r="V1849" s="79">
        <v>0</v>
      </c>
      <c r="W1849" s="79">
        <v>0</v>
      </c>
      <c r="X1849" s="79">
        <v>0</v>
      </c>
      <c r="Y1849" s="79">
        <v>0</v>
      </c>
      <c r="Z1849" s="79">
        <v>0</v>
      </c>
      <c r="AA1849" s="111">
        <v>0</v>
      </c>
      <c r="AB1849" s="107"/>
    </row>
    <row r="1850" spans="1:28" ht="19.5" customHeight="1" x14ac:dyDescent="0.15">
      <c r="A1850" s="219"/>
      <c r="B1850" s="73"/>
      <c r="C1850" s="73" t="s">
        <v>162</v>
      </c>
      <c r="D1850" s="77" t="s">
        <v>163</v>
      </c>
      <c r="E1850" s="77" t="s">
        <v>183</v>
      </c>
      <c r="F1850" s="79">
        <f t="shared" si="723"/>
        <v>17.18</v>
      </c>
      <c r="G1850" s="79">
        <v>0</v>
      </c>
      <c r="H1850" s="79">
        <v>0</v>
      </c>
      <c r="I1850" s="79">
        <v>0</v>
      </c>
      <c r="J1850" s="79">
        <v>0.74</v>
      </c>
      <c r="K1850" s="79">
        <v>0</v>
      </c>
      <c r="L1850" s="79">
        <v>0</v>
      </c>
      <c r="M1850" s="79">
        <v>0.35</v>
      </c>
      <c r="N1850" s="79">
        <v>0</v>
      </c>
      <c r="O1850" s="79">
        <v>0</v>
      </c>
      <c r="P1850" s="79">
        <v>0.62</v>
      </c>
      <c r="Q1850" s="79">
        <v>0.53</v>
      </c>
      <c r="R1850" s="79">
        <v>1.69</v>
      </c>
      <c r="S1850" s="79">
        <v>8.27</v>
      </c>
      <c r="T1850" s="79">
        <v>1.59</v>
      </c>
      <c r="U1850" s="79">
        <v>2.94</v>
      </c>
      <c r="V1850" s="79">
        <v>0.45</v>
      </c>
      <c r="W1850" s="79">
        <v>0</v>
      </c>
      <c r="X1850" s="79">
        <v>0</v>
      </c>
      <c r="Y1850" s="79">
        <v>0</v>
      </c>
      <c r="Z1850" s="79">
        <v>0</v>
      </c>
      <c r="AA1850" s="111">
        <v>0</v>
      </c>
      <c r="AB1850" s="107"/>
    </row>
    <row r="1851" spans="1:28" ht="19.5" customHeight="1" x14ac:dyDescent="0.15">
      <c r="A1851" s="219"/>
      <c r="B1851" s="73" t="s">
        <v>20</v>
      </c>
      <c r="C1851" s="73"/>
      <c r="D1851" s="73"/>
      <c r="E1851" s="77" t="s">
        <v>150</v>
      </c>
      <c r="F1851" s="79">
        <f t="shared" si="723"/>
        <v>4.6849999999999996</v>
      </c>
      <c r="G1851" s="79">
        <v>0</v>
      </c>
      <c r="H1851" s="79">
        <v>0</v>
      </c>
      <c r="I1851" s="79">
        <v>0</v>
      </c>
      <c r="J1851" s="79">
        <v>7.3999999999999996E-2</v>
      </c>
      <c r="K1851" s="79">
        <v>0</v>
      </c>
      <c r="L1851" s="79">
        <v>0</v>
      </c>
      <c r="M1851" s="79">
        <v>6.7000000000000004E-2</v>
      </c>
      <c r="N1851" s="79">
        <v>0</v>
      </c>
      <c r="O1851" s="79">
        <v>0</v>
      </c>
      <c r="P1851" s="79">
        <v>0.155</v>
      </c>
      <c r="Q1851" s="79">
        <v>0.13800000000000001</v>
      </c>
      <c r="R1851" s="79">
        <v>0.45700000000000002</v>
      </c>
      <c r="S1851" s="79">
        <v>2.3149999999999999</v>
      </c>
      <c r="T1851" s="79">
        <v>0.46200000000000002</v>
      </c>
      <c r="U1851" s="79">
        <v>0.88200000000000001</v>
      </c>
      <c r="V1851" s="79">
        <v>0.13500000000000001</v>
      </c>
      <c r="W1851" s="79">
        <v>0</v>
      </c>
      <c r="X1851" s="79">
        <v>0</v>
      </c>
      <c r="Y1851" s="79">
        <v>0</v>
      </c>
      <c r="Z1851" s="79">
        <v>0</v>
      </c>
      <c r="AA1851" s="111">
        <v>0</v>
      </c>
      <c r="AB1851" s="107"/>
    </row>
    <row r="1852" spans="1:28" ht="19.5" customHeight="1" x14ac:dyDescent="0.15">
      <c r="A1852" s="219"/>
      <c r="B1852" s="73"/>
      <c r="C1852" s="73"/>
      <c r="D1852" s="77" t="s">
        <v>164</v>
      </c>
      <c r="E1852" s="77" t="s">
        <v>183</v>
      </c>
      <c r="F1852" s="79">
        <f t="shared" si="723"/>
        <v>0.02</v>
      </c>
      <c r="G1852" s="79">
        <v>0</v>
      </c>
      <c r="H1852" s="79">
        <v>0</v>
      </c>
      <c r="I1852" s="79">
        <v>0</v>
      </c>
      <c r="J1852" s="79">
        <v>0</v>
      </c>
      <c r="K1852" s="79">
        <v>0</v>
      </c>
      <c r="L1852" s="79">
        <v>0.02</v>
      </c>
      <c r="M1852" s="79">
        <v>0</v>
      </c>
      <c r="N1852" s="79">
        <v>0</v>
      </c>
      <c r="O1852" s="79">
        <v>0</v>
      </c>
      <c r="P1852" s="79">
        <v>0</v>
      </c>
      <c r="Q1852" s="79">
        <v>0</v>
      </c>
      <c r="R1852" s="79">
        <v>0</v>
      </c>
      <c r="S1852" s="79">
        <v>0</v>
      </c>
      <c r="T1852" s="79">
        <v>0</v>
      </c>
      <c r="U1852" s="79">
        <v>0</v>
      </c>
      <c r="V1852" s="79">
        <v>0</v>
      </c>
      <c r="W1852" s="79">
        <v>0</v>
      </c>
      <c r="X1852" s="79">
        <v>0</v>
      </c>
      <c r="Y1852" s="79">
        <v>0</v>
      </c>
      <c r="Z1852" s="79">
        <v>0</v>
      </c>
      <c r="AA1852" s="111">
        <v>0</v>
      </c>
      <c r="AB1852" s="107"/>
    </row>
    <row r="1853" spans="1:28" ht="19.5" customHeight="1" x14ac:dyDescent="0.15">
      <c r="A1853" s="219" t="s">
        <v>226</v>
      </c>
      <c r="B1853" s="73"/>
      <c r="C1853" s="73"/>
      <c r="D1853" s="73"/>
      <c r="E1853" s="77" t="s">
        <v>150</v>
      </c>
      <c r="F1853" s="79">
        <f t="shared" si="723"/>
        <v>1E-3</v>
      </c>
      <c r="G1853" s="79">
        <v>0</v>
      </c>
      <c r="H1853" s="79">
        <v>0</v>
      </c>
      <c r="I1853" s="79">
        <v>0</v>
      </c>
      <c r="J1853" s="79">
        <v>0</v>
      </c>
      <c r="K1853" s="79">
        <v>0</v>
      </c>
      <c r="L1853" s="79">
        <v>1E-3</v>
      </c>
      <c r="M1853" s="79">
        <v>0</v>
      </c>
      <c r="N1853" s="79">
        <v>0</v>
      </c>
      <c r="O1853" s="79">
        <v>0</v>
      </c>
      <c r="P1853" s="79">
        <v>0</v>
      </c>
      <c r="Q1853" s="79">
        <v>0</v>
      </c>
      <c r="R1853" s="79">
        <v>0</v>
      </c>
      <c r="S1853" s="79">
        <v>0</v>
      </c>
      <c r="T1853" s="79">
        <v>0</v>
      </c>
      <c r="U1853" s="79">
        <v>0</v>
      </c>
      <c r="V1853" s="79">
        <v>0</v>
      </c>
      <c r="W1853" s="79">
        <v>0</v>
      </c>
      <c r="X1853" s="79">
        <v>0</v>
      </c>
      <c r="Y1853" s="79">
        <v>0</v>
      </c>
      <c r="Z1853" s="79">
        <v>0</v>
      </c>
      <c r="AA1853" s="111">
        <v>0</v>
      </c>
      <c r="AB1853" s="107"/>
    </row>
    <row r="1854" spans="1:28" ht="19.5" customHeight="1" x14ac:dyDescent="0.15">
      <c r="A1854" s="219"/>
      <c r="B1854" s="76"/>
      <c r="C1854" s="74" t="s">
        <v>165</v>
      </c>
      <c r="D1854" s="75"/>
      <c r="E1854" s="77" t="s">
        <v>183</v>
      </c>
      <c r="F1854" s="79">
        <f t="shared" si="723"/>
        <v>12.169999999999998</v>
      </c>
      <c r="G1854" s="79">
        <v>0</v>
      </c>
      <c r="H1854" s="79">
        <v>0.65</v>
      </c>
      <c r="I1854" s="79">
        <v>0.99</v>
      </c>
      <c r="J1854" s="79">
        <v>0.87000000000000011</v>
      </c>
      <c r="K1854" s="79">
        <v>2.13</v>
      </c>
      <c r="L1854" s="79">
        <v>5.6</v>
      </c>
      <c r="M1854" s="79">
        <v>0</v>
      </c>
      <c r="N1854" s="79">
        <v>0.94</v>
      </c>
      <c r="O1854" s="79">
        <v>0.12</v>
      </c>
      <c r="P1854" s="79">
        <v>0.4</v>
      </c>
      <c r="Q1854" s="79">
        <v>0.27</v>
      </c>
      <c r="R1854" s="79">
        <v>0</v>
      </c>
      <c r="S1854" s="79">
        <v>0.2</v>
      </c>
      <c r="T1854" s="79">
        <v>0</v>
      </c>
      <c r="U1854" s="79">
        <v>0</v>
      </c>
      <c r="V1854" s="79">
        <v>0</v>
      </c>
      <c r="W1854" s="79">
        <v>0</v>
      </c>
      <c r="X1854" s="79">
        <v>0</v>
      </c>
      <c r="Y1854" s="79">
        <v>0</v>
      </c>
      <c r="Z1854" s="79">
        <v>0</v>
      </c>
      <c r="AA1854" s="111">
        <v>0</v>
      </c>
      <c r="AB1854" s="107"/>
    </row>
    <row r="1855" spans="1:28" ht="19.5" customHeight="1" x14ac:dyDescent="0.15">
      <c r="A1855" s="219"/>
      <c r="B1855" s="76"/>
      <c r="C1855" s="76"/>
      <c r="E1855" s="77" t="s">
        <v>150</v>
      </c>
      <c r="F1855" s="79">
        <f t="shared" si="723"/>
        <v>1.081</v>
      </c>
      <c r="G1855" s="79">
        <v>0</v>
      </c>
      <c r="H1855" s="79">
        <v>6.0000000000000001E-3</v>
      </c>
      <c r="I1855" s="79">
        <v>2.5999999999999999E-2</v>
      </c>
      <c r="J1855" s="79">
        <v>4.2999999999999997E-2</v>
      </c>
      <c r="K1855" s="79">
        <v>0.152</v>
      </c>
      <c r="L1855" s="79">
        <v>0.46099999999999997</v>
      </c>
      <c r="M1855" s="79">
        <v>0</v>
      </c>
      <c r="N1855" s="79">
        <v>0.157</v>
      </c>
      <c r="O1855" s="79">
        <v>0.03</v>
      </c>
      <c r="P1855" s="79">
        <v>0.104</v>
      </c>
      <c r="Q1855" s="79">
        <v>7.2999999999999995E-2</v>
      </c>
      <c r="R1855" s="79">
        <v>0</v>
      </c>
      <c r="S1855" s="79">
        <v>2.9000000000000001E-2</v>
      </c>
      <c r="T1855" s="79">
        <v>0</v>
      </c>
      <c r="U1855" s="79">
        <v>0</v>
      </c>
      <c r="V1855" s="79">
        <v>0</v>
      </c>
      <c r="W1855" s="79">
        <v>0</v>
      </c>
      <c r="X1855" s="79">
        <v>0</v>
      </c>
      <c r="Y1855" s="79">
        <v>0</v>
      </c>
      <c r="Z1855" s="79">
        <v>0</v>
      </c>
      <c r="AA1855" s="111">
        <v>0</v>
      </c>
      <c r="AB1855" s="107"/>
    </row>
    <row r="1856" spans="1:28" ht="19.5" customHeight="1" x14ac:dyDescent="0.15">
      <c r="A1856" s="219"/>
      <c r="B1856" s="221"/>
      <c r="C1856" s="74" t="s">
        <v>152</v>
      </c>
      <c r="D1856" s="75"/>
      <c r="E1856" s="77" t="s">
        <v>183</v>
      </c>
      <c r="F1856" s="79">
        <f t="shared" si="723"/>
        <v>633.39999999999986</v>
      </c>
      <c r="G1856" s="79">
        <f>G1858+G1868</f>
        <v>0</v>
      </c>
      <c r="H1856" s="79">
        <f t="shared" ref="H1856:AA1856" si="724">H1858+H1868</f>
        <v>0</v>
      </c>
      <c r="I1856" s="79">
        <f t="shared" si="724"/>
        <v>0</v>
      </c>
      <c r="J1856" s="79">
        <f t="shared" si="724"/>
        <v>2.71</v>
      </c>
      <c r="K1856" s="79">
        <f t="shared" si="724"/>
        <v>8.2800000000000011</v>
      </c>
      <c r="L1856" s="79">
        <f t="shared" si="724"/>
        <v>6.47</v>
      </c>
      <c r="M1856" s="79">
        <f t="shared" si="724"/>
        <v>3.9699999999999998</v>
      </c>
      <c r="N1856" s="79">
        <f t="shared" si="724"/>
        <v>3.3</v>
      </c>
      <c r="O1856" s="79">
        <f t="shared" si="724"/>
        <v>13.28</v>
      </c>
      <c r="P1856" s="79">
        <f t="shared" si="724"/>
        <v>8.58</v>
      </c>
      <c r="Q1856" s="79">
        <f t="shared" si="724"/>
        <v>17.440000000000001</v>
      </c>
      <c r="R1856" s="79">
        <f t="shared" si="724"/>
        <v>104.04</v>
      </c>
      <c r="S1856" s="79">
        <f t="shared" si="724"/>
        <v>201.19</v>
      </c>
      <c r="T1856" s="79">
        <f t="shared" si="724"/>
        <v>97.6</v>
      </c>
      <c r="U1856" s="79">
        <f t="shared" si="724"/>
        <v>132.63</v>
      </c>
      <c r="V1856" s="79">
        <f t="shared" si="724"/>
        <v>27.63</v>
      </c>
      <c r="W1856" s="79">
        <f t="shared" si="724"/>
        <v>2.65</v>
      </c>
      <c r="X1856" s="79">
        <f t="shared" si="724"/>
        <v>0.4</v>
      </c>
      <c r="Y1856" s="79">
        <f t="shared" si="724"/>
        <v>2.81</v>
      </c>
      <c r="Z1856" s="79">
        <f t="shared" si="724"/>
        <v>0.42</v>
      </c>
      <c r="AA1856" s="111">
        <f t="shared" si="724"/>
        <v>0</v>
      </c>
      <c r="AB1856" s="107"/>
    </row>
    <row r="1857" spans="1:28" ht="19.5" customHeight="1" x14ac:dyDescent="0.15">
      <c r="A1857" s="219"/>
      <c r="B1857" s="76"/>
      <c r="C1857" s="76"/>
      <c r="E1857" s="77" t="s">
        <v>150</v>
      </c>
      <c r="F1857" s="79">
        <f t="shared" si="723"/>
        <v>92.855000000000004</v>
      </c>
      <c r="G1857" s="79">
        <f>G1859+G1869</f>
        <v>0</v>
      </c>
      <c r="H1857" s="79">
        <f t="shared" ref="H1857:AA1857" si="725">H1859+H1869</f>
        <v>0</v>
      </c>
      <c r="I1857" s="79">
        <f t="shared" si="725"/>
        <v>0</v>
      </c>
      <c r="J1857" s="79">
        <f t="shared" si="725"/>
        <v>0.14800000000000002</v>
      </c>
      <c r="K1857" s="79">
        <f t="shared" si="725"/>
        <v>0.65300000000000002</v>
      </c>
      <c r="L1857" s="79">
        <f t="shared" si="725"/>
        <v>0.58699999999999997</v>
      </c>
      <c r="M1857" s="79">
        <f t="shared" si="725"/>
        <v>0.43</v>
      </c>
      <c r="N1857" s="79">
        <f t="shared" si="725"/>
        <v>0.36299999999999999</v>
      </c>
      <c r="O1857" s="79">
        <f t="shared" si="725"/>
        <v>1.593</v>
      </c>
      <c r="P1857" s="79">
        <f t="shared" si="725"/>
        <v>1.1140000000000001</v>
      </c>
      <c r="Q1857" s="79">
        <f t="shared" si="725"/>
        <v>2.4449999999999998</v>
      </c>
      <c r="R1857" s="79">
        <f t="shared" si="725"/>
        <v>15.117000000000001</v>
      </c>
      <c r="S1857" s="79">
        <f t="shared" si="725"/>
        <v>29.198000000000004</v>
      </c>
      <c r="T1857" s="79">
        <f t="shared" si="725"/>
        <v>15.340999999999999</v>
      </c>
      <c r="U1857" s="79">
        <f t="shared" si="725"/>
        <v>20.382000000000001</v>
      </c>
      <c r="V1857" s="79">
        <f t="shared" si="725"/>
        <v>4.2780000000000005</v>
      </c>
      <c r="W1857" s="79">
        <f t="shared" si="725"/>
        <v>0.64800000000000002</v>
      </c>
      <c r="X1857" s="79">
        <f t="shared" si="725"/>
        <v>5.8999999999999997E-2</v>
      </c>
      <c r="Y1857" s="79">
        <f t="shared" si="725"/>
        <v>0.43700000000000006</v>
      </c>
      <c r="Z1857" s="79">
        <f t="shared" si="725"/>
        <v>6.2E-2</v>
      </c>
      <c r="AA1857" s="111">
        <f t="shared" si="725"/>
        <v>0</v>
      </c>
      <c r="AB1857" s="107"/>
    </row>
    <row r="1858" spans="1:28" ht="19.5" customHeight="1" x14ac:dyDescent="0.15">
      <c r="A1858" s="219"/>
      <c r="B1858" s="73" t="s">
        <v>94</v>
      </c>
      <c r="C1858" s="77"/>
      <c r="D1858" s="77" t="s">
        <v>153</v>
      </c>
      <c r="E1858" s="77" t="s">
        <v>183</v>
      </c>
      <c r="F1858" s="79">
        <f t="shared" si="723"/>
        <v>29.420000000000005</v>
      </c>
      <c r="G1858" s="79">
        <f>SUM(G1860,G1862,G1864,G1866)</f>
        <v>0</v>
      </c>
      <c r="H1858" s="79">
        <f t="shared" ref="H1858:AA1858" si="726">SUM(H1860,H1862,H1864,H1866)</f>
        <v>0</v>
      </c>
      <c r="I1858" s="79">
        <f t="shared" si="726"/>
        <v>0</v>
      </c>
      <c r="J1858" s="79">
        <f t="shared" si="726"/>
        <v>0.49</v>
      </c>
      <c r="K1858" s="79">
        <f t="shared" si="726"/>
        <v>2.46</v>
      </c>
      <c r="L1858" s="79">
        <f t="shared" si="726"/>
        <v>0.13</v>
      </c>
      <c r="M1858" s="79">
        <f t="shared" si="726"/>
        <v>0.82</v>
      </c>
      <c r="N1858" s="79">
        <f t="shared" si="726"/>
        <v>0</v>
      </c>
      <c r="O1858" s="79">
        <f t="shared" si="726"/>
        <v>0</v>
      </c>
      <c r="P1858" s="79">
        <f t="shared" si="726"/>
        <v>0</v>
      </c>
      <c r="Q1858" s="79">
        <f t="shared" si="726"/>
        <v>0</v>
      </c>
      <c r="R1858" s="79">
        <f t="shared" si="726"/>
        <v>0.01</v>
      </c>
      <c r="S1858" s="79">
        <f t="shared" si="726"/>
        <v>2.2599999999999998</v>
      </c>
      <c r="T1858" s="79">
        <f t="shared" si="726"/>
        <v>10.43</v>
      </c>
      <c r="U1858" s="79">
        <f t="shared" si="726"/>
        <v>7.99</v>
      </c>
      <c r="V1858" s="79">
        <f t="shared" si="726"/>
        <v>2.0299999999999998</v>
      </c>
      <c r="W1858" s="79">
        <f t="shared" si="726"/>
        <v>2.2999999999999998</v>
      </c>
      <c r="X1858" s="79">
        <f t="shared" si="726"/>
        <v>0</v>
      </c>
      <c r="Y1858" s="79">
        <f t="shared" si="726"/>
        <v>0.5</v>
      </c>
      <c r="Z1858" s="79">
        <f t="shared" si="726"/>
        <v>0</v>
      </c>
      <c r="AA1858" s="111">
        <f t="shared" si="726"/>
        <v>0</v>
      </c>
      <c r="AB1858" s="107"/>
    </row>
    <row r="1859" spans="1:28" ht="19.5" customHeight="1" x14ac:dyDescent="0.15">
      <c r="A1859" s="219"/>
      <c r="B1859" s="73"/>
      <c r="C1859" s="73" t="s">
        <v>10</v>
      </c>
      <c r="D1859" s="73"/>
      <c r="E1859" s="77" t="s">
        <v>150</v>
      </c>
      <c r="F1859" s="79">
        <f t="shared" si="723"/>
        <v>6.830000000000001</v>
      </c>
      <c r="G1859" s="79">
        <f>SUM(G1861,G1863,G1865,G1867)</f>
        <v>0</v>
      </c>
      <c r="H1859" s="79">
        <f t="shared" ref="H1859:AA1859" si="727">SUM(H1861,H1863,H1865,H1867)</f>
        <v>0</v>
      </c>
      <c r="I1859" s="79">
        <f t="shared" si="727"/>
        <v>0</v>
      </c>
      <c r="J1859" s="79">
        <f t="shared" si="727"/>
        <v>3.4000000000000002E-2</v>
      </c>
      <c r="K1859" s="79">
        <f t="shared" si="727"/>
        <v>0.246</v>
      </c>
      <c r="L1859" s="79">
        <f t="shared" si="727"/>
        <v>1.6E-2</v>
      </c>
      <c r="M1859" s="79">
        <f t="shared" si="727"/>
        <v>0.115</v>
      </c>
      <c r="N1859" s="79">
        <f t="shared" si="727"/>
        <v>0</v>
      </c>
      <c r="O1859" s="79">
        <f t="shared" si="727"/>
        <v>0</v>
      </c>
      <c r="P1859" s="79">
        <f t="shared" si="727"/>
        <v>0</v>
      </c>
      <c r="Q1859" s="79">
        <f t="shared" si="727"/>
        <v>0</v>
      </c>
      <c r="R1859" s="79">
        <f t="shared" si="727"/>
        <v>2E-3</v>
      </c>
      <c r="S1859" s="79">
        <f t="shared" si="727"/>
        <v>0.54200000000000004</v>
      </c>
      <c r="T1859" s="79">
        <f t="shared" si="727"/>
        <v>2.6120000000000001</v>
      </c>
      <c r="U1859" s="79">
        <f t="shared" si="727"/>
        <v>2.056</v>
      </c>
      <c r="V1859" s="79">
        <f t="shared" si="727"/>
        <v>0.51300000000000001</v>
      </c>
      <c r="W1859" s="79">
        <f t="shared" si="727"/>
        <v>0.59699999999999998</v>
      </c>
      <c r="X1859" s="79">
        <f t="shared" si="727"/>
        <v>0</v>
      </c>
      <c r="Y1859" s="79">
        <f t="shared" si="727"/>
        <v>9.7000000000000003E-2</v>
      </c>
      <c r="Z1859" s="79">
        <f t="shared" si="727"/>
        <v>0</v>
      </c>
      <c r="AA1859" s="111">
        <f t="shared" si="727"/>
        <v>0</v>
      </c>
      <c r="AB1859" s="107"/>
    </row>
    <row r="1860" spans="1:28" ht="19.5" customHeight="1" x14ac:dyDescent="0.15">
      <c r="A1860" s="219"/>
      <c r="B1860" s="73"/>
      <c r="C1860" s="73"/>
      <c r="D1860" s="77" t="s">
        <v>157</v>
      </c>
      <c r="E1860" s="77" t="s">
        <v>183</v>
      </c>
      <c r="F1860" s="79">
        <f t="shared" si="723"/>
        <v>0.36</v>
      </c>
      <c r="G1860" s="79">
        <v>0</v>
      </c>
      <c r="H1860" s="79">
        <v>0</v>
      </c>
      <c r="I1860" s="79">
        <v>0</v>
      </c>
      <c r="J1860" s="79">
        <v>0</v>
      </c>
      <c r="K1860" s="79">
        <v>0</v>
      </c>
      <c r="L1860" s="79">
        <v>0</v>
      </c>
      <c r="M1860" s="79">
        <v>0</v>
      </c>
      <c r="N1860" s="79">
        <v>0</v>
      </c>
      <c r="O1860" s="79">
        <v>0</v>
      </c>
      <c r="P1860" s="79">
        <v>0</v>
      </c>
      <c r="Q1860" s="79">
        <v>0</v>
      </c>
      <c r="R1860" s="79">
        <v>0</v>
      </c>
      <c r="S1860" s="79">
        <v>0</v>
      </c>
      <c r="T1860" s="79">
        <v>0.25</v>
      </c>
      <c r="U1860" s="79">
        <v>0.05</v>
      </c>
      <c r="V1860" s="79">
        <v>0</v>
      </c>
      <c r="W1860" s="79">
        <v>0</v>
      </c>
      <c r="X1860" s="79">
        <v>0</v>
      </c>
      <c r="Y1860" s="79">
        <v>0.06</v>
      </c>
      <c r="Z1860" s="79">
        <v>0</v>
      </c>
      <c r="AA1860" s="111">
        <v>0</v>
      </c>
      <c r="AB1860" s="107"/>
    </row>
    <row r="1861" spans="1:28" ht="19.5" customHeight="1" x14ac:dyDescent="0.15">
      <c r="A1861" s="219"/>
      <c r="B1861" s="73"/>
      <c r="C1861" s="73"/>
      <c r="D1861" s="73"/>
      <c r="E1861" s="77" t="s">
        <v>150</v>
      </c>
      <c r="F1861" s="79">
        <f t="shared" si="723"/>
        <v>9.0999999999999998E-2</v>
      </c>
      <c r="G1861" s="79">
        <v>0</v>
      </c>
      <c r="H1861" s="79">
        <v>0</v>
      </c>
      <c r="I1861" s="79">
        <v>0</v>
      </c>
      <c r="J1861" s="79">
        <v>0</v>
      </c>
      <c r="K1861" s="79">
        <v>0</v>
      </c>
      <c r="L1861" s="79">
        <v>0</v>
      </c>
      <c r="M1861" s="79">
        <v>0</v>
      </c>
      <c r="N1861" s="79">
        <v>0</v>
      </c>
      <c r="O1861" s="79">
        <v>0</v>
      </c>
      <c r="P1861" s="79">
        <v>0</v>
      </c>
      <c r="Q1861" s="79">
        <v>0</v>
      </c>
      <c r="R1861" s="79">
        <v>0</v>
      </c>
      <c r="S1861" s="79">
        <v>0</v>
      </c>
      <c r="T1861" s="79">
        <v>6.0999999999999999E-2</v>
      </c>
      <c r="U1861" s="79">
        <v>1.2999999999999999E-2</v>
      </c>
      <c r="V1861" s="79">
        <v>0</v>
      </c>
      <c r="W1861" s="79">
        <v>0</v>
      </c>
      <c r="X1861" s="79">
        <v>0</v>
      </c>
      <c r="Y1861" s="79">
        <v>1.7000000000000001E-2</v>
      </c>
      <c r="Z1861" s="79">
        <v>0</v>
      </c>
      <c r="AA1861" s="111">
        <v>0</v>
      </c>
      <c r="AB1861" s="107"/>
    </row>
    <row r="1862" spans="1:28" ht="19.5" customHeight="1" x14ac:dyDescent="0.15">
      <c r="A1862" s="219"/>
      <c r="B1862" s="73" t="s">
        <v>65</v>
      </c>
      <c r="C1862" s="73" t="s">
        <v>159</v>
      </c>
      <c r="D1862" s="77" t="s">
        <v>160</v>
      </c>
      <c r="E1862" s="77" t="s">
        <v>183</v>
      </c>
      <c r="F1862" s="79">
        <f t="shared" si="723"/>
        <v>29.060000000000006</v>
      </c>
      <c r="G1862" s="79">
        <v>0</v>
      </c>
      <c r="H1862" s="79">
        <v>0</v>
      </c>
      <c r="I1862" s="79">
        <v>0</v>
      </c>
      <c r="J1862" s="79">
        <v>0.49</v>
      </c>
      <c r="K1862" s="79">
        <v>2.46</v>
      </c>
      <c r="L1862" s="79">
        <v>0.13</v>
      </c>
      <c r="M1862" s="79">
        <v>0.82</v>
      </c>
      <c r="N1862" s="79">
        <v>0</v>
      </c>
      <c r="O1862" s="79">
        <v>0</v>
      </c>
      <c r="P1862" s="79">
        <v>0</v>
      </c>
      <c r="Q1862" s="79">
        <v>0</v>
      </c>
      <c r="R1862" s="79">
        <v>0.01</v>
      </c>
      <c r="S1862" s="79">
        <v>2.2599999999999998</v>
      </c>
      <c r="T1862" s="79">
        <v>10.18</v>
      </c>
      <c r="U1862" s="79">
        <v>7.94</v>
      </c>
      <c r="V1862" s="79">
        <v>2.0299999999999998</v>
      </c>
      <c r="W1862" s="79">
        <v>2.2999999999999998</v>
      </c>
      <c r="X1862" s="79">
        <v>0</v>
      </c>
      <c r="Y1862" s="79">
        <v>0.44</v>
      </c>
      <c r="Z1862" s="79">
        <v>0</v>
      </c>
      <c r="AA1862" s="111">
        <v>0</v>
      </c>
      <c r="AB1862" s="107"/>
    </row>
    <row r="1863" spans="1:28" ht="19.5" customHeight="1" x14ac:dyDescent="0.15">
      <c r="A1863" s="219"/>
      <c r="B1863" s="73"/>
      <c r="C1863" s="73"/>
      <c r="D1863" s="73"/>
      <c r="E1863" s="77" t="s">
        <v>150</v>
      </c>
      <c r="F1863" s="79">
        <f t="shared" si="723"/>
        <v>6.7390000000000008</v>
      </c>
      <c r="G1863" s="79">
        <v>0</v>
      </c>
      <c r="H1863" s="79">
        <v>0</v>
      </c>
      <c r="I1863" s="79">
        <v>0</v>
      </c>
      <c r="J1863" s="79">
        <v>3.4000000000000002E-2</v>
      </c>
      <c r="K1863" s="79">
        <v>0.246</v>
      </c>
      <c r="L1863" s="79">
        <v>1.6E-2</v>
      </c>
      <c r="M1863" s="79">
        <v>0.115</v>
      </c>
      <c r="N1863" s="79">
        <v>0</v>
      </c>
      <c r="O1863" s="79">
        <v>0</v>
      </c>
      <c r="P1863" s="79">
        <v>0</v>
      </c>
      <c r="Q1863" s="79">
        <v>0</v>
      </c>
      <c r="R1863" s="79">
        <v>2E-3</v>
      </c>
      <c r="S1863" s="79">
        <v>0.54200000000000004</v>
      </c>
      <c r="T1863" s="79">
        <v>2.5510000000000002</v>
      </c>
      <c r="U1863" s="79">
        <v>2.0430000000000001</v>
      </c>
      <c r="V1863" s="79">
        <v>0.51300000000000001</v>
      </c>
      <c r="W1863" s="79">
        <v>0.59699999999999998</v>
      </c>
      <c r="X1863" s="79">
        <v>0</v>
      </c>
      <c r="Y1863" s="79">
        <v>0.08</v>
      </c>
      <c r="Z1863" s="79">
        <v>0</v>
      </c>
      <c r="AA1863" s="111">
        <v>0</v>
      </c>
      <c r="AB1863" s="107"/>
    </row>
    <row r="1864" spans="1:28" ht="19.5" customHeight="1" x14ac:dyDescent="0.15">
      <c r="A1864" s="219" t="s">
        <v>85</v>
      </c>
      <c r="B1864" s="73"/>
      <c r="C1864" s="73"/>
      <c r="D1864" s="77" t="s">
        <v>166</v>
      </c>
      <c r="E1864" s="77" t="s">
        <v>183</v>
      </c>
      <c r="F1864" s="79">
        <f t="shared" si="723"/>
        <v>0</v>
      </c>
      <c r="G1864" s="79">
        <v>0</v>
      </c>
      <c r="H1864" s="79">
        <v>0</v>
      </c>
      <c r="I1864" s="79">
        <v>0</v>
      </c>
      <c r="J1864" s="79">
        <v>0</v>
      </c>
      <c r="K1864" s="79">
        <v>0</v>
      </c>
      <c r="L1864" s="79">
        <v>0</v>
      </c>
      <c r="M1864" s="79">
        <v>0</v>
      </c>
      <c r="N1864" s="79">
        <v>0</v>
      </c>
      <c r="O1864" s="79">
        <v>0</v>
      </c>
      <c r="P1864" s="79">
        <v>0</v>
      </c>
      <c r="Q1864" s="79">
        <v>0</v>
      </c>
      <c r="R1864" s="79">
        <v>0</v>
      </c>
      <c r="S1864" s="79">
        <v>0</v>
      </c>
      <c r="T1864" s="79">
        <v>0</v>
      </c>
      <c r="U1864" s="79">
        <v>0</v>
      </c>
      <c r="V1864" s="79">
        <v>0</v>
      </c>
      <c r="W1864" s="79">
        <v>0</v>
      </c>
      <c r="X1864" s="79">
        <v>0</v>
      </c>
      <c r="Y1864" s="79">
        <v>0</v>
      </c>
      <c r="Z1864" s="79">
        <v>0</v>
      </c>
      <c r="AA1864" s="111">
        <v>0</v>
      </c>
      <c r="AB1864" s="107"/>
    </row>
    <row r="1865" spans="1:28" ht="19.5" customHeight="1" x14ac:dyDescent="0.15">
      <c r="A1865" s="219"/>
      <c r="B1865" s="73"/>
      <c r="C1865" s="73" t="s">
        <v>162</v>
      </c>
      <c r="D1865" s="73"/>
      <c r="E1865" s="77" t="s">
        <v>150</v>
      </c>
      <c r="F1865" s="79">
        <f t="shared" si="723"/>
        <v>0</v>
      </c>
      <c r="G1865" s="79">
        <v>0</v>
      </c>
      <c r="H1865" s="79">
        <v>0</v>
      </c>
      <c r="I1865" s="79">
        <v>0</v>
      </c>
      <c r="J1865" s="79">
        <v>0</v>
      </c>
      <c r="K1865" s="79">
        <v>0</v>
      </c>
      <c r="L1865" s="79">
        <v>0</v>
      </c>
      <c r="M1865" s="79">
        <v>0</v>
      </c>
      <c r="N1865" s="79">
        <v>0</v>
      </c>
      <c r="O1865" s="79">
        <v>0</v>
      </c>
      <c r="P1865" s="79">
        <v>0</v>
      </c>
      <c r="Q1865" s="79">
        <v>0</v>
      </c>
      <c r="R1865" s="79">
        <v>0</v>
      </c>
      <c r="S1865" s="79">
        <v>0</v>
      </c>
      <c r="T1865" s="79">
        <v>0</v>
      </c>
      <c r="U1865" s="79">
        <v>0</v>
      </c>
      <c r="V1865" s="79">
        <v>0</v>
      </c>
      <c r="W1865" s="79">
        <v>0</v>
      </c>
      <c r="X1865" s="79">
        <v>0</v>
      </c>
      <c r="Y1865" s="79">
        <v>0</v>
      </c>
      <c r="Z1865" s="79">
        <v>0</v>
      </c>
      <c r="AA1865" s="111">
        <v>0</v>
      </c>
      <c r="AB1865" s="107"/>
    </row>
    <row r="1866" spans="1:28" ht="19.5" customHeight="1" x14ac:dyDescent="0.15">
      <c r="A1866" s="219"/>
      <c r="B1866" s="73" t="s">
        <v>20</v>
      </c>
      <c r="C1866" s="73"/>
      <c r="D1866" s="77" t="s">
        <v>164</v>
      </c>
      <c r="E1866" s="77" t="s">
        <v>183</v>
      </c>
      <c r="F1866" s="79">
        <f t="shared" si="723"/>
        <v>0</v>
      </c>
      <c r="G1866" s="79">
        <v>0</v>
      </c>
      <c r="H1866" s="79">
        <v>0</v>
      </c>
      <c r="I1866" s="79">
        <v>0</v>
      </c>
      <c r="J1866" s="79">
        <v>0</v>
      </c>
      <c r="K1866" s="79">
        <v>0</v>
      </c>
      <c r="L1866" s="79">
        <v>0</v>
      </c>
      <c r="M1866" s="79">
        <v>0</v>
      </c>
      <c r="N1866" s="79">
        <v>0</v>
      </c>
      <c r="O1866" s="79">
        <v>0</v>
      </c>
      <c r="P1866" s="79">
        <v>0</v>
      </c>
      <c r="Q1866" s="79">
        <v>0</v>
      </c>
      <c r="R1866" s="79">
        <v>0</v>
      </c>
      <c r="S1866" s="79">
        <v>0</v>
      </c>
      <c r="T1866" s="79">
        <v>0</v>
      </c>
      <c r="U1866" s="79">
        <v>0</v>
      </c>
      <c r="V1866" s="79">
        <v>0</v>
      </c>
      <c r="W1866" s="79">
        <v>0</v>
      </c>
      <c r="X1866" s="79">
        <v>0</v>
      </c>
      <c r="Y1866" s="79">
        <v>0</v>
      </c>
      <c r="Z1866" s="79">
        <v>0</v>
      </c>
      <c r="AA1866" s="111">
        <v>0</v>
      </c>
      <c r="AB1866" s="107"/>
    </row>
    <row r="1867" spans="1:28" ht="19.5" customHeight="1" x14ac:dyDescent="0.15">
      <c r="A1867" s="219"/>
      <c r="B1867" s="73"/>
      <c r="C1867" s="73"/>
      <c r="D1867" s="73"/>
      <c r="E1867" s="77" t="s">
        <v>150</v>
      </c>
      <c r="F1867" s="79">
        <f t="shared" si="723"/>
        <v>0</v>
      </c>
      <c r="G1867" s="79">
        <v>0</v>
      </c>
      <c r="H1867" s="79">
        <v>0</v>
      </c>
      <c r="I1867" s="79">
        <v>0</v>
      </c>
      <c r="J1867" s="79">
        <v>0</v>
      </c>
      <c r="K1867" s="79">
        <v>0</v>
      </c>
      <c r="L1867" s="79">
        <v>0</v>
      </c>
      <c r="M1867" s="79">
        <v>0</v>
      </c>
      <c r="N1867" s="79">
        <v>0</v>
      </c>
      <c r="O1867" s="79">
        <v>0</v>
      </c>
      <c r="P1867" s="79">
        <v>0</v>
      </c>
      <c r="Q1867" s="79">
        <v>0</v>
      </c>
      <c r="R1867" s="79">
        <v>0</v>
      </c>
      <c r="S1867" s="79">
        <v>0</v>
      </c>
      <c r="T1867" s="79">
        <v>0</v>
      </c>
      <c r="U1867" s="79">
        <v>0</v>
      </c>
      <c r="V1867" s="79">
        <v>0</v>
      </c>
      <c r="W1867" s="79">
        <v>0</v>
      </c>
      <c r="X1867" s="79">
        <v>0</v>
      </c>
      <c r="Y1867" s="79">
        <v>0</v>
      </c>
      <c r="Z1867" s="79">
        <v>0</v>
      </c>
      <c r="AA1867" s="111">
        <v>0</v>
      </c>
      <c r="AB1867" s="107"/>
    </row>
    <row r="1868" spans="1:28" ht="19.5" customHeight="1" x14ac:dyDescent="0.15">
      <c r="A1868" s="219"/>
      <c r="B1868" s="76"/>
      <c r="C1868" s="74" t="s">
        <v>165</v>
      </c>
      <c r="D1868" s="75"/>
      <c r="E1868" s="77" t="s">
        <v>183</v>
      </c>
      <c r="F1868" s="79">
        <f t="shared" si="723"/>
        <v>603.98</v>
      </c>
      <c r="G1868" s="79">
        <v>0</v>
      </c>
      <c r="H1868" s="79">
        <v>0</v>
      </c>
      <c r="I1868" s="79">
        <v>0</v>
      </c>
      <c r="J1868" s="79">
        <v>2.2200000000000002</v>
      </c>
      <c r="K1868" s="79">
        <v>5.82</v>
      </c>
      <c r="L1868" s="79">
        <v>6.34</v>
      </c>
      <c r="M1868" s="79">
        <v>3.15</v>
      </c>
      <c r="N1868" s="79">
        <v>3.3</v>
      </c>
      <c r="O1868" s="79">
        <v>13.28</v>
      </c>
      <c r="P1868" s="79">
        <v>8.58</v>
      </c>
      <c r="Q1868" s="79">
        <v>17.440000000000001</v>
      </c>
      <c r="R1868" s="79">
        <v>104.03</v>
      </c>
      <c r="S1868" s="79">
        <v>198.93</v>
      </c>
      <c r="T1868" s="79">
        <v>87.17</v>
      </c>
      <c r="U1868" s="79">
        <v>124.64</v>
      </c>
      <c r="V1868" s="79">
        <v>25.599999999999998</v>
      </c>
      <c r="W1868" s="79">
        <v>0.35</v>
      </c>
      <c r="X1868" s="79">
        <v>0.4</v>
      </c>
      <c r="Y1868" s="79">
        <v>2.31</v>
      </c>
      <c r="Z1868" s="79">
        <v>0.42</v>
      </c>
      <c r="AA1868" s="111">
        <v>0</v>
      </c>
      <c r="AB1868" s="107"/>
    </row>
    <row r="1869" spans="1:28" ht="19.5" customHeight="1" thickBot="1" x14ac:dyDescent="0.2">
      <c r="A1869" s="94"/>
      <c r="B1869" s="222"/>
      <c r="C1869" s="222"/>
      <c r="D1869" s="223"/>
      <c r="E1869" s="224" t="s">
        <v>150</v>
      </c>
      <c r="F1869" s="79">
        <f t="shared" si="723"/>
        <v>86.024999999999991</v>
      </c>
      <c r="G1869" s="102">
        <v>0</v>
      </c>
      <c r="H1869" s="225">
        <v>0</v>
      </c>
      <c r="I1869" s="225">
        <v>0</v>
      </c>
      <c r="J1869" s="225">
        <v>0.114</v>
      </c>
      <c r="K1869" s="225">
        <v>0.40699999999999997</v>
      </c>
      <c r="L1869" s="225">
        <v>0.57099999999999995</v>
      </c>
      <c r="M1869" s="225">
        <v>0.315</v>
      </c>
      <c r="N1869" s="225">
        <v>0.36299999999999999</v>
      </c>
      <c r="O1869" s="225">
        <v>1.593</v>
      </c>
      <c r="P1869" s="225">
        <v>1.1140000000000001</v>
      </c>
      <c r="Q1869" s="225">
        <v>2.4449999999999998</v>
      </c>
      <c r="R1869" s="225">
        <v>15.115</v>
      </c>
      <c r="S1869" s="225">
        <v>28.656000000000002</v>
      </c>
      <c r="T1869" s="225">
        <v>12.728999999999999</v>
      </c>
      <c r="U1869" s="225">
        <v>18.326000000000001</v>
      </c>
      <c r="V1869" s="225">
        <v>3.7650000000000001</v>
      </c>
      <c r="W1869" s="225">
        <v>5.0999999999999997E-2</v>
      </c>
      <c r="X1869" s="225">
        <v>5.8999999999999997E-2</v>
      </c>
      <c r="Y1869" s="225">
        <v>0.34</v>
      </c>
      <c r="Z1869" s="225">
        <v>6.2E-2</v>
      </c>
      <c r="AA1869" s="226">
        <v>0</v>
      </c>
      <c r="AB1869" s="107"/>
    </row>
    <row r="1870" spans="1:28" ht="19.5" customHeight="1" x14ac:dyDescent="0.15">
      <c r="A1870" s="349" t="s">
        <v>119</v>
      </c>
      <c r="B1870" s="352" t="s">
        <v>120</v>
      </c>
      <c r="C1870" s="353"/>
      <c r="D1870" s="354"/>
      <c r="E1870" s="73" t="s">
        <v>183</v>
      </c>
      <c r="F1870" s="227">
        <f>F1871+F1872</f>
        <v>70.42</v>
      </c>
    </row>
    <row r="1871" spans="1:28" ht="19.5" customHeight="1" x14ac:dyDescent="0.15">
      <c r="A1871" s="350"/>
      <c r="B1871" s="355" t="s">
        <v>205</v>
      </c>
      <c r="C1871" s="356"/>
      <c r="D1871" s="357"/>
      <c r="E1871" s="77" t="s">
        <v>183</v>
      </c>
      <c r="F1871" s="227">
        <v>6.44</v>
      </c>
    </row>
    <row r="1872" spans="1:28" ht="19.5" customHeight="1" x14ac:dyDescent="0.15">
      <c r="A1872" s="351"/>
      <c r="B1872" s="355" t="s">
        <v>206</v>
      </c>
      <c r="C1872" s="356"/>
      <c r="D1872" s="357"/>
      <c r="E1872" s="77" t="s">
        <v>183</v>
      </c>
      <c r="F1872" s="227">
        <v>63.98</v>
      </c>
    </row>
    <row r="1873" spans="1:28" ht="19.5" customHeight="1" thickBot="1" x14ac:dyDescent="0.2">
      <c r="A1873" s="358" t="s">
        <v>204</v>
      </c>
      <c r="B1873" s="359"/>
      <c r="C1873" s="359"/>
      <c r="D1873" s="360"/>
      <c r="E1873" s="167" t="s">
        <v>183</v>
      </c>
      <c r="F1873" s="233">
        <v>0</v>
      </c>
    </row>
    <row r="1875" spans="1:28" ht="19.5" customHeight="1" x14ac:dyDescent="0.15">
      <c r="A1875" s="3" t="s">
        <v>381</v>
      </c>
      <c r="F1875" s="207" t="s">
        <v>486</v>
      </c>
    </row>
    <row r="1876" spans="1:28" ht="19.5" customHeight="1" thickBot="1" x14ac:dyDescent="0.2">
      <c r="A1876" s="346" t="s">
        <v>28</v>
      </c>
      <c r="B1876" s="348"/>
      <c r="C1876" s="348"/>
      <c r="D1876" s="348"/>
      <c r="E1876" s="348"/>
      <c r="F1876" s="348"/>
      <c r="G1876" s="348"/>
      <c r="H1876" s="348"/>
      <c r="I1876" s="348"/>
      <c r="J1876" s="348"/>
      <c r="K1876" s="348"/>
      <c r="L1876" s="348"/>
      <c r="M1876" s="348"/>
      <c r="N1876" s="348"/>
      <c r="O1876" s="348"/>
      <c r="P1876" s="348"/>
      <c r="Q1876" s="348"/>
      <c r="R1876" s="348"/>
      <c r="S1876" s="348"/>
      <c r="T1876" s="348"/>
      <c r="U1876" s="348"/>
      <c r="V1876" s="348"/>
      <c r="W1876" s="348"/>
      <c r="X1876" s="348"/>
      <c r="Y1876" s="348"/>
      <c r="Z1876" s="348"/>
      <c r="AA1876" s="348"/>
    </row>
    <row r="1877" spans="1:28" ht="19.5" customHeight="1" x14ac:dyDescent="0.15">
      <c r="A1877" s="208" t="s">
        <v>179</v>
      </c>
      <c r="B1877" s="91"/>
      <c r="C1877" s="91"/>
      <c r="D1877" s="91"/>
      <c r="E1877" s="91"/>
      <c r="F1877" s="89" t="s">
        <v>180</v>
      </c>
      <c r="G1877" s="184"/>
      <c r="H1877" s="184"/>
      <c r="I1877" s="184"/>
      <c r="J1877" s="184"/>
      <c r="K1877" s="184"/>
      <c r="L1877" s="184"/>
      <c r="M1877" s="184"/>
      <c r="N1877" s="184"/>
      <c r="O1877" s="184"/>
      <c r="P1877" s="184"/>
      <c r="Q1877" s="209"/>
      <c r="R1877" s="135"/>
      <c r="S1877" s="184"/>
      <c r="T1877" s="184"/>
      <c r="U1877" s="184"/>
      <c r="V1877" s="184"/>
      <c r="W1877" s="184"/>
      <c r="X1877" s="184"/>
      <c r="Y1877" s="184"/>
      <c r="Z1877" s="184"/>
      <c r="AA1877" s="234" t="s">
        <v>181</v>
      </c>
      <c r="AB1877" s="107"/>
    </row>
    <row r="1878" spans="1:28" ht="19.5" customHeight="1" x14ac:dyDescent="0.15">
      <c r="A1878" s="211" t="s">
        <v>182</v>
      </c>
      <c r="B1878" s="75"/>
      <c r="C1878" s="75"/>
      <c r="D1878" s="75"/>
      <c r="E1878" s="77" t="s">
        <v>183</v>
      </c>
      <c r="F1878" s="79">
        <f>F1880+F1914+F1917</f>
        <v>7825.6</v>
      </c>
      <c r="G1878" s="212" t="s">
        <v>184</v>
      </c>
      <c r="H1878" s="212" t="s">
        <v>185</v>
      </c>
      <c r="I1878" s="212" t="s">
        <v>186</v>
      </c>
      <c r="J1878" s="212" t="s">
        <v>187</v>
      </c>
      <c r="K1878" s="212" t="s">
        <v>227</v>
      </c>
      <c r="L1878" s="212" t="s">
        <v>228</v>
      </c>
      <c r="M1878" s="212" t="s">
        <v>229</v>
      </c>
      <c r="N1878" s="212" t="s">
        <v>230</v>
      </c>
      <c r="O1878" s="212" t="s">
        <v>231</v>
      </c>
      <c r="P1878" s="212" t="s">
        <v>232</v>
      </c>
      <c r="Q1878" s="213" t="s">
        <v>233</v>
      </c>
      <c r="R1878" s="214" t="s">
        <v>234</v>
      </c>
      <c r="S1878" s="212" t="s">
        <v>235</v>
      </c>
      <c r="T1878" s="212" t="s">
        <v>236</v>
      </c>
      <c r="U1878" s="212" t="s">
        <v>237</v>
      </c>
      <c r="V1878" s="212" t="s">
        <v>238</v>
      </c>
      <c r="W1878" s="212" t="s">
        <v>42</v>
      </c>
      <c r="X1878" s="212" t="s">
        <v>147</v>
      </c>
      <c r="Y1878" s="212" t="s">
        <v>148</v>
      </c>
      <c r="Z1878" s="212" t="s">
        <v>149</v>
      </c>
      <c r="AA1878" s="235"/>
      <c r="AB1878" s="107"/>
    </row>
    <row r="1879" spans="1:28" ht="19.5" customHeight="1" x14ac:dyDescent="0.15">
      <c r="A1879" s="144"/>
      <c r="E1879" s="77" t="s">
        <v>150</v>
      </c>
      <c r="F1879" s="79">
        <f>F1881</f>
        <v>1862.145</v>
      </c>
      <c r="G1879" s="216"/>
      <c r="H1879" s="216"/>
      <c r="I1879" s="216"/>
      <c r="J1879" s="216"/>
      <c r="K1879" s="216"/>
      <c r="L1879" s="216"/>
      <c r="M1879" s="216"/>
      <c r="N1879" s="216"/>
      <c r="O1879" s="216"/>
      <c r="P1879" s="216"/>
      <c r="Q1879" s="217"/>
      <c r="R1879" s="197"/>
      <c r="S1879" s="216"/>
      <c r="T1879" s="216"/>
      <c r="U1879" s="216"/>
      <c r="V1879" s="216"/>
      <c r="W1879" s="216"/>
      <c r="X1879" s="216"/>
      <c r="Y1879" s="216"/>
      <c r="Z1879" s="216"/>
      <c r="AA1879" s="235" t="s">
        <v>151</v>
      </c>
      <c r="AB1879" s="107"/>
    </row>
    <row r="1880" spans="1:28" ht="19.5" customHeight="1" x14ac:dyDescent="0.15">
      <c r="A1880" s="218"/>
      <c r="B1880" s="74" t="s">
        <v>152</v>
      </c>
      <c r="C1880" s="75"/>
      <c r="D1880" s="75"/>
      <c r="E1880" s="77" t="s">
        <v>183</v>
      </c>
      <c r="F1880" s="79">
        <f>SUM(G1880:AA1880)</f>
        <v>7756.26</v>
      </c>
      <c r="G1880" s="79">
        <f>G1882+G1900</f>
        <v>8.5299999999999994</v>
      </c>
      <c r="H1880" s="79">
        <f t="shared" ref="H1880:AA1880" si="728">H1882+H1900</f>
        <v>31.520000000000003</v>
      </c>
      <c r="I1880" s="79">
        <f t="shared" si="728"/>
        <v>11.63</v>
      </c>
      <c r="J1880" s="79">
        <f t="shared" si="728"/>
        <v>34.74</v>
      </c>
      <c r="K1880" s="79">
        <f t="shared" si="728"/>
        <v>76.28</v>
      </c>
      <c r="L1880" s="79">
        <f t="shared" si="728"/>
        <v>245.98</v>
      </c>
      <c r="M1880" s="79">
        <f t="shared" si="728"/>
        <v>306.26000000000005</v>
      </c>
      <c r="N1880" s="79">
        <f t="shared" si="728"/>
        <v>383.49</v>
      </c>
      <c r="O1880" s="79">
        <f t="shared" si="728"/>
        <v>652.7600000000001</v>
      </c>
      <c r="P1880" s="79">
        <f t="shared" si="728"/>
        <v>592.78</v>
      </c>
      <c r="Q1880" s="79">
        <f t="shared" si="728"/>
        <v>787.26999999999987</v>
      </c>
      <c r="R1880" s="79">
        <f t="shared" si="728"/>
        <v>654.71</v>
      </c>
      <c r="S1880" s="79">
        <f t="shared" si="728"/>
        <v>640.53</v>
      </c>
      <c r="T1880" s="79">
        <f t="shared" si="728"/>
        <v>746.38</v>
      </c>
      <c r="U1880" s="79">
        <f t="shared" si="728"/>
        <v>1223.1299999999999</v>
      </c>
      <c r="V1880" s="79">
        <f t="shared" si="728"/>
        <v>823.63</v>
      </c>
      <c r="W1880" s="79">
        <f t="shared" si="728"/>
        <v>375.55999999999995</v>
      </c>
      <c r="X1880" s="79">
        <f t="shared" si="728"/>
        <v>89.2</v>
      </c>
      <c r="Y1880" s="79">
        <f t="shared" si="728"/>
        <v>5.01</v>
      </c>
      <c r="Z1880" s="79">
        <f t="shared" si="728"/>
        <v>2.98</v>
      </c>
      <c r="AA1880" s="111">
        <f t="shared" si="728"/>
        <v>63.89</v>
      </c>
      <c r="AB1880" s="107"/>
    </row>
    <row r="1881" spans="1:28" ht="19.5" customHeight="1" x14ac:dyDescent="0.15">
      <c r="A1881" s="219"/>
      <c r="B1881" s="220"/>
      <c r="E1881" s="77" t="s">
        <v>150</v>
      </c>
      <c r="F1881" s="79">
        <f>SUM(G1881:AA1881)</f>
        <v>1862.145</v>
      </c>
      <c r="G1881" s="79">
        <f>G1883+G1901</f>
        <v>0</v>
      </c>
      <c r="H1881" s="79">
        <f t="shared" ref="H1881:AA1881" si="729">H1883+H1901</f>
        <v>0.29199999999999998</v>
      </c>
      <c r="I1881" s="79">
        <f t="shared" si="729"/>
        <v>0.372</v>
      </c>
      <c r="J1881" s="79">
        <f t="shared" si="729"/>
        <v>3.1879999999999997</v>
      </c>
      <c r="K1881" s="79">
        <f t="shared" si="729"/>
        <v>11.472</v>
      </c>
      <c r="L1881" s="79">
        <f t="shared" si="729"/>
        <v>50.974999999999994</v>
      </c>
      <c r="M1881" s="79">
        <f t="shared" si="729"/>
        <v>71.01400000000001</v>
      </c>
      <c r="N1881" s="79">
        <f t="shared" si="729"/>
        <v>102.82600000000001</v>
      </c>
      <c r="O1881" s="79">
        <f t="shared" si="729"/>
        <v>195.74</v>
      </c>
      <c r="P1881" s="79">
        <f t="shared" si="729"/>
        <v>173.53000000000003</v>
      </c>
      <c r="Q1881" s="79">
        <f t="shared" si="729"/>
        <v>255.68099999999998</v>
      </c>
      <c r="R1881" s="79">
        <f t="shared" si="729"/>
        <v>179.35300000000001</v>
      </c>
      <c r="S1881" s="79">
        <f t="shared" si="729"/>
        <v>182.50199999999998</v>
      </c>
      <c r="T1881" s="79">
        <f t="shared" si="729"/>
        <v>177.114</v>
      </c>
      <c r="U1881" s="79">
        <f t="shared" si="729"/>
        <v>214.12700000000001</v>
      </c>
      <c r="V1881" s="79">
        <f t="shared" si="729"/>
        <v>139.70500000000001</v>
      </c>
      <c r="W1881" s="79">
        <f t="shared" si="729"/>
        <v>69.744</v>
      </c>
      <c r="X1881" s="79">
        <f t="shared" si="729"/>
        <v>20.181000000000001</v>
      </c>
      <c r="Y1881" s="79">
        <f t="shared" si="729"/>
        <v>1.8069999999999999</v>
      </c>
      <c r="Z1881" s="79">
        <f t="shared" si="729"/>
        <v>1.2210000000000001</v>
      </c>
      <c r="AA1881" s="111">
        <f t="shared" si="729"/>
        <v>11.300999999999998</v>
      </c>
      <c r="AB1881" s="107"/>
    </row>
    <row r="1882" spans="1:28" ht="19.5" customHeight="1" x14ac:dyDescent="0.15">
      <c r="A1882" s="219"/>
      <c r="B1882" s="221"/>
      <c r="C1882" s="74" t="s">
        <v>152</v>
      </c>
      <c r="D1882" s="75"/>
      <c r="E1882" s="77" t="s">
        <v>183</v>
      </c>
      <c r="F1882" s="79">
        <f t="shared" ref="F1882:F1885" si="730">SUM(G1882:AA1882)</f>
        <v>4344.59</v>
      </c>
      <c r="G1882" s="79">
        <f>G1884+G1898</f>
        <v>5.4599999999999991</v>
      </c>
      <c r="H1882" s="79">
        <f t="shared" ref="H1882:J1882" si="731">H1884+H1898</f>
        <v>2.35</v>
      </c>
      <c r="I1882" s="79">
        <f t="shared" si="731"/>
        <v>11.41</v>
      </c>
      <c r="J1882" s="79">
        <f t="shared" si="731"/>
        <v>33.200000000000003</v>
      </c>
      <c r="K1882" s="79">
        <f>K1884+K1898</f>
        <v>68.37</v>
      </c>
      <c r="L1882" s="79">
        <f t="shared" ref="L1882:AA1882" si="732">L1884+L1898</f>
        <v>244.26</v>
      </c>
      <c r="M1882" s="79">
        <f t="shared" si="732"/>
        <v>271.20000000000005</v>
      </c>
      <c r="N1882" s="79">
        <f t="shared" si="732"/>
        <v>340.93</v>
      </c>
      <c r="O1882" s="79">
        <f t="shared" si="732"/>
        <v>614.53000000000009</v>
      </c>
      <c r="P1882" s="79">
        <f t="shared" si="732"/>
        <v>585.99</v>
      </c>
      <c r="Q1882" s="79">
        <f t="shared" si="732"/>
        <v>754.74999999999989</v>
      </c>
      <c r="R1882" s="79">
        <f t="shared" si="732"/>
        <v>396.8</v>
      </c>
      <c r="S1882" s="79">
        <f t="shared" si="732"/>
        <v>402.75</v>
      </c>
      <c r="T1882" s="79">
        <f t="shared" si="732"/>
        <v>297.36</v>
      </c>
      <c r="U1882" s="79">
        <f t="shared" si="732"/>
        <v>139.44999999999999</v>
      </c>
      <c r="V1882" s="79">
        <f t="shared" si="732"/>
        <v>77.139999999999986</v>
      </c>
      <c r="W1882" s="79">
        <f t="shared" si="732"/>
        <v>60.010000000000005</v>
      </c>
      <c r="X1882" s="79">
        <f t="shared" si="732"/>
        <v>25.419999999999998</v>
      </c>
      <c r="Y1882" s="79">
        <f t="shared" si="732"/>
        <v>4.2299999999999995</v>
      </c>
      <c r="Z1882" s="79">
        <f t="shared" si="732"/>
        <v>2.98</v>
      </c>
      <c r="AA1882" s="111">
        <f t="shared" si="732"/>
        <v>6</v>
      </c>
      <c r="AB1882" s="107"/>
    </row>
    <row r="1883" spans="1:28" ht="19.5" customHeight="1" x14ac:dyDescent="0.15">
      <c r="A1883" s="219"/>
      <c r="B1883" s="76"/>
      <c r="C1883" s="76"/>
      <c r="E1883" s="77" t="s">
        <v>150</v>
      </c>
      <c r="F1883" s="79">
        <f t="shared" si="730"/>
        <v>1359.758</v>
      </c>
      <c r="G1883" s="79">
        <f>G1885+G1899</f>
        <v>0</v>
      </c>
      <c r="H1883" s="79">
        <f t="shared" ref="H1883:AA1883" si="733">H1885+H1899</f>
        <v>0</v>
      </c>
      <c r="I1883" s="79">
        <f t="shared" si="733"/>
        <v>0.36599999999999999</v>
      </c>
      <c r="J1883" s="79">
        <f t="shared" si="733"/>
        <v>3.1279999999999997</v>
      </c>
      <c r="K1883" s="79">
        <f t="shared" si="733"/>
        <v>10.882999999999999</v>
      </c>
      <c r="L1883" s="79">
        <f t="shared" si="733"/>
        <v>50.819999999999993</v>
      </c>
      <c r="M1883" s="79">
        <f t="shared" si="733"/>
        <v>67.50800000000001</v>
      </c>
      <c r="N1883" s="79">
        <f t="shared" si="733"/>
        <v>98.13900000000001</v>
      </c>
      <c r="O1883" s="79">
        <f t="shared" si="733"/>
        <v>191.155</v>
      </c>
      <c r="P1883" s="79">
        <f t="shared" si="733"/>
        <v>172.56300000000002</v>
      </c>
      <c r="Q1883" s="79">
        <f t="shared" si="733"/>
        <v>251.13199999999998</v>
      </c>
      <c r="R1883" s="79">
        <f t="shared" si="733"/>
        <v>141.86799999999999</v>
      </c>
      <c r="S1883" s="79">
        <f t="shared" si="733"/>
        <v>145.74599999999998</v>
      </c>
      <c r="T1883" s="79">
        <f t="shared" si="733"/>
        <v>109.58</v>
      </c>
      <c r="U1883" s="79">
        <f t="shared" si="733"/>
        <v>52.592999999999996</v>
      </c>
      <c r="V1883" s="79">
        <f t="shared" si="733"/>
        <v>28.961000000000002</v>
      </c>
      <c r="W1883" s="79">
        <f t="shared" si="733"/>
        <v>20.328999999999997</v>
      </c>
      <c r="X1883" s="79">
        <f t="shared" si="733"/>
        <v>10.073</v>
      </c>
      <c r="Y1883" s="79">
        <f t="shared" si="733"/>
        <v>1.627</v>
      </c>
      <c r="Z1883" s="79">
        <f t="shared" si="733"/>
        <v>1.2210000000000001</v>
      </c>
      <c r="AA1883" s="111">
        <f t="shared" si="733"/>
        <v>2.0659999999999998</v>
      </c>
      <c r="AB1883" s="107"/>
    </row>
    <row r="1884" spans="1:28" ht="19.5" customHeight="1" x14ac:dyDescent="0.15">
      <c r="A1884" s="219"/>
      <c r="B1884" s="73"/>
      <c r="C1884" s="77"/>
      <c r="D1884" s="77" t="s">
        <v>153</v>
      </c>
      <c r="E1884" s="77" t="s">
        <v>183</v>
      </c>
      <c r="F1884" s="79">
        <f>SUM(G1884:AA1884)</f>
        <v>4315.4399999999996</v>
      </c>
      <c r="G1884" s="79">
        <f>SUM(G1886,G1888,G1890,G1892,G1894,G1896)</f>
        <v>5.4599999999999991</v>
      </c>
      <c r="H1884" s="79">
        <f t="shared" ref="H1884" si="734">SUM(H1886,H1888,H1890,H1892,H1894,H1896)</f>
        <v>2.35</v>
      </c>
      <c r="I1884" s="79">
        <f>SUM(I1886,I1888,I1890,I1892,I1894,I1896)</f>
        <v>9.93</v>
      </c>
      <c r="J1884" s="79">
        <f t="shared" ref="J1884" si="735">SUM(J1886,J1888,J1890,J1892,J1894,J1896)</f>
        <v>32.770000000000003</v>
      </c>
      <c r="K1884" s="79">
        <f>SUM(K1886,K1888,K1890,K1892,K1894,K1896)</f>
        <v>65.62</v>
      </c>
      <c r="L1884" s="79">
        <f t="shared" ref="L1884:N1884" si="736">SUM(L1886,L1888,L1890,L1892,L1894,L1896)</f>
        <v>244.06</v>
      </c>
      <c r="M1884" s="79">
        <f t="shared" si="736"/>
        <v>270.79000000000002</v>
      </c>
      <c r="N1884" s="79">
        <f t="shared" si="736"/>
        <v>338.95</v>
      </c>
      <c r="O1884" s="79">
        <f>SUM(O1886,O1888,O1890,O1892,O1894,O1896)</f>
        <v>612.93000000000006</v>
      </c>
      <c r="P1884" s="79">
        <f t="shared" ref="P1884:V1884" si="737">SUM(P1886,P1888,P1890,P1892,P1894,P1896)</f>
        <v>576.15</v>
      </c>
      <c r="Q1884" s="79">
        <f t="shared" si="737"/>
        <v>748.9799999999999</v>
      </c>
      <c r="R1884" s="79">
        <f t="shared" si="737"/>
        <v>396.34000000000003</v>
      </c>
      <c r="S1884" s="79">
        <f t="shared" si="737"/>
        <v>402.75</v>
      </c>
      <c r="T1884" s="79">
        <f t="shared" si="737"/>
        <v>296.35000000000002</v>
      </c>
      <c r="U1884" s="79">
        <f t="shared" si="737"/>
        <v>139.04999999999998</v>
      </c>
      <c r="V1884" s="79">
        <f t="shared" si="737"/>
        <v>74.319999999999993</v>
      </c>
      <c r="W1884" s="79">
        <f>SUM(W1886,W1888,W1890,W1892,W1894,W1896)</f>
        <v>60.010000000000005</v>
      </c>
      <c r="X1884" s="79">
        <f t="shared" ref="X1884:AA1884" si="738">SUM(X1886,X1888,X1890,X1892,X1894,X1896)</f>
        <v>25.419999999999998</v>
      </c>
      <c r="Y1884" s="79">
        <f t="shared" si="738"/>
        <v>4.2299999999999995</v>
      </c>
      <c r="Z1884" s="79">
        <f t="shared" si="738"/>
        <v>2.98</v>
      </c>
      <c r="AA1884" s="111">
        <f t="shared" si="738"/>
        <v>6</v>
      </c>
      <c r="AB1884" s="107"/>
    </row>
    <row r="1885" spans="1:28" ht="19.5" customHeight="1" x14ac:dyDescent="0.15">
      <c r="A1885" s="219"/>
      <c r="B1885" s="73" t="s">
        <v>154</v>
      </c>
      <c r="C1885" s="73"/>
      <c r="D1885" s="73"/>
      <c r="E1885" s="77" t="s">
        <v>150</v>
      </c>
      <c r="F1885" s="79">
        <f t="shared" si="730"/>
        <v>1355.0040000000001</v>
      </c>
      <c r="G1885" s="79">
        <f>SUM(G1887,G1889,G1891,G1893,G1895,G1897)</f>
        <v>0</v>
      </c>
      <c r="H1885" s="79">
        <f t="shared" ref="H1885:AA1885" si="739">SUM(H1887,H1889,H1891,H1893,H1895,H1897)</f>
        <v>0</v>
      </c>
      <c r="I1885" s="79">
        <f t="shared" si="739"/>
        <v>0.32800000000000001</v>
      </c>
      <c r="J1885" s="79">
        <f t="shared" si="739"/>
        <v>3.0799999999999996</v>
      </c>
      <c r="K1885" s="79">
        <f t="shared" si="739"/>
        <v>10.670999999999999</v>
      </c>
      <c r="L1885" s="79">
        <f t="shared" si="739"/>
        <v>50.801999999999992</v>
      </c>
      <c r="M1885" s="79">
        <f t="shared" si="739"/>
        <v>67.418000000000006</v>
      </c>
      <c r="N1885" s="79">
        <f t="shared" si="739"/>
        <v>97.843000000000004</v>
      </c>
      <c r="O1885" s="79">
        <f t="shared" si="739"/>
        <v>190.79</v>
      </c>
      <c r="P1885" s="79">
        <f t="shared" si="739"/>
        <v>170.96900000000002</v>
      </c>
      <c r="Q1885" s="79">
        <f t="shared" si="739"/>
        <v>249.66899999999998</v>
      </c>
      <c r="R1885" s="79">
        <f t="shared" si="739"/>
        <v>141.739</v>
      </c>
      <c r="S1885" s="79">
        <f t="shared" si="739"/>
        <v>145.74599999999998</v>
      </c>
      <c r="T1885" s="79">
        <f t="shared" si="739"/>
        <v>109.435</v>
      </c>
      <c r="U1885" s="79">
        <f t="shared" si="739"/>
        <v>52.533999999999999</v>
      </c>
      <c r="V1885" s="79">
        <f t="shared" si="739"/>
        <v>28.664000000000001</v>
      </c>
      <c r="W1885" s="79">
        <f t="shared" si="739"/>
        <v>20.328999999999997</v>
      </c>
      <c r="X1885" s="79">
        <f t="shared" si="739"/>
        <v>10.073</v>
      </c>
      <c r="Y1885" s="79">
        <f t="shared" si="739"/>
        <v>1.627</v>
      </c>
      <c r="Z1885" s="79">
        <f t="shared" si="739"/>
        <v>1.2210000000000001</v>
      </c>
      <c r="AA1885" s="111">
        <f t="shared" si="739"/>
        <v>2.0659999999999998</v>
      </c>
      <c r="AB1885" s="107"/>
    </row>
    <row r="1886" spans="1:28" ht="19.5" customHeight="1" x14ac:dyDescent="0.15">
      <c r="A1886" s="219" t="s">
        <v>155</v>
      </c>
      <c r="B1886" s="73"/>
      <c r="C1886" s="73" t="s">
        <v>10</v>
      </c>
      <c r="D1886" s="77" t="s">
        <v>156</v>
      </c>
      <c r="E1886" s="77" t="s">
        <v>183</v>
      </c>
      <c r="F1886" s="79">
        <f t="shared" ref="F1886:F1889" si="740">SUM(G1886:AA1886)</f>
        <v>3531.01</v>
      </c>
      <c r="G1886" s="79">
        <v>2.5</v>
      </c>
      <c r="H1886" s="79">
        <v>1.59</v>
      </c>
      <c r="I1886" s="79">
        <v>7.12</v>
      </c>
      <c r="J1886" s="79">
        <v>24.86</v>
      </c>
      <c r="K1886" s="79">
        <v>60.27</v>
      </c>
      <c r="L1886" s="79">
        <v>239.26999999999998</v>
      </c>
      <c r="M1886" s="79">
        <v>267.92</v>
      </c>
      <c r="N1886" s="79">
        <v>333.25</v>
      </c>
      <c r="O1886" s="79">
        <v>561.86</v>
      </c>
      <c r="P1886" s="79">
        <v>371.34</v>
      </c>
      <c r="Q1886" s="79">
        <v>554.17999999999995</v>
      </c>
      <c r="R1886" s="79">
        <v>325.8</v>
      </c>
      <c r="S1886" s="79">
        <v>317.37</v>
      </c>
      <c r="T1886" s="79">
        <v>230.29999999999998</v>
      </c>
      <c r="U1886" s="79">
        <v>107.5</v>
      </c>
      <c r="V1886" s="79">
        <v>61.53</v>
      </c>
      <c r="W1886" s="79">
        <v>31.45</v>
      </c>
      <c r="X1886" s="79">
        <v>23.08</v>
      </c>
      <c r="Y1886" s="79">
        <v>3.51</v>
      </c>
      <c r="Z1886" s="79">
        <v>2.98</v>
      </c>
      <c r="AA1886" s="111">
        <v>3.33</v>
      </c>
      <c r="AB1886" s="107"/>
    </row>
    <row r="1887" spans="1:28" ht="19.5" customHeight="1" x14ac:dyDescent="0.15">
      <c r="A1887" s="219"/>
      <c r="B1887" s="73"/>
      <c r="C1887" s="73"/>
      <c r="D1887" s="73"/>
      <c r="E1887" s="77" t="s">
        <v>150</v>
      </c>
      <c r="F1887" s="79">
        <f t="shared" si="740"/>
        <v>1173.8140000000001</v>
      </c>
      <c r="G1887" s="79">
        <v>0</v>
      </c>
      <c r="H1887" s="79">
        <v>0</v>
      </c>
      <c r="I1887" s="79">
        <v>0.30499999999999999</v>
      </c>
      <c r="J1887" s="79">
        <v>2.98</v>
      </c>
      <c r="K1887" s="79">
        <v>10.244999999999999</v>
      </c>
      <c r="L1887" s="79">
        <v>50.235999999999997</v>
      </c>
      <c r="M1887" s="79">
        <v>67.016000000000005</v>
      </c>
      <c r="N1887" s="79">
        <v>96.653999999999996</v>
      </c>
      <c r="O1887" s="79">
        <v>179.792</v>
      </c>
      <c r="P1887" s="79">
        <v>126.224</v>
      </c>
      <c r="Q1887" s="79">
        <v>205.08599999999998</v>
      </c>
      <c r="R1887" s="79">
        <v>123.803</v>
      </c>
      <c r="S1887" s="79">
        <v>123.836</v>
      </c>
      <c r="T1887" s="79">
        <v>91.942999999999998</v>
      </c>
      <c r="U1887" s="79">
        <v>44.067</v>
      </c>
      <c r="V1887" s="79">
        <v>25.23</v>
      </c>
      <c r="W1887" s="79">
        <v>12.898</v>
      </c>
      <c r="X1887" s="79">
        <v>9.4649999999999999</v>
      </c>
      <c r="Y1887" s="79">
        <v>1.44</v>
      </c>
      <c r="Z1887" s="79">
        <v>1.2210000000000001</v>
      </c>
      <c r="AA1887" s="111">
        <v>1.373</v>
      </c>
      <c r="AB1887" s="107"/>
    </row>
    <row r="1888" spans="1:28" ht="19.5" customHeight="1" x14ac:dyDescent="0.15">
      <c r="A1888" s="219"/>
      <c r="B1888" s="73"/>
      <c r="C1888" s="73"/>
      <c r="D1888" s="77" t="s">
        <v>157</v>
      </c>
      <c r="E1888" s="77" t="s">
        <v>183</v>
      </c>
      <c r="F1888" s="79">
        <f t="shared" si="740"/>
        <v>251.12</v>
      </c>
      <c r="G1888" s="79">
        <v>0</v>
      </c>
      <c r="H1888" s="79">
        <v>0</v>
      </c>
      <c r="I1888" s="79">
        <v>0</v>
      </c>
      <c r="J1888" s="79">
        <v>0</v>
      </c>
      <c r="K1888" s="79">
        <v>0</v>
      </c>
      <c r="L1888" s="79">
        <v>0</v>
      </c>
      <c r="M1888" s="79">
        <v>0</v>
      </c>
      <c r="N1888" s="79">
        <v>0</v>
      </c>
      <c r="O1888" s="79">
        <v>10.5</v>
      </c>
      <c r="P1888" s="79">
        <v>41.07</v>
      </c>
      <c r="Q1888" s="79">
        <v>139.44</v>
      </c>
      <c r="R1888" s="79">
        <v>10.93</v>
      </c>
      <c r="S1888" s="79">
        <v>21.57</v>
      </c>
      <c r="T1888" s="79">
        <v>20.68</v>
      </c>
      <c r="U1888" s="79">
        <v>4.53</v>
      </c>
      <c r="V1888" s="79">
        <v>0.55000000000000004</v>
      </c>
      <c r="W1888" s="79">
        <v>0.35</v>
      </c>
      <c r="X1888" s="79">
        <v>0.96</v>
      </c>
      <c r="Y1888" s="79">
        <v>0.54</v>
      </c>
      <c r="Z1888" s="79">
        <v>0</v>
      </c>
      <c r="AA1888" s="111">
        <v>0</v>
      </c>
      <c r="AB1888" s="107"/>
    </row>
    <row r="1889" spans="1:28" ht="19.5" customHeight="1" x14ac:dyDescent="0.15">
      <c r="A1889" s="219"/>
      <c r="B1889" s="73"/>
      <c r="C1889" s="73"/>
      <c r="D1889" s="73"/>
      <c r="E1889" s="77" t="s">
        <v>150</v>
      </c>
      <c r="F1889" s="79">
        <f t="shared" si="740"/>
        <v>55.462000000000003</v>
      </c>
      <c r="G1889" s="79">
        <v>0</v>
      </c>
      <c r="H1889" s="79">
        <v>0</v>
      </c>
      <c r="I1889" s="79">
        <v>0</v>
      </c>
      <c r="J1889" s="79">
        <v>0</v>
      </c>
      <c r="K1889" s="79">
        <v>0</v>
      </c>
      <c r="L1889" s="79">
        <v>0</v>
      </c>
      <c r="M1889" s="79">
        <v>0</v>
      </c>
      <c r="N1889" s="79">
        <v>0</v>
      </c>
      <c r="O1889" s="79">
        <v>1.89</v>
      </c>
      <c r="P1889" s="79">
        <v>8.2309999999999999</v>
      </c>
      <c r="Q1889" s="79">
        <v>30.675999999999998</v>
      </c>
      <c r="R1889" s="79">
        <v>2.5139999999999998</v>
      </c>
      <c r="S1889" s="79">
        <v>5.18</v>
      </c>
      <c r="T1889" s="79">
        <v>5.1749999999999998</v>
      </c>
      <c r="U1889" s="79">
        <v>1.177</v>
      </c>
      <c r="V1889" s="79">
        <v>0.13900000000000001</v>
      </c>
      <c r="W1889" s="79">
        <v>9.0999999999999998E-2</v>
      </c>
      <c r="X1889" s="79">
        <v>0.249</v>
      </c>
      <c r="Y1889" s="79">
        <v>0.14000000000000001</v>
      </c>
      <c r="Z1889" s="79">
        <v>0</v>
      </c>
      <c r="AA1889" s="111">
        <v>0</v>
      </c>
      <c r="AB1889" s="107"/>
    </row>
    <row r="1890" spans="1:28" ht="19.5" customHeight="1" x14ac:dyDescent="0.15">
      <c r="A1890" s="219"/>
      <c r="B1890" s="73" t="s">
        <v>158</v>
      </c>
      <c r="C1890" s="73" t="s">
        <v>159</v>
      </c>
      <c r="D1890" s="77" t="s">
        <v>160</v>
      </c>
      <c r="E1890" s="77" t="s">
        <v>183</v>
      </c>
      <c r="F1890" s="79">
        <f>SUM(G1890:AA1890)</f>
        <v>176.13</v>
      </c>
      <c r="G1890" s="79">
        <v>0</v>
      </c>
      <c r="H1890" s="79">
        <v>0</v>
      </c>
      <c r="I1890" s="79">
        <v>0</v>
      </c>
      <c r="J1890" s="79">
        <v>0</v>
      </c>
      <c r="K1890" s="79">
        <v>2.85</v>
      </c>
      <c r="L1890" s="79">
        <v>4.68</v>
      </c>
      <c r="M1890" s="79">
        <v>2.87</v>
      </c>
      <c r="N1890" s="79">
        <v>0.14000000000000001</v>
      </c>
      <c r="O1890" s="79">
        <v>4.47</v>
      </c>
      <c r="P1890" s="79">
        <v>20.27</v>
      </c>
      <c r="Q1890" s="79">
        <v>12.29</v>
      </c>
      <c r="R1890" s="79">
        <v>16.88</v>
      </c>
      <c r="S1890" s="79">
        <v>28.32</v>
      </c>
      <c r="T1890" s="79">
        <v>21.45</v>
      </c>
      <c r="U1890" s="79">
        <v>20.260000000000002</v>
      </c>
      <c r="V1890" s="79">
        <v>9.41</v>
      </c>
      <c r="W1890" s="79">
        <v>28.01</v>
      </c>
      <c r="X1890" s="79">
        <v>1.38</v>
      </c>
      <c r="Y1890" s="79">
        <v>0.18</v>
      </c>
      <c r="Z1890" s="79">
        <v>0</v>
      </c>
      <c r="AA1890" s="111">
        <v>2.67</v>
      </c>
      <c r="AB1890" s="107"/>
    </row>
    <row r="1891" spans="1:28" ht="19.5" customHeight="1" x14ac:dyDescent="0.15">
      <c r="A1891" s="219"/>
      <c r="B1891" s="73"/>
      <c r="C1891" s="73"/>
      <c r="D1891" s="73"/>
      <c r="E1891" s="77" t="s">
        <v>150</v>
      </c>
      <c r="F1891" s="79">
        <f t="shared" ref="F1891:F1913" si="741">SUM(G1891:AA1891)</f>
        <v>40.982999999999997</v>
      </c>
      <c r="G1891" s="79">
        <v>0</v>
      </c>
      <c r="H1891" s="79">
        <v>0</v>
      </c>
      <c r="I1891" s="79">
        <v>0</v>
      </c>
      <c r="J1891" s="79">
        <v>0</v>
      </c>
      <c r="K1891" s="79">
        <v>0.28499999999999998</v>
      </c>
      <c r="L1891" s="79">
        <v>0.56200000000000006</v>
      </c>
      <c r="M1891" s="79">
        <v>0.40200000000000002</v>
      </c>
      <c r="N1891" s="79">
        <v>2.1999999999999999E-2</v>
      </c>
      <c r="O1891" s="79">
        <v>0.80500000000000005</v>
      </c>
      <c r="P1891" s="79">
        <v>4.0590000000000002</v>
      </c>
      <c r="Q1891" s="79">
        <v>2.7050000000000001</v>
      </c>
      <c r="R1891" s="79">
        <v>3.8849999999999998</v>
      </c>
      <c r="S1891" s="79">
        <v>6.7970000000000006</v>
      </c>
      <c r="T1891" s="79">
        <v>5.3730000000000002</v>
      </c>
      <c r="U1891" s="79">
        <v>5.2629999999999999</v>
      </c>
      <c r="V1891" s="79">
        <v>2.4460000000000002</v>
      </c>
      <c r="W1891" s="79">
        <v>7.28</v>
      </c>
      <c r="X1891" s="79">
        <v>0.35899999999999999</v>
      </c>
      <c r="Y1891" s="79">
        <v>4.7E-2</v>
      </c>
      <c r="Z1891" s="79">
        <v>0</v>
      </c>
      <c r="AA1891" s="111">
        <v>0.69299999999999995</v>
      </c>
      <c r="AB1891" s="107"/>
    </row>
    <row r="1892" spans="1:28" ht="19.5" customHeight="1" x14ac:dyDescent="0.15">
      <c r="A1892" s="219"/>
      <c r="B1892" s="73"/>
      <c r="C1892" s="73"/>
      <c r="D1892" s="77" t="s">
        <v>161</v>
      </c>
      <c r="E1892" s="77" t="s">
        <v>183</v>
      </c>
      <c r="F1892" s="79">
        <f t="shared" si="741"/>
        <v>13.66</v>
      </c>
      <c r="G1892" s="79">
        <v>1.94</v>
      </c>
      <c r="H1892" s="79">
        <v>0</v>
      </c>
      <c r="I1892" s="79">
        <v>2.0099999999999998</v>
      </c>
      <c r="J1892" s="79">
        <v>7.8100000000000005</v>
      </c>
      <c r="K1892" s="79">
        <v>1.79</v>
      </c>
      <c r="L1892" s="79">
        <v>0.11</v>
      </c>
      <c r="M1892" s="79">
        <v>0</v>
      </c>
      <c r="N1892" s="79">
        <v>0</v>
      </c>
      <c r="O1892" s="79">
        <v>0</v>
      </c>
      <c r="P1892" s="79">
        <v>0</v>
      </c>
      <c r="Q1892" s="79">
        <v>0</v>
      </c>
      <c r="R1892" s="79">
        <v>0</v>
      </c>
      <c r="S1892" s="79">
        <v>0</v>
      </c>
      <c r="T1892" s="79">
        <v>0</v>
      </c>
      <c r="U1892" s="79">
        <v>0</v>
      </c>
      <c r="V1892" s="79">
        <v>0</v>
      </c>
      <c r="W1892" s="79">
        <v>0</v>
      </c>
      <c r="X1892" s="79">
        <v>0</v>
      </c>
      <c r="Y1892" s="79">
        <v>0</v>
      </c>
      <c r="Z1892" s="79">
        <v>0</v>
      </c>
      <c r="AA1892" s="111">
        <v>0</v>
      </c>
      <c r="AB1892" s="107"/>
    </row>
    <row r="1893" spans="1:28" ht="19.5" customHeight="1" x14ac:dyDescent="0.15">
      <c r="A1893" s="219"/>
      <c r="B1893" s="73"/>
      <c r="C1893" s="73"/>
      <c r="D1893" s="73"/>
      <c r="E1893" s="77" t="s">
        <v>150</v>
      </c>
      <c r="F1893" s="79">
        <f t="shared" si="741"/>
        <v>0.14100000000000001</v>
      </c>
      <c r="G1893" s="79">
        <v>0</v>
      </c>
      <c r="H1893" s="79">
        <v>0</v>
      </c>
      <c r="I1893" s="79">
        <v>0</v>
      </c>
      <c r="J1893" s="79">
        <v>9.0000000000000011E-2</v>
      </c>
      <c r="K1893" s="79">
        <v>4.7E-2</v>
      </c>
      <c r="L1893" s="79">
        <v>4.0000000000000001E-3</v>
      </c>
      <c r="M1893" s="79">
        <v>0</v>
      </c>
      <c r="N1893" s="79">
        <v>0</v>
      </c>
      <c r="O1893" s="79">
        <v>0</v>
      </c>
      <c r="P1893" s="79">
        <v>0</v>
      </c>
      <c r="Q1893" s="79">
        <v>0</v>
      </c>
      <c r="R1893" s="79">
        <v>0</v>
      </c>
      <c r="S1893" s="79">
        <v>0</v>
      </c>
      <c r="T1893" s="79">
        <v>0</v>
      </c>
      <c r="U1893" s="79">
        <v>0</v>
      </c>
      <c r="V1893" s="79">
        <v>0</v>
      </c>
      <c r="W1893" s="79">
        <v>0</v>
      </c>
      <c r="X1893" s="79">
        <v>0</v>
      </c>
      <c r="Y1893" s="79">
        <v>0</v>
      </c>
      <c r="Z1893" s="79">
        <v>0</v>
      </c>
      <c r="AA1893" s="111">
        <v>0</v>
      </c>
      <c r="AB1893" s="107"/>
    </row>
    <row r="1894" spans="1:28" ht="19.5" customHeight="1" x14ac:dyDescent="0.15">
      <c r="A1894" s="219"/>
      <c r="B1894" s="73"/>
      <c r="C1894" s="73" t="s">
        <v>162</v>
      </c>
      <c r="D1894" s="77" t="s">
        <v>163</v>
      </c>
      <c r="E1894" s="77" t="s">
        <v>183</v>
      </c>
      <c r="F1894" s="79">
        <f t="shared" si="741"/>
        <v>314.56999999999994</v>
      </c>
      <c r="G1894" s="79">
        <v>1.02</v>
      </c>
      <c r="H1894" s="79">
        <v>0.76</v>
      </c>
      <c r="I1894" s="79">
        <v>0.8</v>
      </c>
      <c r="J1894" s="79">
        <v>0.1</v>
      </c>
      <c r="K1894" s="79">
        <v>0.71</v>
      </c>
      <c r="L1894" s="79">
        <v>0</v>
      </c>
      <c r="M1894" s="79">
        <v>0</v>
      </c>
      <c r="N1894" s="79">
        <v>5.56</v>
      </c>
      <c r="O1894" s="79">
        <v>36.1</v>
      </c>
      <c r="P1894" s="79">
        <v>114.52</v>
      </c>
      <c r="Q1894" s="79">
        <v>43.07</v>
      </c>
      <c r="R1894" s="79">
        <v>42.73</v>
      </c>
      <c r="S1894" s="79">
        <v>35.49</v>
      </c>
      <c r="T1894" s="79">
        <v>23.92</v>
      </c>
      <c r="U1894" s="79">
        <v>6.76</v>
      </c>
      <c r="V1894" s="79">
        <v>2.83</v>
      </c>
      <c r="W1894" s="79">
        <v>0.2</v>
      </c>
      <c r="X1894" s="79">
        <v>0</v>
      </c>
      <c r="Y1894" s="79">
        <v>0</v>
      </c>
      <c r="Z1894" s="79">
        <v>0</v>
      </c>
      <c r="AA1894" s="111">
        <v>0</v>
      </c>
      <c r="AB1894" s="107"/>
    </row>
    <row r="1895" spans="1:28" ht="19.5" customHeight="1" x14ac:dyDescent="0.15">
      <c r="A1895" s="219"/>
      <c r="B1895" s="73" t="s">
        <v>20</v>
      </c>
      <c r="C1895" s="73"/>
      <c r="D1895" s="73"/>
      <c r="E1895" s="77" t="s">
        <v>150</v>
      </c>
      <c r="F1895" s="79">
        <f t="shared" si="741"/>
        <v>80.783000000000001</v>
      </c>
      <c r="G1895" s="79">
        <v>0</v>
      </c>
      <c r="H1895" s="79">
        <v>0</v>
      </c>
      <c r="I1895" s="79">
        <v>2.3E-2</v>
      </c>
      <c r="J1895" s="79">
        <v>0.01</v>
      </c>
      <c r="K1895" s="79">
        <v>9.4E-2</v>
      </c>
      <c r="L1895" s="79">
        <v>0</v>
      </c>
      <c r="M1895" s="79">
        <v>0</v>
      </c>
      <c r="N1895" s="79">
        <v>1.167</v>
      </c>
      <c r="O1895" s="79">
        <v>8.3030000000000008</v>
      </c>
      <c r="P1895" s="79">
        <v>28.634</v>
      </c>
      <c r="Q1895" s="79">
        <v>11.202</v>
      </c>
      <c r="R1895" s="79">
        <v>11.537000000000001</v>
      </c>
      <c r="S1895" s="79">
        <v>9.9329999999999998</v>
      </c>
      <c r="T1895" s="79">
        <v>6.944</v>
      </c>
      <c r="U1895" s="79">
        <v>2.0270000000000001</v>
      </c>
      <c r="V1895" s="79">
        <v>0.84899999999999998</v>
      </c>
      <c r="W1895" s="79">
        <v>0.06</v>
      </c>
      <c r="X1895" s="79">
        <v>0</v>
      </c>
      <c r="Y1895" s="79">
        <v>0</v>
      </c>
      <c r="Z1895" s="79">
        <v>0</v>
      </c>
      <c r="AA1895" s="111">
        <v>0</v>
      </c>
      <c r="AB1895" s="107"/>
    </row>
    <row r="1896" spans="1:28" ht="19.5" customHeight="1" x14ac:dyDescent="0.15">
      <c r="A1896" s="219"/>
      <c r="B1896" s="73"/>
      <c r="C1896" s="73"/>
      <c r="D1896" s="77" t="s">
        <v>164</v>
      </c>
      <c r="E1896" s="77" t="s">
        <v>183</v>
      </c>
      <c r="F1896" s="79">
        <f t="shared" si="741"/>
        <v>28.95</v>
      </c>
      <c r="G1896" s="79">
        <v>0</v>
      </c>
      <c r="H1896" s="79">
        <v>0</v>
      </c>
      <c r="I1896" s="79">
        <v>0</v>
      </c>
      <c r="J1896" s="79">
        <v>0</v>
      </c>
      <c r="K1896" s="79">
        <v>0</v>
      </c>
      <c r="L1896" s="79">
        <v>0</v>
      </c>
      <c r="M1896" s="79">
        <v>0</v>
      </c>
      <c r="N1896" s="79">
        <v>0</v>
      </c>
      <c r="O1896" s="79">
        <v>0</v>
      </c>
      <c r="P1896" s="79">
        <v>28.95</v>
      </c>
      <c r="Q1896" s="79">
        <v>0</v>
      </c>
      <c r="R1896" s="79">
        <v>0</v>
      </c>
      <c r="S1896" s="79">
        <v>0</v>
      </c>
      <c r="T1896" s="79">
        <v>0</v>
      </c>
      <c r="U1896" s="79">
        <v>0</v>
      </c>
      <c r="V1896" s="79">
        <v>0</v>
      </c>
      <c r="W1896" s="79">
        <v>0</v>
      </c>
      <c r="X1896" s="79">
        <v>0</v>
      </c>
      <c r="Y1896" s="79">
        <v>0</v>
      </c>
      <c r="Z1896" s="79">
        <v>0</v>
      </c>
      <c r="AA1896" s="111">
        <v>0</v>
      </c>
      <c r="AB1896" s="107"/>
    </row>
    <row r="1897" spans="1:28" ht="19.5" customHeight="1" x14ac:dyDescent="0.15">
      <c r="A1897" s="219" t="s">
        <v>226</v>
      </c>
      <c r="B1897" s="73"/>
      <c r="C1897" s="73"/>
      <c r="D1897" s="73"/>
      <c r="E1897" s="77" t="s">
        <v>150</v>
      </c>
      <c r="F1897" s="79">
        <f t="shared" si="741"/>
        <v>3.8210000000000002</v>
      </c>
      <c r="G1897" s="79">
        <v>0</v>
      </c>
      <c r="H1897" s="79">
        <v>0</v>
      </c>
      <c r="I1897" s="79">
        <v>0</v>
      </c>
      <c r="J1897" s="79">
        <v>0</v>
      </c>
      <c r="K1897" s="79">
        <v>0</v>
      </c>
      <c r="L1897" s="79">
        <v>0</v>
      </c>
      <c r="M1897" s="79">
        <v>0</v>
      </c>
      <c r="N1897" s="79">
        <v>0</v>
      </c>
      <c r="O1897" s="79">
        <v>0</v>
      </c>
      <c r="P1897" s="79">
        <v>3.8210000000000002</v>
      </c>
      <c r="Q1897" s="79">
        <v>0</v>
      </c>
      <c r="R1897" s="79">
        <v>0</v>
      </c>
      <c r="S1897" s="79">
        <v>0</v>
      </c>
      <c r="T1897" s="79">
        <v>0</v>
      </c>
      <c r="U1897" s="79">
        <v>0</v>
      </c>
      <c r="V1897" s="79">
        <v>0</v>
      </c>
      <c r="W1897" s="79">
        <v>0</v>
      </c>
      <c r="X1897" s="79">
        <v>0</v>
      </c>
      <c r="Y1897" s="79">
        <v>0</v>
      </c>
      <c r="Z1897" s="79">
        <v>0</v>
      </c>
      <c r="AA1897" s="111">
        <v>0</v>
      </c>
      <c r="AB1897" s="107"/>
    </row>
    <row r="1898" spans="1:28" ht="19.5" customHeight="1" x14ac:dyDescent="0.15">
      <c r="A1898" s="219"/>
      <c r="B1898" s="76"/>
      <c r="C1898" s="74" t="s">
        <v>165</v>
      </c>
      <c r="D1898" s="75"/>
      <c r="E1898" s="77" t="s">
        <v>183</v>
      </c>
      <c r="F1898" s="79">
        <f t="shared" si="741"/>
        <v>29.15</v>
      </c>
      <c r="G1898" s="79">
        <v>0</v>
      </c>
      <c r="H1898" s="79">
        <v>0</v>
      </c>
      <c r="I1898" s="79">
        <v>1.48</v>
      </c>
      <c r="J1898" s="79">
        <v>0.43</v>
      </c>
      <c r="K1898" s="79">
        <v>2.75</v>
      </c>
      <c r="L1898" s="79">
        <v>0.2</v>
      </c>
      <c r="M1898" s="79">
        <v>0.41</v>
      </c>
      <c r="N1898" s="79">
        <v>1.98</v>
      </c>
      <c r="O1898" s="79">
        <v>1.6</v>
      </c>
      <c r="P1898" s="79">
        <v>9.84</v>
      </c>
      <c r="Q1898" s="79">
        <v>5.77</v>
      </c>
      <c r="R1898" s="79">
        <v>0.46</v>
      </c>
      <c r="S1898" s="79">
        <v>0</v>
      </c>
      <c r="T1898" s="79">
        <v>1.01</v>
      </c>
      <c r="U1898" s="79">
        <v>0.4</v>
      </c>
      <c r="V1898" s="79">
        <v>2.82</v>
      </c>
      <c r="W1898" s="79">
        <v>0</v>
      </c>
      <c r="X1898" s="79">
        <v>0</v>
      </c>
      <c r="Y1898" s="79">
        <v>0</v>
      </c>
      <c r="Z1898" s="79">
        <v>0</v>
      </c>
      <c r="AA1898" s="111">
        <v>0</v>
      </c>
      <c r="AB1898" s="107"/>
    </row>
    <row r="1899" spans="1:28" ht="19.5" customHeight="1" x14ac:dyDescent="0.15">
      <c r="A1899" s="219"/>
      <c r="B1899" s="76"/>
      <c r="C1899" s="76"/>
      <c r="E1899" s="77" t="s">
        <v>150</v>
      </c>
      <c r="F1899" s="79">
        <f t="shared" si="741"/>
        <v>4.7539999999999996</v>
      </c>
      <c r="G1899" s="79">
        <v>0</v>
      </c>
      <c r="H1899" s="79">
        <v>0</v>
      </c>
      <c r="I1899" s="79">
        <v>3.7999999999999999E-2</v>
      </c>
      <c r="J1899" s="79">
        <v>4.8000000000000001E-2</v>
      </c>
      <c r="K1899" s="79">
        <v>0.21199999999999999</v>
      </c>
      <c r="L1899" s="79">
        <v>1.7999999999999999E-2</v>
      </c>
      <c r="M1899" s="79">
        <v>0.09</v>
      </c>
      <c r="N1899" s="79">
        <v>0.29599999999999999</v>
      </c>
      <c r="O1899" s="79">
        <v>0.36499999999999999</v>
      </c>
      <c r="P1899" s="79">
        <v>1.5940000000000001</v>
      </c>
      <c r="Q1899" s="79">
        <v>1.4630000000000001</v>
      </c>
      <c r="R1899" s="79">
        <v>0.129</v>
      </c>
      <c r="S1899" s="79">
        <v>0</v>
      </c>
      <c r="T1899" s="79">
        <v>0.14499999999999999</v>
      </c>
      <c r="U1899" s="79">
        <v>5.8999999999999997E-2</v>
      </c>
      <c r="V1899" s="79">
        <v>0.29699999999999999</v>
      </c>
      <c r="W1899" s="79">
        <v>0</v>
      </c>
      <c r="X1899" s="79">
        <v>0</v>
      </c>
      <c r="Y1899" s="79">
        <v>0</v>
      </c>
      <c r="Z1899" s="79">
        <v>0</v>
      </c>
      <c r="AA1899" s="111">
        <v>0</v>
      </c>
      <c r="AB1899" s="107"/>
    </row>
    <row r="1900" spans="1:28" ht="19.5" customHeight="1" x14ac:dyDescent="0.15">
      <c r="A1900" s="219"/>
      <c r="B1900" s="221"/>
      <c r="C1900" s="74" t="s">
        <v>152</v>
      </c>
      <c r="D1900" s="75"/>
      <c r="E1900" s="77" t="s">
        <v>183</v>
      </c>
      <c r="F1900" s="79">
        <f t="shared" si="741"/>
        <v>3411.6700000000005</v>
      </c>
      <c r="G1900" s="79">
        <f>G1902+G1912</f>
        <v>3.07</v>
      </c>
      <c r="H1900" s="79">
        <f t="shared" ref="H1900:AA1900" si="742">H1902+H1912</f>
        <v>29.17</v>
      </c>
      <c r="I1900" s="79">
        <f t="shared" si="742"/>
        <v>0.22</v>
      </c>
      <c r="J1900" s="79">
        <f t="shared" si="742"/>
        <v>1.54</v>
      </c>
      <c r="K1900" s="79">
        <f t="shared" si="742"/>
        <v>7.91</v>
      </c>
      <c r="L1900" s="79">
        <f t="shared" si="742"/>
        <v>1.72</v>
      </c>
      <c r="M1900" s="79">
        <f t="shared" si="742"/>
        <v>35.06</v>
      </c>
      <c r="N1900" s="79">
        <f t="shared" si="742"/>
        <v>42.56</v>
      </c>
      <c r="O1900" s="79">
        <f t="shared" si="742"/>
        <v>38.229999999999997</v>
      </c>
      <c r="P1900" s="79">
        <f t="shared" si="742"/>
        <v>6.7899999999999991</v>
      </c>
      <c r="Q1900" s="79">
        <f t="shared" si="742"/>
        <v>32.520000000000003</v>
      </c>
      <c r="R1900" s="79">
        <f t="shared" si="742"/>
        <v>257.91000000000003</v>
      </c>
      <c r="S1900" s="79">
        <f t="shared" si="742"/>
        <v>237.78</v>
      </c>
      <c r="T1900" s="79">
        <f t="shared" si="742"/>
        <v>449.02</v>
      </c>
      <c r="U1900" s="79">
        <f t="shared" si="742"/>
        <v>1083.6799999999998</v>
      </c>
      <c r="V1900" s="79">
        <f t="shared" si="742"/>
        <v>746.49</v>
      </c>
      <c r="W1900" s="79">
        <f t="shared" si="742"/>
        <v>315.54999999999995</v>
      </c>
      <c r="X1900" s="79">
        <f t="shared" si="742"/>
        <v>63.78</v>
      </c>
      <c r="Y1900" s="79">
        <f t="shared" si="742"/>
        <v>0.78</v>
      </c>
      <c r="Z1900" s="79">
        <f t="shared" si="742"/>
        <v>0</v>
      </c>
      <c r="AA1900" s="111">
        <f t="shared" si="742"/>
        <v>57.89</v>
      </c>
      <c r="AB1900" s="107"/>
    </row>
    <row r="1901" spans="1:28" ht="19.5" customHeight="1" x14ac:dyDescent="0.15">
      <c r="A1901" s="219"/>
      <c r="B1901" s="76"/>
      <c r="C1901" s="76"/>
      <c r="E1901" s="77" t="s">
        <v>150</v>
      </c>
      <c r="F1901" s="79">
        <f t="shared" si="741"/>
        <v>502.38700000000011</v>
      </c>
      <c r="G1901" s="79">
        <f>G1903+G1913</f>
        <v>0</v>
      </c>
      <c r="H1901" s="79">
        <f t="shared" ref="H1901:AA1901" si="743">H1903+H1913</f>
        <v>0.29199999999999998</v>
      </c>
      <c r="I1901" s="79">
        <f t="shared" si="743"/>
        <v>6.0000000000000001E-3</v>
      </c>
      <c r="J1901" s="79">
        <f t="shared" si="743"/>
        <v>0.06</v>
      </c>
      <c r="K1901" s="79">
        <f t="shared" si="743"/>
        <v>0.58899999999999997</v>
      </c>
      <c r="L1901" s="79">
        <f t="shared" si="743"/>
        <v>0.155</v>
      </c>
      <c r="M1901" s="79">
        <f t="shared" si="743"/>
        <v>3.5059999999999998</v>
      </c>
      <c r="N1901" s="79">
        <f t="shared" si="743"/>
        <v>4.6870000000000003</v>
      </c>
      <c r="O1901" s="79">
        <f t="shared" si="743"/>
        <v>4.585</v>
      </c>
      <c r="P1901" s="79">
        <f t="shared" si="743"/>
        <v>0.96699999999999997</v>
      </c>
      <c r="Q1901" s="79">
        <f t="shared" si="743"/>
        <v>4.5490000000000004</v>
      </c>
      <c r="R1901" s="79">
        <f t="shared" si="743"/>
        <v>37.484999999999999</v>
      </c>
      <c r="S1901" s="79">
        <f t="shared" si="743"/>
        <v>36.756</v>
      </c>
      <c r="T1901" s="79">
        <f t="shared" si="743"/>
        <v>67.534000000000006</v>
      </c>
      <c r="U1901" s="79">
        <f t="shared" si="743"/>
        <v>161.53400000000002</v>
      </c>
      <c r="V1901" s="79">
        <f t="shared" si="743"/>
        <v>110.74400000000001</v>
      </c>
      <c r="W1901" s="79">
        <f t="shared" si="743"/>
        <v>49.414999999999999</v>
      </c>
      <c r="X1901" s="79">
        <f t="shared" si="743"/>
        <v>10.108000000000001</v>
      </c>
      <c r="Y1901" s="79">
        <f t="shared" si="743"/>
        <v>0.18</v>
      </c>
      <c r="Z1901" s="79">
        <f t="shared" si="743"/>
        <v>0</v>
      </c>
      <c r="AA1901" s="111">
        <f t="shared" si="743"/>
        <v>9.2349999999999994</v>
      </c>
      <c r="AB1901" s="107"/>
    </row>
    <row r="1902" spans="1:28" ht="19.5" customHeight="1" x14ac:dyDescent="0.15">
      <c r="A1902" s="219"/>
      <c r="B1902" s="73" t="s">
        <v>94</v>
      </c>
      <c r="C1902" s="77"/>
      <c r="D1902" s="77" t="s">
        <v>153</v>
      </c>
      <c r="E1902" s="77" t="s">
        <v>183</v>
      </c>
      <c r="F1902" s="79">
        <f t="shared" si="741"/>
        <v>116.02</v>
      </c>
      <c r="G1902" s="79">
        <f>SUM(G1904,G1906,G1908,G1910)</f>
        <v>0</v>
      </c>
      <c r="H1902" s="79">
        <f t="shared" ref="H1902:AA1902" si="744">SUM(H1904,H1906,H1908,H1910)</f>
        <v>0</v>
      </c>
      <c r="I1902" s="79">
        <f t="shared" si="744"/>
        <v>0</v>
      </c>
      <c r="J1902" s="79">
        <f t="shared" si="744"/>
        <v>0.46</v>
      </c>
      <c r="K1902" s="79">
        <f t="shared" si="744"/>
        <v>1.22</v>
      </c>
      <c r="L1902" s="79">
        <f t="shared" si="744"/>
        <v>0</v>
      </c>
      <c r="M1902" s="79">
        <f t="shared" si="744"/>
        <v>0</v>
      </c>
      <c r="N1902" s="79">
        <f t="shared" si="744"/>
        <v>0</v>
      </c>
      <c r="O1902" s="79">
        <f t="shared" si="744"/>
        <v>0</v>
      </c>
      <c r="P1902" s="79">
        <f t="shared" si="744"/>
        <v>1.19</v>
      </c>
      <c r="Q1902" s="79">
        <f t="shared" si="744"/>
        <v>0</v>
      </c>
      <c r="R1902" s="79">
        <f t="shared" si="744"/>
        <v>0.98</v>
      </c>
      <c r="S1902" s="79">
        <f t="shared" si="744"/>
        <v>24</v>
      </c>
      <c r="T1902" s="79">
        <f t="shared" si="744"/>
        <v>19.009999999999998</v>
      </c>
      <c r="U1902" s="79">
        <f t="shared" si="744"/>
        <v>19.86</v>
      </c>
      <c r="V1902" s="79">
        <f t="shared" si="744"/>
        <v>8.94</v>
      </c>
      <c r="W1902" s="79">
        <f t="shared" si="744"/>
        <v>26.9</v>
      </c>
      <c r="X1902" s="79">
        <f t="shared" si="744"/>
        <v>6.47</v>
      </c>
      <c r="Y1902" s="79">
        <f t="shared" si="744"/>
        <v>0.57999999999999996</v>
      </c>
      <c r="Z1902" s="79">
        <f t="shared" si="744"/>
        <v>0</v>
      </c>
      <c r="AA1902" s="111">
        <f t="shared" si="744"/>
        <v>6.41</v>
      </c>
      <c r="AB1902" s="107"/>
    </row>
    <row r="1903" spans="1:28" ht="19.5" customHeight="1" x14ac:dyDescent="0.15">
      <c r="A1903" s="219"/>
      <c r="B1903" s="73"/>
      <c r="C1903" s="73" t="s">
        <v>10</v>
      </c>
      <c r="D1903" s="73"/>
      <c r="E1903" s="77" t="s">
        <v>150</v>
      </c>
      <c r="F1903" s="79">
        <f t="shared" si="741"/>
        <v>29.08</v>
      </c>
      <c r="G1903" s="79">
        <f>SUM(G1905,G1907,G1909,G1911)</f>
        <v>0</v>
      </c>
      <c r="H1903" s="79">
        <f t="shared" ref="H1903:AA1903" si="745">SUM(H1905,H1907,H1909,H1911)</f>
        <v>0</v>
      </c>
      <c r="I1903" s="79">
        <f t="shared" si="745"/>
        <v>0</v>
      </c>
      <c r="J1903" s="79">
        <f t="shared" si="745"/>
        <v>5.0000000000000001E-3</v>
      </c>
      <c r="K1903" s="79">
        <f t="shared" si="745"/>
        <v>0.122</v>
      </c>
      <c r="L1903" s="79">
        <f t="shared" si="745"/>
        <v>0</v>
      </c>
      <c r="M1903" s="79">
        <f t="shared" si="745"/>
        <v>0</v>
      </c>
      <c r="N1903" s="79">
        <f t="shared" si="745"/>
        <v>0</v>
      </c>
      <c r="O1903" s="79">
        <f t="shared" si="745"/>
        <v>0</v>
      </c>
      <c r="P1903" s="79">
        <f t="shared" si="745"/>
        <v>0.23799999999999999</v>
      </c>
      <c r="Q1903" s="79">
        <f t="shared" si="745"/>
        <v>0</v>
      </c>
      <c r="R1903" s="79">
        <f t="shared" si="745"/>
        <v>0.22700000000000001</v>
      </c>
      <c r="S1903" s="79">
        <f t="shared" si="745"/>
        <v>5.7539999999999996</v>
      </c>
      <c r="T1903" s="79">
        <f t="shared" si="745"/>
        <v>4.7479999999999993</v>
      </c>
      <c r="U1903" s="79">
        <f t="shared" si="745"/>
        <v>5.1690000000000005</v>
      </c>
      <c r="V1903" s="79">
        <f t="shared" si="745"/>
        <v>2.3219999999999996</v>
      </c>
      <c r="W1903" s="79">
        <f t="shared" si="745"/>
        <v>6.9969999999999999</v>
      </c>
      <c r="X1903" s="79">
        <f t="shared" si="745"/>
        <v>1.68</v>
      </c>
      <c r="Y1903" s="79">
        <f t="shared" si="745"/>
        <v>0.151</v>
      </c>
      <c r="Z1903" s="79">
        <f t="shared" si="745"/>
        <v>0</v>
      </c>
      <c r="AA1903" s="111">
        <f t="shared" si="745"/>
        <v>1.667</v>
      </c>
      <c r="AB1903" s="107"/>
    </row>
    <row r="1904" spans="1:28" ht="19.5" customHeight="1" x14ac:dyDescent="0.15">
      <c r="A1904" s="219"/>
      <c r="B1904" s="73"/>
      <c r="C1904" s="73"/>
      <c r="D1904" s="77" t="s">
        <v>157</v>
      </c>
      <c r="E1904" s="77" t="s">
        <v>183</v>
      </c>
      <c r="F1904" s="79">
        <f t="shared" si="741"/>
        <v>70.219999999999985</v>
      </c>
      <c r="G1904" s="79">
        <v>0</v>
      </c>
      <c r="H1904" s="79">
        <v>0</v>
      </c>
      <c r="I1904" s="79">
        <v>0</v>
      </c>
      <c r="J1904" s="79">
        <v>0</v>
      </c>
      <c r="K1904" s="79">
        <v>1.22</v>
      </c>
      <c r="L1904" s="79">
        <v>0</v>
      </c>
      <c r="M1904" s="79">
        <v>0</v>
      </c>
      <c r="N1904" s="79">
        <v>0</v>
      </c>
      <c r="O1904" s="79">
        <v>0</v>
      </c>
      <c r="P1904" s="79">
        <v>1.19</v>
      </c>
      <c r="Q1904" s="79">
        <v>0</v>
      </c>
      <c r="R1904" s="79">
        <v>0.71</v>
      </c>
      <c r="S1904" s="79">
        <v>13.360000000000001</v>
      </c>
      <c r="T1904" s="79">
        <v>5.6</v>
      </c>
      <c r="U1904" s="79">
        <v>10.129999999999999</v>
      </c>
      <c r="V1904" s="79">
        <v>7.75</v>
      </c>
      <c r="W1904" s="79">
        <v>16.8</v>
      </c>
      <c r="X1904" s="79">
        <v>6.47</v>
      </c>
      <c r="Y1904" s="79">
        <v>0.57999999999999996</v>
      </c>
      <c r="Z1904" s="79">
        <v>0</v>
      </c>
      <c r="AA1904" s="111">
        <v>6.41</v>
      </c>
      <c r="AB1904" s="107"/>
    </row>
    <row r="1905" spans="1:28" ht="19.5" customHeight="1" x14ac:dyDescent="0.15">
      <c r="A1905" s="219"/>
      <c r="B1905" s="73"/>
      <c r="C1905" s="73"/>
      <c r="D1905" s="73"/>
      <c r="E1905" s="77" t="s">
        <v>150</v>
      </c>
      <c r="F1905" s="79">
        <f t="shared" si="741"/>
        <v>17.652999999999999</v>
      </c>
      <c r="G1905" s="79">
        <v>0</v>
      </c>
      <c r="H1905" s="79">
        <v>0</v>
      </c>
      <c r="I1905" s="79">
        <v>0</v>
      </c>
      <c r="J1905" s="79">
        <v>0</v>
      </c>
      <c r="K1905" s="79">
        <v>0.122</v>
      </c>
      <c r="L1905" s="79">
        <v>0</v>
      </c>
      <c r="M1905" s="79">
        <v>0</v>
      </c>
      <c r="N1905" s="79">
        <v>0</v>
      </c>
      <c r="O1905" s="79">
        <v>0</v>
      </c>
      <c r="P1905" s="79">
        <v>0.23799999999999999</v>
      </c>
      <c r="Q1905" s="79">
        <v>0</v>
      </c>
      <c r="R1905" s="79">
        <v>0.16400000000000001</v>
      </c>
      <c r="S1905" s="79">
        <v>3.2069999999999999</v>
      </c>
      <c r="T1905" s="79">
        <v>1.4019999999999999</v>
      </c>
      <c r="U1905" s="79">
        <v>2.637</v>
      </c>
      <c r="V1905" s="79">
        <v>2.0139999999999998</v>
      </c>
      <c r="W1905" s="79">
        <v>4.3709999999999996</v>
      </c>
      <c r="X1905" s="79">
        <v>1.68</v>
      </c>
      <c r="Y1905" s="79">
        <v>0.151</v>
      </c>
      <c r="Z1905" s="79">
        <v>0</v>
      </c>
      <c r="AA1905" s="111">
        <v>1.667</v>
      </c>
      <c r="AB1905" s="107"/>
    </row>
    <row r="1906" spans="1:28" ht="19.5" customHeight="1" x14ac:dyDescent="0.15">
      <c r="A1906" s="219"/>
      <c r="B1906" s="73" t="s">
        <v>65</v>
      </c>
      <c r="C1906" s="73" t="s">
        <v>159</v>
      </c>
      <c r="D1906" s="77" t="s">
        <v>160</v>
      </c>
      <c r="E1906" s="77" t="s">
        <v>183</v>
      </c>
      <c r="F1906" s="79">
        <f t="shared" si="741"/>
        <v>45.339999999999996</v>
      </c>
      <c r="G1906" s="79">
        <v>0</v>
      </c>
      <c r="H1906" s="79">
        <v>0</v>
      </c>
      <c r="I1906" s="79">
        <v>0</v>
      </c>
      <c r="J1906" s="79">
        <v>0</v>
      </c>
      <c r="K1906" s="79">
        <v>0</v>
      </c>
      <c r="L1906" s="79">
        <v>0</v>
      </c>
      <c r="M1906" s="79">
        <v>0</v>
      </c>
      <c r="N1906" s="79">
        <v>0</v>
      </c>
      <c r="O1906" s="79">
        <v>0</v>
      </c>
      <c r="P1906" s="79">
        <v>0</v>
      </c>
      <c r="Q1906" s="79">
        <v>0</v>
      </c>
      <c r="R1906" s="79">
        <v>0.27</v>
      </c>
      <c r="S1906" s="79">
        <v>10.64</v>
      </c>
      <c r="T1906" s="79">
        <v>13.41</v>
      </c>
      <c r="U1906" s="79">
        <v>9.73</v>
      </c>
      <c r="V1906" s="79">
        <v>1.19</v>
      </c>
      <c r="W1906" s="79">
        <v>10.1</v>
      </c>
      <c r="X1906" s="79">
        <v>0</v>
      </c>
      <c r="Y1906" s="79">
        <v>0</v>
      </c>
      <c r="Z1906" s="79">
        <v>0</v>
      </c>
      <c r="AA1906" s="111">
        <v>0</v>
      </c>
      <c r="AB1906" s="107"/>
    </row>
    <row r="1907" spans="1:28" ht="19.5" customHeight="1" x14ac:dyDescent="0.15">
      <c r="A1907" s="219"/>
      <c r="B1907" s="73"/>
      <c r="C1907" s="73"/>
      <c r="D1907" s="73"/>
      <c r="E1907" s="77" t="s">
        <v>150</v>
      </c>
      <c r="F1907" s="79">
        <f t="shared" si="741"/>
        <v>11.421999999999999</v>
      </c>
      <c r="G1907" s="79">
        <v>0</v>
      </c>
      <c r="H1907" s="79">
        <v>0</v>
      </c>
      <c r="I1907" s="79">
        <v>0</v>
      </c>
      <c r="J1907" s="79">
        <v>0</v>
      </c>
      <c r="K1907" s="79">
        <v>0</v>
      </c>
      <c r="L1907" s="79">
        <v>0</v>
      </c>
      <c r="M1907" s="79">
        <v>0</v>
      </c>
      <c r="N1907" s="79">
        <v>0</v>
      </c>
      <c r="O1907" s="79">
        <v>0</v>
      </c>
      <c r="P1907" s="79">
        <v>0</v>
      </c>
      <c r="Q1907" s="79">
        <v>0</v>
      </c>
      <c r="R1907" s="79">
        <v>6.3E-2</v>
      </c>
      <c r="S1907" s="79">
        <v>2.5469999999999997</v>
      </c>
      <c r="T1907" s="79">
        <v>3.3459999999999996</v>
      </c>
      <c r="U1907" s="79">
        <v>2.532</v>
      </c>
      <c r="V1907" s="79">
        <v>0.308</v>
      </c>
      <c r="W1907" s="79">
        <v>2.6259999999999999</v>
      </c>
      <c r="X1907" s="79">
        <v>0</v>
      </c>
      <c r="Y1907" s="79">
        <v>0</v>
      </c>
      <c r="Z1907" s="79">
        <v>0</v>
      </c>
      <c r="AA1907" s="111">
        <v>0</v>
      </c>
      <c r="AB1907" s="107"/>
    </row>
    <row r="1908" spans="1:28" ht="19.5" customHeight="1" x14ac:dyDescent="0.15">
      <c r="A1908" s="219" t="s">
        <v>85</v>
      </c>
      <c r="B1908" s="73"/>
      <c r="C1908" s="73"/>
      <c r="D1908" s="77" t="s">
        <v>166</v>
      </c>
      <c r="E1908" s="77" t="s">
        <v>183</v>
      </c>
      <c r="F1908" s="79">
        <f t="shared" si="741"/>
        <v>0.46</v>
      </c>
      <c r="G1908" s="79">
        <v>0</v>
      </c>
      <c r="H1908" s="79">
        <v>0</v>
      </c>
      <c r="I1908" s="79">
        <v>0</v>
      </c>
      <c r="J1908" s="79">
        <v>0.46</v>
      </c>
      <c r="K1908" s="79">
        <v>0</v>
      </c>
      <c r="L1908" s="79">
        <v>0</v>
      </c>
      <c r="M1908" s="79">
        <v>0</v>
      </c>
      <c r="N1908" s="79">
        <v>0</v>
      </c>
      <c r="O1908" s="79">
        <v>0</v>
      </c>
      <c r="P1908" s="79">
        <v>0</v>
      </c>
      <c r="Q1908" s="79">
        <v>0</v>
      </c>
      <c r="R1908" s="79">
        <v>0</v>
      </c>
      <c r="S1908" s="79">
        <v>0</v>
      </c>
      <c r="T1908" s="79">
        <v>0</v>
      </c>
      <c r="U1908" s="79">
        <v>0</v>
      </c>
      <c r="V1908" s="79">
        <v>0</v>
      </c>
      <c r="W1908" s="79">
        <v>0</v>
      </c>
      <c r="X1908" s="79">
        <v>0</v>
      </c>
      <c r="Y1908" s="79">
        <v>0</v>
      </c>
      <c r="Z1908" s="79">
        <v>0</v>
      </c>
      <c r="AA1908" s="111">
        <v>0</v>
      </c>
      <c r="AB1908" s="107"/>
    </row>
    <row r="1909" spans="1:28" ht="19.5" customHeight="1" x14ac:dyDescent="0.15">
      <c r="A1909" s="219"/>
      <c r="B1909" s="73"/>
      <c r="C1909" s="73" t="s">
        <v>162</v>
      </c>
      <c r="D1909" s="73"/>
      <c r="E1909" s="77" t="s">
        <v>150</v>
      </c>
      <c r="F1909" s="79">
        <f t="shared" si="741"/>
        <v>5.0000000000000001E-3</v>
      </c>
      <c r="G1909" s="79">
        <v>0</v>
      </c>
      <c r="H1909" s="79">
        <v>0</v>
      </c>
      <c r="I1909" s="79">
        <v>0</v>
      </c>
      <c r="J1909" s="79">
        <v>5.0000000000000001E-3</v>
      </c>
      <c r="K1909" s="79">
        <v>0</v>
      </c>
      <c r="L1909" s="79">
        <v>0</v>
      </c>
      <c r="M1909" s="79">
        <v>0</v>
      </c>
      <c r="N1909" s="79">
        <v>0</v>
      </c>
      <c r="O1909" s="79">
        <v>0</v>
      </c>
      <c r="P1909" s="79">
        <v>0</v>
      </c>
      <c r="Q1909" s="79">
        <v>0</v>
      </c>
      <c r="R1909" s="79">
        <v>0</v>
      </c>
      <c r="S1909" s="79">
        <v>0</v>
      </c>
      <c r="T1909" s="79">
        <v>0</v>
      </c>
      <c r="U1909" s="79">
        <v>0</v>
      </c>
      <c r="V1909" s="79">
        <v>0</v>
      </c>
      <c r="W1909" s="79">
        <v>0</v>
      </c>
      <c r="X1909" s="79">
        <v>0</v>
      </c>
      <c r="Y1909" s="79">
        <v>0</v>
      </c>
      <c r="Z1909" s="79">
        <v>0</v>
      </c>
      <c r="AA1909" s="111">
        <v>0</v>
      </c>
      <c r="AB1909" s="107"/>
    </row>
    <row r="1910" spans="1:28" ht="19.5" customHeight="1" x14ac:dyDescent="0.15">
      <c r="A1910" s="219"/>
      <c r="B1910" s="73" t="s">
        <v>20</v>
      </c>
      <c r="C1910" s="73"/>
      <c r="D1910" s="77" t="s">
        <v>164</v>
      </c>
      <c r="E1910" s="77" t="s">
        <v>183</v>
      </c>
      <c r="F1910" s="79">
        <f t="shared" si="741"/>
        <v>0</v>
      </c>
      <c r="G1910" s="79">
        <v>0</v>
      </c>
      <c r="H1910" s="79">
        <v>0</v>
      </c>
      <c r="I1910" s="79">
        <v>0</v>
      </c>
      <c r="J1910" s="79">
        <v>0</v>
      </c>
      <c r="K1910" s="79">
        <v>0</v>
      </c>
      <c r="L1910" s="79">
        <v>0</v>
      </c>
      <c r="M1910" s="79">
        <v>0</v>
      </c>
      <c r="N1910" s="79">
        <v>0</v>
      </c>
      <c r="O1910" s="79">
        <v>0</v>
      </c>
      <c r="P1910" s="79">
        <v>0</v>
      </c>
      <c r="Q1910" s="79">
        <v>0</v>
      </c>
      <c r="R1910" s="79">
        <v>0</v>
      </c>
      <c r="S1910" s="79">
        <v>0</v>
      </c>
      <c r="T1910" s="79">
        <v>0</v>
      </c>
      <c r="U1910" s="79">
        <v>0</v>
      </c>
      <c r="V1910" s="79">
        <v>0</v>
      </c>
      <c r="W1910" s="79">
        <v>0</v>
      </c>
      <c r="X1910" s="79">
        <v>0</v>
      </c>
      <c r="Y1910" s="79">
        <v>0</v>
      </c>
      <c r="Z1910" s="79">
        <v>0</v>
      </c>
      <c r="AA1910" s="111">
        <v>0</v>
      </c>
      <c r="AB1910" s="107"/>
    </row>
    <row r="1911" spans="1:28" ht="19.5" customHeight="1" x14ac:dyDescent="0.15">
      <c r="A1911" s="219"/>
      <c r="B1911" s="73"/>
      <c r="C1911" s="73"/>
      <c r="D1911" s="73"/>
      <c r="E1911" s="77" t="s">
        <v>150</v>
      </c>
      <c r="F1911" s="79">
        <f t="shared" si="741"/>
        <v>0</v>
      </c>
      <c r="G1911" s="79">
        <v>0</v>
      </c>
      <c r="H1911" s="79">
        <v>0</v>
      </c>
      <c r="I1911" s="79">
        <v>0</v>
      </c>
      <c r="J1911" s="79">
        <v>0</v>
      </c>
      <c r="K1911" s="79">
        <v>0</v>
      </c>
      <c r="L1911" s="79">
        <v>0</v>
      </c>
      <c r="M1911" s="79">
        <v>0</v>
      </c>
      <c r="N1911" s="79">
        <v>0</v>
      </c>
      <c r="O1911" s="79">
        <v>0</v>
      </c>
      <c r="P1911" s="79">
        <v>0</v>
      </c>
      <c r="Q1911" s="79">
        <v>0</v>
      </c>
      <c r="R1911" s="79">
        <v>0</v>
      </c>
      <c r="S1911" s="79">
        <v>0</v>
      </c>
      <c r="T1911" s="79">
        <v>0</v>
      </c>
      <c r="U1911" s="79">
        <v>0</v>
      </c>
      <c r="V1911" s="79">
        <v>0</v>
      </c>
      <c r="W1911" s="79">
        <v>0</v>
      </c>
      <c r="X1911" s="79">
        <v>0</v>
      </c>
      <c r="Y1911" s="79">
        <v>0</v>
      </c>
      <c r="Z1911" s="79">
        <v>0</v>
      </c>
      <c r="AA1911" s="111">
        <v>0</v>
      </c>
      <c r="AB1911" s="107"/>
    </row>
    <row r="1912" spans="1:28" ht="19.5" customHeight="1" x14ac:dyDescent="0.15">
      <c r="A1912" s="219"/>
      <c r="B1912" s="76"/>
      <c r="C1912" s="74" t="s">
        <v>165</v>
      </c>
      <c r="D1912" s="75"/>
      <c r="E1912" s="77" t="s">
        <v>183</v>
      </c>
      <c r="F1912" s="79">
        <f t="shared" si="741"/>
        <v>3295.65</v>
      </c>
      <c r="G1912" s="79">
        <v>3.07</v>
      </c>
      <c r="H1912" s="79">
        <v>29.17</v>
      </c>
      <c r="I1912" s="79">
        <v>0.22</v>
      </c>
      <c r="J1912" s="79">
        <v>1.08</v>
      </c>
      <c r="K1912" s="79">
        <v>6.69</v>
      </c>
      <c r="L1912" s="79">
        <v>1.72</v>
      </c>
      <c r="M1912" s="79">
        <v>35.06</v>
      </c>
      <c r="N1912" s="79">
        <v>42.56</v>
      </c>
      <c r="O1912" s="79">
        <v>38.229999999999997</v>
      </c>
      <c r="P1912" s="79">
        <v>5.6</v>
      </c>
      <c r="Q1912" s="79">
        <v>32.520000000000003</v>
      </c>
      <c r="R1912" s="79">
        <v>256.93</v>
      </c>
      <c r="S1912" s="79">
        <v>213.78</v>
      </c>
      <c r="T1912" s="79">
        <v>430.01</v>
      </c>
      <c r="U1912" s="79">
        <v>1063.82</v>
      </c>
      <c r="V1912" s="79">
        <v>737.55</v>
      </c>
      <c r="W1912" s="79">
        <v>288.64999999999998</v>
      </c>
      <c r="X1912" s="79">
        <v>57.31</v>
      </c>
      <c r="Y1912" s="79">
        <v>0.2</v>
      </c>
      <c r="Z1912" s="79">
        <v>0</v>
      </c>
      <c r="AA1912" s="111">
        <v>51.48</v>
      </c>
      <c r="AB1912" s="107"/>
    </row>
    <row r="1913" spans="1:28" ht="19.5" customHeight="1" thickBot="1" x14ac:dyDescent="0.2">
      <c r="A1913" s="94"/>
      <c r="B1913" s="222"/>
      <c r="C1913" s="222"/>
      <c r="D1913" s="223"/>
      <c r="E1913" s="224" t="s">
        <v>150</v>
      </c>
      <c r="F1913" s="79">
        <f t="shared" si="741"/>
        <v>473.30700000000002</v>
      </c>
      <c r="G1913" s="102">
        <v>0</v>
      </c>
      <c r="H1913" s="225">
        <v>0.29199999999999998</v>
      </c>
      <c r="I1913" s="225">
        <v>6.0000000000000001E-3</v>
      </c>
      <c r="J1913" s="225">
        <v>5.5E-2</v>
      </c>
      <c r="K1913" s="225">
        <v>0.46700000000000003</v>
      </c>
      <c r="L1913" s="225">
        <v>0.155</v>
      </c>
      <c r="M1913" s="225">
        <v>3.5059999999999998</v>
      </c>
      <c r="N1913" s="225">
        <v>4.6870000000000003</v>
      </c>
      <c r="O1913" s="225">
        <v>4.585</v>
      </c>
      <c r="P1913" s="225">
        <v>0.72899999999999998</v>
      </c>
      <c r="Q1913" s="225">
        <v>4.5490000000000004</v>
      </c>
      <c r="R1913" s="225">
        <v>37.258000000000003</v>
      </c>
      <c r="S1913" s="225">
        <v>31.001999999999999</v>
      </c>
      <c r="T1913" s="225">
        <v>62.786000000000001</v>
      </c>
      <c r="U1913" s="225">
        <v>156.36500000000001</v>
      </c>
      <c r="V1913" s="225">
        <v>108.42200000000001</v>
      </c>
      <c r="W1913" s="225">
        <v>42.417999999999999</v>
      </c>
      <c r="X1913" s="225">
        <v>8.4280000000000008</v>
      </c>
      <c r="Y1913" s="225">
        <v>2.9000000000000001E-2</v>
      </c>
      <c r="Z1913" s="225">
        <v>0</v>
      </c>
      <c r="AA1913" s="226">
        <v>7.5679999999999996</v>
      </c>
      <c r="AB1913" s="107"/>
    </row>
    <row r="1914" spans="1:28" ht="19.5" customHeight="1" x14ac:dyDescent="0.15">
      <c r="A1914" s="349" t="s">
        <v>119</v>
      </c>
      <c r="B1914" s="352" t="s">
        <v>120</v>
      </c>
      <c r="C1914" s="353"/>
      <c r="D1914" s="354"/>
      <c r="E1914" s="73" t="s">
        <v>183</v>
      </c>
      <c r="F1914" s="227">
        <f>F1915+F1916</f>
        <v>69.339999999999989</v>
      </c>
    </row>
    <row r="1915" spans="1:28" ht="19.5" customHeight="1" x14ac:dyDescent="0.15">
      <c r="A1915" s="350"/>
      <c r="B1915" s="355" t="s">
        <v>205</v>
      </c>
      <c r="C1915" s="356"/>
      <c r="D1915" s="357"/>
      <c r="E1915" s="77" t="s">
        <v>183</v>
      </c>
      <c r="F1915" s="227">
        <v>65.88</v>
      </c>
    </row>
    <row r="1916" spans="1:28" ht="19.5" customHeight="1" x14ac:dyDescent="0.15">
      <c r="A1916" s="351"/>
      <c r="B1916" s="355" t="s">
        <v>206</v>
      </c>
      <c r="C1916" s="356"/>
      <c r="D1916" s="357"/>
      <c r="E1916" s="77" t="s">
        <v>183</v>
      </c>
      <c r="F1916" s="227">
        <v>3.46</v>
      </c>
    </row>
    <row r="1917" spans="1:28" ht="19.5" customHeight="1" thickBot="1" x14ac:dyDescent="0.2">
      <c r="A1917" s="358" t="s">
        <v>204</v>
      </c>
      <c r="B1917" s="359"/>
      <c r="C1917" s="359"/>
      <c r="D1917" s="360"/>
      <c r="E1917" s="167" t="s">
        <v>183</v>
      </c>
      <c r="F1917" s="233">
        <v>0</v>
      </c>
    </row>
    <row r="1919" spans="1:28" ht="19.5" customHeight="1" x14ac:dyDescent="0.15">
      <c r="A1919" s="3" t="s">
        <v>381</v>
      </c>
      <c r="F1919" s="207" t="s">
        <v>485</v>
      </c>
    </row>
    <row r="1920" spans="1:28" ht="19.5" customHeight="1" thickBot="1" x14ac:dyDescent="0.2">
      <c r="A1920" s="346" t="s">
        <v>28</v>
      </c>
      <c r="B1920" s="348"/>
      <c r="C1920" s="348"/>
      <c r="D1920" s="348"/>
      <c r="E1920" s="348"/>
      <c r="F1920" s="348"/>
      <c r="G1920" s="348"/>
      <c r="H1920" s="348"/>
      <c r="I1920" s="348"/>
      <c r="J1920" s="348"/>
      <c r="K1920" s="348"/>
      <c r="L1920" s="348"/>
      <c r="M1920" s="348"/>
      <c r="N1920" s="348"/>
      <c r="O1920" s="348"/>
      <c r="P1920" s="348"/>
      <c r="Q1920" s="348"/>
      <c r="R1920" s="348"/>
      <c r="S1920" s="348"/>
      <c r="T1920" s="348"/>
      <c r="U1920" s="348"/>
      <c r="V1920" s="348"/>
      <c r="W1920" s="348"/>
      <c r="X1920" s="348"/>
      <c r="Y1920" s="348"/>
      <c r="Z1920" s="348"/>
      <c r="AA1920" s="348"/>
    </row>
    <row r="1921" spans="1:28" ht="19.5" customHeight="1" x14ac:dyDescent="0.15">
      <c r="A1921" s="208" t="s">
        <v>179</v>
      </c>
      <c r="B1921" s="91"/>
      <c r="C1921" s="91"/>
      <c r="D1921" s="91"/>
      <c r="E1921" s="91"/>
      <c r="F1921" s="89" t="s">
        <v>180</v>
      </c>
      <c r="G1921" s="184"/>
      <c r="H1921" s="184"/>
      <c r="I1921" s="184"/>
      <c r="J1921" s="184"/>
      <c r="K1921" s="184"/>
      <c r="L1921" s="184"/>
      <c r="M1921" s="184"/>
      <c r="N1921" s="184"/>
      <c r="O1921" s="184"/>
      <c r="P1921" s="184"/>
      <c r="Q1921" s="209"/>
      <c r="R1921" s="135"/>
      <c r="S1921" s="184"/>
      <c r="T1921" s="184"/>
      <c r="U1921" s="184"/>
      <c r="V1921" s="184"/>
      <c r="W1921" s="184"/>
      <c r="X1921" s="184"/>
      <c r="Y1921" s="184"/>
      <c r="Z1921" s="184"/>
      <c r="AA1921" s="234" t="s">
        <v>181</v>
      </c>
      <c r="AB1921" s="107"/>
    </row>
    <row r="1922" spans="1:28" ht="19.5" customHeight="1" x14ac:dyDescent="0.15">
      <c r="A1922" s="211" t="s">
        <v>182</v>
      </c>
      <c r="B1922" s="75"/>
      <c r="C1922" s="75"/>
      <c r="D1922" s="75"/>
      <c r="E1922" s="77" t="s">
        <v>183</v>
      </c>
      <c r="F1922" s="79">
        <f>F1924+F1958+F1961</f>
        <v>7227.130000000001</v>
      </c>
      <c r="G1922" s="212" t="s">
        <v>184</v>
      </c>
      <c r="H1922" s="212" t="s">
        <v>185</v>
      </c>
      <c r="I1922" s="212" t="s">
        <v>186</v>
      </c>
      <c r="J1922" s="212" t="s">
        <v>187</v>
      </c>
      <c r="K1922" s="212" t="s">
        <v>227</v>
      </c>
      <c r="L1922" s="212" t="s">
        <v>228</v>
      </c>
      <c r="M1922" s="212" t="s">
        <v>229</v>
      </c>
      <c r="N1922" s="212" t="s">
        <v>230</v>
      </c>
      <c r="O1922" s="212" t="s">
        <v>231</v>
      </c>
      <c r="P1922" s="212" t="s">
        <v>232</v>
      </c>
      <c r="Q1922" s="213" t="s">
        <v>233</v>
      </c>
      <c r="R1922" s="214" t="s">
        <v>234</v>
      </c>
      <c r="S1922" s="212" t="s">
        <v>235</v>
      </c>
      <c r="T1922" s="212" t="s">
        <v>236</v>
      </c>
      <c r="U1922" s="212" t="s">
        <v>237</v>
      </c>
      <c r="V1922" s="212" t="s">
        <v>238</v>
      </c>
      <c r="W1922" s="212" t="s">
        <v>42</v>
      </c>
      <c r="X1922" s="212" t="s">
        <v>147</v>
      </c>
      <c r="Y1922" s="212" t="s">
        <v>148</v>
      </c>
      <c r="Z1922" s="212" t="s">
        <v>149</v>
      </c>
      <c r="AA1922" s="235"/>
      <c r="AB1922" s="107"/>
    </row>
    <row r="1923" spans="1:28" ht="19.5" customHeight="1" x14ac:dyDescent="0.15">
      <c r="A1923" s="144"/>
      <c r="E1923" s="77" t="s">
        <v>150</v>
      </c>
      <c r="F1923" s="79">
        <f>F1925</f>
        <v>1734.5959999999998</v>
      </c>
      <c r="G1923" s="216"/>
      <c r="H1923" s="216"/>
      <c r="I1923" s="216"/>
      <c r="J1923" s="216"/>
      <c r="K1923" s="216"/>
      <c r="L1923" s="216"/>
      <c r="M1923" s="216"/>
      <c r="N1923" s="216"/>
      <c r="O1923" s="216"/>
      <c r="P1923" s="216"/>
      <c r="Q1923" s="217"/>
      <c r="R1923" s="197"/>
      <c r="S1923" s="216"/>
      <c r="T1923" s="216"/>
      <c r="U1923" s="216"/>
      <c r="V1923" s="216"/>
      <c r="W1923" s="216"/>
      <c r="X1923" s="216"/>
      <c r="Y1923" s="216"/>
      <c r="Z1923" s="216"/>
      <c r="AA1923" s="235" t="s">
        <v>151</v>
      </c>
      <c r="AB1923" s="107"/>
    </row>
    <row r="1924" spans="1:28" ht="19.5" customHeight="1" x14ac:dyDescent="0.15">
      <c r="A1924" s="218"/>
      <c r="B1924" s="74" t="s">
        <v>152</v>
      </c>
      <c r="C1924" s="75"/>
      <c r="D1924" s="75"/>
      <c r="E1924" s="77" t="s">
        <v>183</v>
      </c>
      <c r="F1924" s="79">
        <f>SUM(G1924:AA1924)</f>
        <v>7142.7000000000007</v>
      </c>
      <c r="G1924" s="79">
        <f>G1926+G1944</f>
        <v>12.299999999999999</v>
      </c>
      <c r="H1924" s="79">
        <f t="shared" ref="H1924:AA1924" si="746">H1926+H1944</f>
        <v>21.36</v>
      </c>
      <c r="I1924" s="79">
        <f t="shared" si="746"/>
        <v>19.649999999999999</v>
      </c>
      <c r="J1924" s="79">
        <f t="shared" si="746"/>
        <v>113.80000000000001</v>
      </c>
      <c r="K1924" s="79">
        <f t="shared" si="746"/>
        <v>111.48</v>
      </c>
      <c r="L1924" s="79">
        <f t="shared" si="746"/>
        <v>156.30999999999997</v>
      </c>
      <c r="M1924" s="79">
        <f t="shared" si="746"/>
        <v>229.78000000000003</v>
      </c>
      <c r="N1924" s="79">
        <f t="shared" si="746"/>
        <v>400.01</v>
      </c>
      <c r="O1924" s="79">
        <f t="shared" si="746"/>
        <v>504.92999999999995</v>
      </c>
      <c r="P1924" s="79">
        <f t="shared" si="746"/>
        <v>649.12999999999988</v>
      </c>
      <c r="Q1924" s="79">
        <f t="shared" si="746"/>
        <v>561.79000000000008</v>
      </c>
      <c r="R1924" s="79">
        <f t="shared" si="746"/>
        <v>734.66000000000008</v>
      </c>
      <c r="S1924" s="79">
        <f t="shared" si="746"/>
        <v>803.56999999999994</v>
      </c>
      <c r="T1924" s="79">
        <f t="shared" si="746"/>
        <v>695.88</v>
      </c>
      <c r="U1924" s="79">
        <f t="shared" si="746"/>
        <v>1029.25</v>
      </c>
      <c r="V1924" s="79">
        <f t="shared" si="746"/>
        <v>541.67999999999995</v>
      </c>
      <c r="W1924" s="79">
        <f t="shared" si="746"/>
        <v>312.92999999999995</v>
      </c>
      <c r="X1924" s="79">
        <f t="shared" si="746"/>
        <v>104.55000000000001</v>
      </c>
      <c r="Y1924" s="79">
        <f t="shared" si="746"/>
        <v>55.440000000000005</v>
      </c>
      <c r="Z1924" s="79">
        <f t="shared" si="746"/>
        <v>57.679999999999993</v>
      </c>
      <c r="AA1924" s="111">
        <f t="shared" si="746"/>
        <v>26.52</v>
      </c>
      <c r="AB1924" s="107"/>
    </row>
    <row r="1925" spans="1:28" ht="19.5" customHeight="1" x14ac:dyDescent="0.15">
      <c r="A1925" s="219"/>
      <c r="B1925" s="220"/>
      <c r="E1925" s="77" t="s">
        <v>150</v>
      </c>
      <c r="F1925" s="79">
        <f>SUM(G1925:AA1925)</f>
        <v>1734.5959999999998</v>
      </c>
      <c r="G1925" s="79">
        <f>G1927+G1945</f>
        <v>0</v>
      </c>
      <c r="H1925" s="79">
        <f t="shared" ref="H1925:AA1925" si="747">H1927+H1945</f>
        <v>9.8000000000000004E-2</v>
      </c>
      <c r="I1925" s="79">
        <f t="shared" si="747"/>
        <v>0.78700000000000003</v>
      </c>
      <c r="J1925" s="79">
        <f t="shared" si="747"/>
        <v>8.6230000000000011</v>
      </c>
      <c r="K1925" s="79">
        <f t="shared" si="747"/>
        <v>15.610000000000001</v>
      </c>
      <c r="L1925" s="79">
        <f t="shared" si="747"/>
        <v>30.018999999999998</v>
      </c>
      <c r="M1925" s="79">
        <f t="shared" si="747"/>
        <v>46.884999999999998</v>
      </c>
      <c r="N1925" s="79">
        <f t="shared" si="747"/>
        <v>97.004999999999995</v>
      </c>
      <c r="O1925" s="79">
        <f t="shared" si="747"/>
        <v>132.005</v>
      </c>
      <c r="P1925" s="79">
        <f t="shared" si="747"/>
        <v>195.54699999999997</v>
      </c>
      <c r="Q1925" s="79">
        <f t="shared" si="747"/>
        <v>169.87800000000001</v>
      </c>
      <c r="R1925" s="79">
        <f t="shared" si="747"/>
        <v>220.59199999999998</v>
      </c>
      <c r="S1925" s="79">
        <f t="shared" si="747"/>
        <v>215.965</v>
      </c>
      <c r="T1925" s="79">
        <f t="shared" si="747"/>
        <v>184.16900000000004</v>
      </c>
      <c r="U1925" s="79">
        <f t="shared" si="747"/>
        <v>199.917</v>
      </c>
      <c r="V1925" s="79">
        <f t="shared" si="747"/>
        <v>106.75099999999999</v>
      </c>
      <c r="W1925" s="79">
        <f t="shared" si="747"/>
        <v>63.152000000000001</v>
      </c>
      <c r="X1925" s="79">
        <f t="shared" si="747"/>
        <v>19.956</v>
      </c>
      <c r="Y1925" s="79">
        <f t="shared" si="747"/>
        <v>12.003</v>
      </c>
      <c r="Z1925" s="79">
        <f t="shared" si="747"/>
        <v>9.8879999999999999</v>
      </c>
      <c r="AA1925" s="111">
        <f t="shared" si="747"/>
        <v>5.7460000000000004</v>
      </c>
      <c r="AB1925" s="107"/>
    </row>
    <row r="1926" spans="1:28" ht="19.5" customHeight="1" x14ac:dyDescent="0.15">
      <c r="A1926" s="219"/>
      <c r="B1926" s="221"/>
      <c r="C1926" s="74" t="s">
        <v>152</v>
      </c>
      <c r="D1926" s="75"/>
      <c r="E1926" s="77" t="s">
        <v>183</v>
      </c>
      <c r="F1926" s="79">
        <f t="shared" ref="F1926:F1929" si="748">SUM(G1926:AA1926)</f>
        <v>4126.04</v>
      </c>
      <c r="G1926" s="79">
        <f>G1928+G1942</f>
        <v>12.299999999999999</v>
      </c>
      <c r="H1926" s="79">
        <f t="shared" ref="H1926:J1926" si="749">H1928+H1942</f>
        <v>12.290000000000001</v>
      </c>
      <c r="I1926" s="79">
        <f t="shared" si="749"/>
        <v>15.13</v>
      </c>
      <c r="J1926" s="79">
        <f t="shared" si="749"/>
        <v>67.930000000000007</v>
      </c>
      <c r="K1926" s="79">
        <f>K1928+K1942</f>
        <v>92.79</v>
      </c>
      <c r="L1926" s="79">
        <f t="shared" ref="L1926:AA1926" si="750">L1928+L1942</f>
        <v>135.99999999999997</v>
      </c>
      <c r="M1926" s="79">
        <f t="shared" si="750"/>
        <v>170.10000000000002</v>
      </c>
      <c r="N1926" s="79">
        <f t="shared" si="750"/>
        <v>299.58999999999997</v>
      </c>
      <c r="O1926" s="79">
        <f t="shared" si="750"/>
        <v>373.83</v>
      </c>
      <c r="P1926" s="79">
        <f t="shared" si="750"/>
        <v>580.56999999999994</v>
      </c>
      <c r="Q1926" s="79">
        <f t="shared" si="750"/>
        <v>453.53000000000003</v>
      </c>
      <c r="R1926" s="79">
        <f t="shared" si="750"/>
        <v>556.48</v>
      </c>
      <c r="S1926" s="79">
        <f t="shared" si="750"/>
        <v>500.63</v>
      </c>
      <c r="T1926" s="79">
        <f t="shared" si="750"/>
        <v>365.2</v>
      </c>
      <c r="U1926" s="79">
        <f t="shared" si="750"/>
        <v>214.54999999999995</v>
      </c>
      <c r="V1926" s="79">
        <f t="shared" si="750"/>
        <v>112.48</v>
      </c>
      <c r="W1926" s="79">
        <f t="shared" si="750"/>
        <v>95.06</v>
      </c>
      <c r="X1926" s="79">
        <f t="shared" si="750"/>
        <v>25.810000000000002</v>
      </c>
      <c r="Y1926" s="79">
        <f t="shared" si="750"/>
        <v>21.310000000000002</v>
      </c>
      <c r="Z1926" s="79">
        <f t="shared" si="750"/>
        <v>8.52</v>
      </c>
      <c r="AA1926" s="111">
        <f t="shared" si="750"/>
        <v>11.94</v>
      </c>
      <c r="AB1926" s="107"/>
    </row>
    <row r="1927" spans="1:28" ht="19.5" customHeight="1" x14ac:dyDescent="0.15">
      <c r="A1927" s="219"/>
      <c r="B1927" s="76"/>
      <c r="C1927" s="76"/>
      <c r="E1927" s="77" t="s">
        <v>150</v>
      </c>
      <c r="F1927" s="79">
        <f t="shared" si="748"/>
        <v>1288.0060000000003</v>
      </c>
      <c r="G1927" s="79">
        <f>G1929+G1943</f>
        <v>0</v>
      </c>
      <c r="H1927" s="79">
        <f t="shared" ref="H1927:AA1927" si="751">H1929+H1943</f>
        <v>8.0000000000000002E-3</v>
      </c>
      <c r="I1927" s="79">
        <f t="shared" si="751"/>
        <v>0.68</v>
      </c>
      <c r="J1927" s="79">
        <f t="shared" si="751"/>
        <v>6.3070000000000013</v>
      </c>
      <c r="K1927" s="79">
        <f t="shared" si="751"/>
        <v>14.3</v>
      </c>
      <c r="L1927" s="79">
        <f t="shared" si="751"/>
        <v>28.088999999999999</v>
      </c>
      <c r="M1927" s="79">
        <f t="shared" si="751"/>
        <v>40.908999999999999</v>
      </c>
      <c r="N1927" s="79">
        <f t="shared" si="751"/>
        <v>85.771000000000001</v>
      </c>
      <c r="O1927" s="79">
        <f t="shared" si="751"/>
        <v>116.21</v>
      </c>
      <c r="P1927" s="79">
        <f t="shared" si="751"/>
        <v>185.74599999999998</v>
      </c>
      <c r="Q1927" s="79">
        <f t="shared" si="751"/>
        <v>153.72400000000002</v>
      </c>
      <c r="R1927" s="79">
        <f t="shared" si="751"/>
        <v>191.06399999999999</v>
      </c>
      <c r="S1927" s="79">
        <f t="shared" si="751"/>
        <v>166.422</v>
      </c>
      <c r="T1927" s="79">
        <f t="shared" si="751"/>
        <v>131.00500000000002</v>
      </c>
      <c r="U1927" s="79">
        <f t="shared" si="751"/>
        <v>74.518999999999991</v>
      </c>
      <c r="V1927" s="79">
        <f t="shared" si="751"/>
        <v>41.727999999999994</v>
      </c>
      <c r="W1927" s="79">
        <f t="shared" si="751"/>
        <v>30.573999999999998</v>
      </c>
      <c r="X1927" s="79">
        <f t="shared" si="751"/>
        <v>8.2859999999999996</v>
      </c>
      <c r="Y1927" s="79">
        <f t="shared" si="751"/>
        <v>6.4020000000000001</v>
      </c>
      <c r="Z1927" s="79">
        <f t="shared" si="751"/>
        <v>2.6579999999999999</v>
      </c>
      <c r="AA1927" s="111">
        <f t="shared" si="751"/>
        <v>3.6040000000000001</v>
      </c>
      <c r="AB1927" s="107"/>
    </row>
    <row r="1928" spans="1:28" ht="19.5" customHeight="1" x14ac:dyDescent="0.15">
      <c r="A1928" s="219"/>
      <c r="B1928" s="73"/>
      <c r="C1928" s="77"/>
      <c r="D1928" s="77" t="s">
        <v>153</v>
      </c>
      <c r="E1928" s="77" t="s">
        <v>183</v>
      </c>
      <c r="F1928" s="79">
        <f>SUM(G1928:AA1928)</f>
        <v>4061.8</v>
      </c>
      <c r="G1928" s="79">
        <f>SUM(G1930,G1932,G1934,G1936,G1938,G1940)</f>
        <v>12.04</v>
      </c>
      <c r="H1928" s="79">
        <f t="shared" ref="H1928" si="752">SUM(H1930,H1932,H1934,H1936,H1938,H1940)</f>
        <v>11.55</v>
      </c>
      <c r="I1928" s="79">
        <f>SUM(I1930,I1932,I1934,I1936,I1938,I1940)</f>
        <v>13.790000000000001</v>
      </c>
      <c r="J1928" s="79">
        <f t="shared" ref="J1928" si="753">SUM(J1930,J1932,J1934,J1936,J1938,J1940)</f>
        <v>57.260000000000005</v>
      </c>
      <c r="K1928" s="79">
        <f>SUM(K1930,K1932,K1934,K1936,K1938,K1940)</f>
        <v>87.580000000000013</v>
      </c>
      <c r="L1928" s="79">
        <f t="shared" ref="L1928:N1928" si="754">SUM(L1930,L1932,L1934,L1936,L1938,L1940)</f>
        <v>133.49999999999997</v>
      </c>
      <c r="M1928" s="79">
        <f t="shared" si="754"/>
        <v>165.66000000000003</v>
      </c>
      <c r="N1928" s="79">
        <f t="shared" si="754"/>
        <v>297.26</v>
      </c>
      <c r="O1928" s="79">
        <f>SUM(O1930,O1932,O1934,O1936,O1938,O1940)</f>
        <v>365.18</v>
      </c>
      <c r="P1928" s="79">
        <f t="shared" ref="P1928:V1928" si="755">SUM(P1930,P1932,P1934,P1936,P1938,P1940)</f>
        <v>572.91999999999996</v>
      </c>
      <c r="Q1928" s="79">
        <f t="shared" si="755"/>
        <v>452.8</v>
      </c>
      <c r="R1928" s="79">
        <f t="shared" si="755"/>
        <v>556.48</v>
      </c>
      <c r="S1928" s="79">
        <f t="shared" si="755"/>
        <v>500.31</v>
      </c>
      <c r="T1928" s="79">
        <f t="shared" si="755"/>
        <v>363.09</v>
      </c>
      <c r="U1928" s="79">
        <f t="shared" si="755"/>
        <v>211.87999999999997</v>
      </c>
      <c r="V1928" s="79">
        <f t="shared" si="755"/>
        <v>111.43</v>
      </c>
      <c r="W1928" s="79">
        <f>SUM(W1930,W1932,W1934,W1936,W1938,W1940)</f>
        <v>81.489999999999995</v>
      </c>
      <c r="X1928" s="79">
        <f t="shared" ref="X1928:AA1928" si="756">SUM(X1930,X1932,X1934,X1936,X1938,X1940)</f>
        <v>25.810000000000002</v>
      </c>
      <c r="Y1928" s="79">
        <f t="shared" si="756"/>
        <v>21.310000000000002</v>
      </c>
      <c r="Z1928" s="79">
        <f t="shared" si="756"/>
        <v>8.52</v>
      </c>
      <c r="AA1928" s="111">
        <f t="shared" si="756"/>
        <v>11.94</v>
      </c>
      <c r="AB1928" s="107"/>
    </row>
    <row r="1929" spans="1:28" ht="19.5" customHeight="1" x14ac:dyDescent="0.15">
      <c r="A1929" s="219"/>
      <c r="B1929" s="73" t="s">
        <v>154</v>
      </c>
      <c r="C1929" s="73"/>
      <c r="D1929" s="73"/>
      <c r="E1929" s="77" t="s">
        <v>150</v>
      </c>
      <c r="F1929" s="79">
        <f t="shared" si="748"/>
        <v>1279.7259999999999</v>
      </c>
      <c r="G1929" s="79">
        <f>SUM(G1931,G1933,G1935,G1937,G1939,G1941)</f>
        <v>0</v>
      </c>
      <c r="H1929" s="79">
        <f t="shared" ref="H1929:AA1929" si="757">SUM(H1931,H1933,H1935,H1937,H1939,H1941)</f>
        <v>0</v>
      </c>
      <c r="I1929" s="79">
        <f t="shared" si="757"/>
        <v>0.57000000000000006</v>
      </c>
      <c r="J1929" s="79">
        <f t="shared" si="757"/>
        <v>5.7480000000000011</v>
      </c>
      <c r="K1929" s="79">
        <f t="shared" si="757"/>
        <v>13.887</v>
      </c>
      <c r="L1929" s="79">
        <f t="shared" si="757"/>
        <v>27.715</v>
      </c>
      <c r="M1929" s="79">
        <f t="shared" si="757"/>
        <v>40.491</v>
      </c>
      <c r="N1929" s="79">
        <f t="shared" si="757"/>
        <v>85.248000000000005</v>
      </c>
      <c r="O1929" s="79">
        <f t="shared" si="757"/>
        <v>114.33199999999999</v>
      </c>
      <c r="P1929" s="79">
        <f t="shared" si="757"/>
        <v>183.94399999999999</v>
      </c>
      <c r="Q1929" s="79">
        <f t="shared" si="757"/>
        <v>153.56200000000001</v>
      </c>
      <c r="R1929" s="79">
        <f t="shared" si="757"/>
        <v>191.06399999999999</v>
      </c>
      <c r="S1929" s="79">
        <f t="shared" si="757"/>
        <v>166.39</v>
      </c>
      <c r="T1929" s="79">
        <f t="shared" si="757"/>
        <v>130.79000000000002</v>
      </c>
      <c r="U1929" s="79">
        <f t="shared" si="757"/>
        <v>74.23599999999999</v>
      </c>
      <c r="V1929" s="79">
        <f t="shared" si="757"/>
        <v>41.620999999999995</v>
      </c>
      <c r="W1929" s="79">
        <f t="shared" si="757"/>
        <v>29.177999999999997</v>
      </c>
      <c r="X1929" s="79">
        <f t="shared" si="757"/>
        <v>8.2859999999999996</v>
      </c>
      <c r="Y1929" s="79">
        <f t="shared" si="757"/>
        <v>6.4020000000000001</v>
      </c>
      <c r="Z1929" s="79">
        <f t="shared" si="757"/>
        <v>2.6579999999999999</v>
      </c>
      <c r="AA1929" s="111">
        <f t="shared" si="757"/>
        <v>3.6040000000000001</v>
      </c>
      <c r="AB1929" s="107"/>
    </row>
    <row r="1930" spans="1:28" ht="19.5" customHeight="1" x14ac:dyDescent="0.15">
      <c r="A1930" s="219" t="s">
        <v>155</v>
      </c>
      <c r="B1930" s="73"/>
      <c r="C1930" s="73" t="s">
        <v>10</v>
      </c>
      <c r="D1930" s="77" t="s">
        <v>156</v>
      </c>
      <c r="E1930" s="77" t="s">
        <v>183</v>
      </c>
      <c r="F1930" s="79">
        <f t="shared" ref="F1930:F1933" si="758">SUM(G1930:AA1930)</f>
        <v>3227.94</v>
      </c>
      <c r="G1930" s="79">
        <v>8.99</v>
      </c>
      <c r="H1930" s="79">
        <v>10.06</v>
      </c>
      <c r="I1930" s="79">
        <v>8.4600000000000009</v>
      </c>
      <c r="J1930" s="79">
        <v>45.2</v>
      </c>
      <c r="K1930" s="79">
        <v>79.930000000000007</v>
      </c>
      <c r="L1930" s="79">
        <v>130.63</v>
      </c>
      <c r="M1930" s="79">
        <v>156.72</v>
      </c>
      <c r="N1930" s="79">
        <v>290.16000000000003</v>
      </c>
      <c r="O1930" s="79">
        <v>348.42</v>
      </c>
      <c r="P1930" s="79">
        <v>496.39</v>
      </c>
      <c r="Q1930" s="79">
        <v>360.3</v>
      </c>
      <c r="R1930" s="79">
        <v>426.29</v>
      </c>
      <c r="S1930" s="79">
        <v>311.04000000000002</v>
      </c>
      <c r="T1930" s="79">
        <v>266.94</v>
      </c>
      <c r="U1930" s="79">
        <v>129.07</v>
      </c>
      <c r="V1930" s="79">
        <v>84.39</v>
      </c>
      <c r="W1930" s="79">
        <v>53.41</v>
      </c>
      <c r="X1930" s="79">
        <v>10.5</v>
      </c>
      <c r="Y1930" s="79">
        <v>4.82</v>
      </c>
      <c r="Z1930" s="79">
        <v>2.95</v>
      </c>
      <c r="AA1930" s="111">
        <v>3.27</v>
      </c>
      <c r="AB1930" s="107"/>
    </row>
    <row r="1931" spans="1:28" ht="19.5" customHeight="1" x14ac:dyDescent="0.15">
      <c r="A1931" s="219"/>
      <c r="B1931" s="73"/>
      <c r="C1931" s="73"/>
      <c r="D1931" s="73"/>
      <c r="E1931" s="77" t="s">
        <v>150</v>
      </c>
      <c r="F1931" s="79">
        <f t="shared" si="758"/>
        <v>1091.3050000000005</v>
      </c>
      <c r="G1931" s="79">
        <v>0</v>
      </c>
      <c r="H1931" s="79">
        <v>0</v>
      </c>
      <c r="I1931" s="79">
        <v>0.51800000000000002</v>
      </c>
      <c r="J1931" s="79">
        <v>5.4210000000000003</v>
      </c>
      <c r="K1931" s="79">
        <v>13.599</v>
      </c>
      <c r="L1931" s="79">
        <v>27.433000000000003</v>
      </c>
      <c r="M1931" s="79">
        <v>39.259</v>
      </c>
      <c r="N1931" s="79">
        <v>84.109000000000009</v>
      </c>
      <c r="O1931" s="79">
        <v>111.28399999999999</v>
      </c>
      <c r="P1931" s="79">
        <v>168.697</v>
      </c>
      <c r="Q1931" s="79">
        <v>133.197</v>
      </c>
      <c r="R1931" s="79">
        <v>161.601</v>
      </c>
      <c r="S1931" s="79">
        <v>121.32</v>
      </c>
      <c r="T1931" s="79">
        <v>106.672</v>
      </c>
      <c r="U1931" s="79">
        <v>52.861999999999995</v>
      </c>
      <c r="V1931" s="79">
        <v>34.591999999999999</v>
      </c>
      <c r="W1931" s="79">
        <v>21.9</v>
      </c>
      <c r="X1931" s="79">
        <v>4.306</v>
      </c>
      <c r="Y1931" s="79">
        <v>1.9770000000000001</v>
      </c>
      <c r="Z1931" s="79">
        <v>1.21</v>
      </c>
      <c r="AA1931" s="111">
        <v>1.3480000000000001</v>
      </c>
      <c r="AB1931" s="107"/>
    </row>
    <row r="1932" spans="1:28" ht="19.5" customHeight="1" x14ac:dyDescent="0.15">
      <c r="A1932" s="219"/>
      <c r="B1932" s="73"/>
      <c r="C1932" s="73"/>
      <c r="D1932" s="77" t="s">
        <v>157</v>
      </c>
      <c r="E1932" s="77" t="s">
        <v>183</v>
      </c>
      <c r="F1932" s="79">
        <f t="shared" si="758"/>
        <v>42.26</v>
      </c>
      <c r="G1932" s="79">
        <v>0</v>
      </c>
      <c r="H1932" s="79">
        <v>0</v>
      </c>
      <c r="I1932" s="79">
        <v>0</v>
      </c>
      <c r="J1932" s="79">
        <v>0.52</v>
      </c>
      <c r="K1932" s="79">
        <v>0</v>
      </c>
      <c r="L1932" s="79">
        <v>0.65</v>
      </c>
      <c r="M1932" s="79">
        <v>0.36</v>
      </c>
      <c r="N1932" s="79">
        <v>0.96</v>
      </c>
      <c r="O1932" s="79">
        <v>2.23</v>
      </c>
      <c r="P1932" s="79">
        <v>2.94</v>
      </c>
      <c r="Q1932" s="79">
        <v>8.69</v>
      </c>
      <c r="R1932" s="79">
        <v>10.37</v>
      </c>
      <c r="S1932" s="79">
        <v>5.4</v>
      </c>
      <c r="T1932" s="79">
        <v>0.5</v>
      </c>
      <c r="U1932" s="79">
        <v>1.1499999999999999</v>
      </c>
      <c r="V1932" s="79">
        <v>0.34</v>
      </c>
      <c r="W1932" s="79">
        <v>6.25</v>
      </c>
      <c r="X1932" s="79">
        <v>0</v>
      </c>
      <c r="Y1932" s="79">
        <v>1.9</v>
      </c>
      <c r="Z1932" s="79">
        <v>0</v>
      </c>
      <c r="AA1932" s="111">
        <v>0</v>
      </c>
      <c r="AB1932" s="107"/>
    </row>
    <row r="1933" spans="1:28" ht="19.5" customHeight="1" x14ac:dyDescent="0.15">
      <c r="A1933" s="219"/>
      <c r="B1933" s="73"/>
      <c r="C1933" s="73"/>
      <c r="D1933" s="73"/>
      <c r="E1933" s="77" t="s">
        <v>150</v>
      </c>
      <c r="F1933" s="79">
        <f t="shared" si="758"/>
        <v>9.5069999999999997</v>
      </c>
      <c r="G1933" s="79">
        <v>0</v>
      </c>
      <c r="H1933" s="79">
        <v>0</v>
      </c>
      <c r="I1933" s="79">
        <v>0</v>
      </c>
      <c r="J1933" s="79">
        <v>3.5000000000000003E-2</v>
      </c>
      <c r="K1933" s="79">
        <v>0</v>
      </c>
      <c r="L1933" s="79">
        <v>7.8E-2</v>
      </c>
      <c r="M1933" s="79">
        <v>0.05</v>
      </c>
      <c r="N1933" s="79">
        <v>0.154</v>
      </c>
      <c r="O1933" s="79">
        <v>0.40099999999999997</v>
      </c>
      <c r="P1933" s="79">
        <v>0.58799999999999997</v>
      </c>
      <c r="Q1933" s="79">
        <v>1.9109999999999998</v>
      </c>
      <c r="R1933" s="79">
        <v>2.3860000000000001</v>
      </c>
      <c r="S1933" s="79">
        <v>1.296</v>
      </c>
      <c r="T1933" s="79">
        <v>0.126</v>
      </c>
      <c r="U1933" s="79">
        <v>0.29699999999999999</v>
      </c>
      <c r="V1933" s="79">
        <v>8.8999999999999996E-2</v>
      </c>
      <c r="W1933" s="79">
        <v>1.6020000000000001</v>
      </c>
      <c r="X1933" s="79">
        <v>0</v>
      </c>
      <c r="Y1933" s="79">
        <v>0.49399999999999999</v>
      </c>
      <c r="Z1933" s="79">
        <v>0</v>
      </c>
      <c r="AA1933" s="111">
        <v>0</v>
      </c>
      <c r="AB1933" s="107"/>
    </row>
    <row r="1934" spans="1:28" ht="19.5" customHeight="1" x14ac:dyDescent="0.15">
      <c r="A1934" s="219"/>
      <c r="B1934" s="73" t="s">
        <v>158</v>
      </c>
      <c r="C1934" s="73" t="s">
        <v>159</v>
      </c>
      <c r="D1934" s="77" t="s">
        <v>160</v>
      </c>
      <c r="E1934" s="77" t="s">
        <v>183</v>
      </c>
      <c r="F1934" s="79">
        <f>SUM(G1934:AA1934)</f>
        <v>751.47</v>
      </c>
      <c r="G1934" s="79">
        <v>0</v>
      </c>
      <c r="H1934" s="79">
        <v>0</v>
      </c>
      <c r="I1934" s="79">
        <v>0.08</v>
      </c>
      <c r="J1934" s="79">
        <v>0.81</v>
      </c>
      <c r="K1934" s="79">
        <v>1.17</v>
      </c>
      <c r="L1934" s="79">
        <v>1.48</v>
      </c>
      <c r="M1934" s="79">
        <v>8.1999999999999993</v>
      </c>
      <c r="N1934" s="79">
        <v>6.1400000000000006</v>
      </c>
      <c r="O1934" s="79">
        <v>13.9</v>
      </c>
      <c r="P1934" s="79">
        <v>72.680000000000007</v>
      </c>
      <c r="Q1934" s="79">
        <v>83.39</v>
      </c>
      <c r="R1934" s="79">
        <v>119.45</v>
      </c>
      <c r="S1934" s="79">
        <v>182.64</v>
      </c>
      <c r="T1934" s="79">
        <v>93.25</v>
      </c>
      <c r="U1934" s="79">
        <v>80.179999999999993</v>
      </c>
      <c r="V1934" s="79">
        <v>26.7</v>
      </c>
      <c r="W1934" s="79">
        <v>21.830000000000002</v>
      </c>
      <c r="X1934" s="79">
        <v>15.31</v>
      </c>
      <c r="Y1934" s="79">
        <v>10.02</v>
      </c>
      <c r="Z1934" s="79">
        <v>5.57</v>
      </c>
      <c r="AA1934" s="111">
        <v>8.67</v>
      </c>
      <c r="AB1934" s="107"/>
    </row>
    <row r="1935" spans="1:28" ht="19.5" customHeight="1" x14ac:dyDescent="0.15">
      <c r="A1935" s="219"/>
      <c r="B1935" s="73"/>
      <c r="C1935" s="73"/>
      <c r="D1935" s="73"/>
      <c r="E1935" s="77" t="s">
        <v>150</v>
      </c>
      <c r="F1935" s="79">
        <f t="shared" ref="F1935:F1957" si="759">SUM(G1935:AA1935)</f>
        <v>175.11799999999999</v>
      </c>
      <c r="G1935" s="79">
        <v>0</v>
      </c>
      <c r="H1935" s="79">
        <v>0</v>
      </c>
      <c r="I1935" s="79">
        <v>4.0000000000000001E-3</v>
      </c>
      <c r="J1935" s="79">
        <v>5.6000000000000008E-2</v>
      </c>
      <c r="K1935" s="79">
        <v>0.11700000000000001</v>
      </c>
      <c r="L1935" s="79">
        <v>0.16300000000000001</v>
      </c>
      <c r="M1935" s="79">
        <v>1.1489999999999998</v>
      </c>
      <c r="N1935" s="79">
        <v>0.98499999999999999</v>
      </c>
      <c r="O1935" s="79">
        <v>2.5010000000000003</v>
      </c>
      <c r="P1935" s="79">
        <v>14.539</v>
      </c>
      <c r="Q1935" s="79">
        <v>18.344999999999999</v>
      </c>
      <c r="R1935" s="79">
        <v>26.995000000000001</v>
      </c>
      <c r="S1935" s="79">
        <v>43.43</v>
      </c>
      <c r="T1935" s="79">
        <v>23.295000000000002</v>
      </c>
      <c r="U1935" s="79">
        <v>20.632999999999999</v>
      </c>
      <c r="V1935" s="79">
        <v>6.94</v>
      </c>
      <c r="W1935" s="79">
        <v>5.6760000000000002</v>
      </c>
      <c r="X1935" s="79">
        <v>3.98</v>
      </c>
      <c r="Y1935" s="79">
        <v>2.6059999999999999</v>
      </c>
      <c r="Z1935" s="79">
        <v>1.448</v>
      </c>
      <c r="AA1935" s="111">
        <v>2.2560000000000002</v>
      </c>
      <c r="AB1935" s="107"/>
    </row>
    <row r="1936" spans="1:28" ht="19.5" customHeight="1" x14ac:dyDescent="0.15">
      <c r="A1936" s="219"/>
      <c r="B1936" s="73"/>
      <c r="C1936" s="73"/>
      <c r="D1936" s="77" t="s">
        <v>161</v>
      </c>
      <c r="E1936" s="77" t="s">
        <v>183</v>
      </c>
      <c r="F1936" s="79">
        <f t="shared" si="759"/>
        <v>31.39</v>
      </c>
      <c r="G1936" s="79">
        <v>3.05</v>
      </c>
      <c r="H1936" s="79">
        <v>1.49</v>
      </c>
      <c r="I1936" s="79">
        <v>4.4499999999999993</v>
      </c>
      <c r="J1936" s="79">
        <v>9.5</v>
      </c>
      <c r="K1936" s="79">
        <v>6.48</v>
      </c>
      <c r="L1936" s="79">
        <v>0.64</v>
      </c>
      <c r="M1936" s="79">
        <v>0.3</v>
      </c>
      <c r="N1936" s="79">
        <v>0</v>
      </c>
      <c r="O1936" s="79">
        <v>0</v>
      </c>
      <c r="P1936" s="79">
        <v>0.91</v>
      </c>
      <c r="Q1936" s="79">
        <v>0</v>
      </c>
      <c r="R1936" s="79">
        <v>0</v>
      </c>
      <c r="S1936" s="79">
        <v>0</v>
      </c>
      <c r="T1936" s="79">
        <v>0</v>
      </c>
      <c r="U1936" s="79">
        <v>0</v>
      </c>
      <c r="V1936" s="79">
        <v>0</v>
      </c>
      <c r="W1936" s="79">
        <v>0</v>
      </c>
      <c r="X1936" s="79">
        <v>0</v>
      </c>
      <c r="Y1936" s="79">
        <v>4.57</v>
      </c>
      <c r="Z1936" s="79">
        <v>0</v>
      </c>
      <c r="AA1936" s="111">
        <v>0</v>
      </c>
      <c r="AB1936" s="107"/>
    </row>
    <row r="1937" spans="1:28" ht="19.5" customHeight="1" x14ac:dyDescent="0.15">
      <c r="A1937" s="219"/>
      <c r="B1937" s="73"/>
      <c r="C1937" s="73"/>
      <c r="D1937" s="73"/>
      <c r="E1937" s="77" t="s">
        <v>150</v>
      </c>
      <c r="F1937" s="79">
        <f t="shared" si="759"/>
        <v>1.772</v>
      </c>
      <c r="G1937" s="79">
        <v>0</v>
      </c>
      <c r="H1937" s="79">
        <v>0</v>
      </c>
      <c r="I1937" s="79">
        <v>0</v>
      </c>
      <c r="J1937" s="79">
        <v>0.113</v>
      </c>
      <c r="K1937" s="79">
        <v>0.17099999999999999</v>
      </c>
      <c r="L1937" s="79">
        <v>2.5000000000000001E-2</v>
      </c>
      <c r="M1937" s="79">
        <v>1.7999999999999999E-2</v>
      </c>
      <c r="N1937" s="79">
        <v>0</v>
      </c>
      <c r="O1937" s="79">
        <v>0</v>
      </c>
      <c r="P1937" s="79">
        <v>0.12</v>
      </c>
      <c r="Q1937" s="79">
        <v>0</v>
      </c>
      <c r="R1937" s="79">
        <v>0</v>
      </c>
      <c r="S1937" s="79">
        <v>0</v>
      </c>
      <c r="T1937" s="79">
        <v>0</v>
      </c>
      <c r="U1937" s="79">
        <v>0</v>
      </c>
      <c r="V1937" s="79">
        <v>0</v>
      </c>
      <c r="W1937" s="79">
        <v>0</v>
      </c>
      <c r="X1937" s="79">
        <v>0</v>
      </c>
      <c r="Y1937" s="79">
        <v>1.325</v>
      </c>
      <c r="Z1937" s="79">
        <v>0</v>
      </c>
      <c r="AA1937" s="111">
        <v>0</v>
      </c>
      <c r="AB1937" s="107"/>
    </row>
    <row r="1938" spans="1:28" ht="19.5" customHeight="1" x14ac:dyDescent="0.15">
      <c r="A1938" s="219"/>
      <c r="B1938" s="73"/>
      <c r="C1938" s="73" t="s">
        <v>162</v>
      </c>
      <c r="D1938" s="77" t="s">
        <v>163</v>
      </c>
      <c r="E1938" s="77" t="s">
        <v>183</v>
      </c>
      <c r="F1938" s="79">
        <f t="shared" si="759"/>
        <v>8.5200000000000014</v>
      </c>
      <c r="G1938" s="79">
        <v>0</v>
      </c>
      <c r="H1938" s="79">
        <v>0</v>
      </c>
      <c r="I1938" s="79">
        <v>0.8</v>
      </c>
      <c r="J1938" s="79">
        <v>1.23</v>
      </c>
      <c r="K1938" s="79">
        <v>0</v>
      </c>
      <c r="L1938" s="79">
        <v>0.1</v>
      </c>
      <c r="M1938" s="79">
        <v>0.08</v>
      </c>
      <c r="N1938" s="79">
        <v>0</v>
      </c>
      <c r="O1938" s="79">
        <v>0.63</v>
      </c>
      <c r="P1938" s="79">
        <v>0</v>
      </c>
      <c r="Q1938" s="79">
        <v>0.42000000000000004</v>
      </c>
      <c r="R1938" s="79">
        <v>0.15</v>
      </c>
      <c r="S1938" s="79">
        <v>1.23</v>
      </c>
      <c r="T1938" s="79">
        <v>2.4</v>
      </c>
      <c r="U1938" s="79">
        <v>1.48</v>
      </c>
      <c r="V1938" s="79">
        <v>0</v>
      </c>
      <c r="W1938" s="79">
        <v>0</v>
      </c>
      <c r="X1938" s="79">
        <v>0</v>
      </c>
      <c r="Y1938" s="79">
        <v>0</v>
      </c>
      <c r="Z1938" s="79">
        <v>0</v>
      </c>
      <c r="AA1938" s="111">
        <v>0</v>
      </c>
      <c r="AB1938" s="107"/>
    </row>
    <row r="1939" spans="1:28" ht="19.5" customHeight="1" x14ac:dyDescent="0.15">
      <c r="A1939" s="219"/>
      <c r="B1939" s="73" t="s">
        <v>20</v>
      </c>
      <c r="C1939" s="73"/>
      <c r="D1939" s="73"/>
      <c r="E1939" s="77" t="s">
        <v>150</v>
      </c>
      <c r="F1939" s="79">
        <f t="shared" si="759"/>
        <v>1.982</v>
      </c>
      <c r="G1939" s="79">
        <v>0</v>
      </c>
      <c r="H1939" s="79">
        <v>0</v>
      </c>
      <c r="I1939" s="79">
        <v>4.8000000000000001E-2</v>
      </c>
      <c r="J1939" s="79">
        <v>0.123</v>
      </c>
      <c r="K1939" s="79">
        <v>0</v>
      </c>
      <c r="L1939" s="79">
        <v>1.6E-2</v>
      </c>
      <c r="M1939" s="79">
        <v>1.4999999999999999E-2</v>
      </c>
      <c r="N1939" s="79">
        <v>0</v>
      </c>
      <c r="O1939" s="79">
        <v>0.14600000000000002</v>
      </c>
      <c r="P1939" s="79">
        <v>0</v>
      </c>
      <c r="Q1939" s="79">
        <v>0.10900000000000001</v>
      </c>
      <c r="R1939" s="79">
        <v>0.04</v>
      </c>
      <c r="S1939" s="79">
        <v>0.34399999999999997</v>
      </c>
      <c r="T1939" s="79">
        <v>0.69700000000000006</v>
      </c>
      <c r="U1939" s="79">
        <v>0.44400000000000001</v>
      </c>
      <c r="V1939" s="79">
        <v>0</v>
      </c>
      <c r="W1939" s="79">
        <v>0</v>
      </c>
      <c r="X1939" s="79">
        <v>0</v>
      </c>
      <c r="Y1939" s="79">
        <v>0</v>
      </c>
      <c r="Z1939" s="79">
        <v>0</v>
      </c>
      <c r="AA1939" s="111">
        <v>0</v>
      </c>
      <c r="AB1939" s="107"/>
    </row>
    <row r="1940" spans="1:28" ht="19.5" customHeight="1" x14ac:dyDescent="0.15">
      <c r="A1940" s="219"/>
      <c r="B1940" s="73"/>
      <c r="C1940" s="73"/>
      <c r="D1940" s="77" t="s">
        <v>164</v>
      </c>
      <c r="E1940" s="77" t="s">
        <v>183</v>
      </c>
      <c r="F1940" s="79">
        <f t="shared" si="759"/>
        <v>0.22</v>
      </c>
      <c r="G1940" s="79">
        <v>0</v>
      </c>
      <c r="H1940" s="79">
        <v>0</v>
      </c>
      <c r="I1940" s="79">
        <v>0</v>
      </c>
      <c r="J1940" s="79">
        <v>0</v>
      </c>
      <c r="K1940" s="79">
        <v>0</v>
      </c>
      <c r="L1940" s="79">
        <v>0</v>
      </c>
      <c r="M1940" s="79">
        <v>0</v>
      </c>
      <c r="N1940" s="79">
        <v>0</v>
      </c>
      <c r="O1940" s="79">
        <v>0</v>
      </c>
      <c r="P1940" s="79">
        <v>0</v>
      </c>
      <c r="Q1940" s="79">
        <v>0</v>
      </c>
      <c r="R1940" s="79">
        <v>0.22</v>
      </c>
      <c r="S1940" s="79">
        <v>0</v>
      </c>
      <c r="T1940" s="79">
        <v>0</v>
      </c>
      <c r="U1940" s="79">
        <v>0</v>
      </c>
      <c r="V1940" s="79">
        <v>0</v>
      </c>
      <c r="W1940" s="79">
        <v>0</v>
      </c>
      <c r="X1940" s="79">
        <v>0</v>
      </c>
      <c r="Y1940" s="79">
        <v>0</v>
      </c>
      <c r="Z1940" s="79">
        <v>0</v>
      </c>
      <c r="AA1940" s="111">
        <v>0</v>
      </c>
      <c r="AB1940" s="107"/>
    </row>
    <row r="1941" spans="1:28" ht="19.5" customHeight="1" x14ac:dyDescent="0.15">
      <c r="A1941" s="219" t="s">
        <v>226</v>
      </c>
      <c r="B1941" s="73"/>
      <c r="C1941" s="73"/>
      <c r="D1941" s="73"/>
      <c r="E1941" s="77" t="s">
        <v>150</v>
      </c>
      <c r="F1941" s="79">
        <f t="shared" si="759"/>
        <v>4.2000000000000003E-2</v>
      </c>
      <c r="G1941" s="79">
        <v>0</v>
      </c>
      <c r="H1941" s="79">
        <v>0</v>
      </c>
      <c r="I1941" s="79">
        <v>0</v>
      </c>
      <c r="J1941" s="79">
        <v>0</v>
      </c>
      <c r="K1941" s="79">
        <v>0</v>
      </c>
      <c r="L1941" s="79">
        <v>0</v>
      </c>
      <c r="M1941" s="79">
        <v>0</v>
      </c>
      <c r="N1941" s="79">
        <v>0</v>
      </c>
      <c r="O1941" s="79">
        <v>0</v>
      </c>
      <c r="P1941" s="79">
        <v>0</v>
      </c>
      <c r="Q1941" s="79">
        <v>0</v>
      </c>
      <c r="R1941" s="79">
        <v>4.2000000000000003E-2</v>
      </c>
      <c r="S1941" s="79">
        <v>0</v>
      </c>
      <c r="T1941" s="79">
        <v>0</v>
      </c>
      <c r="U1941" s="79">
        <v>0</v>
      </c>
      <c r="V1941" s="79">
        <v>0</v>
      </c>
      <c r="W1941" s="79">
        <v>0</v>
      </c>
      <c r="X1941" s="79">
        <v>0</v>
      </c>
      <c r="Y1941" s="79">
        <v>0</v>
      </c>
      <c r="Z1941" s="79">
        <v>0</v>
      </c>
      <c r="AA1941" s="111">
        <v>0</v>
      </c>
      <c r="AB1941" s="107"/>
    </row>
    <row r="1942" spans="1:28" ht="19.5" customHeight="1" x14ac:dyDescent="0.15">
      <c r="A1942" s="219"/>
      <c r="B1942" s="76"/>
      <c r="C1942" s="74" t="s">
        <v>165</v>
      </c>
      <c r="D1942" s="75"/>
      <c r="E1942" s="77" t="s">
        <v>183</v>
      </c>
      <c r="F1942" s="79">
        <f t="shared" si="759"/>
        <v>64.239999999999995</v>
      </c>
      <c r="G1942" s="79">
        <v>0.26</v>
      </c>
      <c r="H1942" s="79">
        <v>0.74</v>
      </c>
      <c r="I1942" s="79">
        <v>1.34</v>
      </c>
      <c r="J1942" s="79">
        <v>10.67</v>
      </c>
      <c r="K1942" s="79">
        <v>5.21</v>
      </c>
      <c r="L1942" s="79">
        <v>2.5</v>
      </c>
      <c r="M1942" s="79">
        <v>4.4400000000000004</v>
      </c>
      <c r="N1942" s="79">
        <v>2.33</v>
      </c>
      <c r="O1942" s="79">
        <v>8.6499999999999986</v>
      </c>
      <c r="P1942" s="79">
        <v>7.65</v>
      </c>
      <c r="Q1942" s="79">
        <v>0.73</v>
      </c>
      <c r="R1942" s="79">
        <v>0</v>
      </c>
      <c r="S1942" s="79">
        <v>0.32</v>
      </c>
      <c r="T1942" s="79">
        <v>2.11</v>
      </c>
      <c r="U1942" s="79">
        <v>2.67</v>
      </c>
      <c r="V1942" s="79">
        <v>1.05</v>
      </c>
      <c r="W1942" s="79">
        <v>13.57</v>
      </c>
      <c r="X1942" s="79">
        <v>0</v>
      </c>
      <c r="Y1942" s="79">
        <v>0</v>
      </c>
      <c r="Z1942" s="79">
        <v>0</v>
      </c>
      <c r="AA1942" s="111">
        <v>0</v>
      </c>
      <c r="AB1942" s="107"/>
    </row>
    <row r="1943" spans="1:28" ht="19.5" customHeight="1" x14ac:dyDescent="0.15">
      <c r="A1943" s="219"/>
      <c r="B1943" s="76"/>
      <c r="C1943" s="76"/>
      <c r="E1943" s="77" t="s">
        <v>150</v>
      </c>
      <c r="F1943" s="79">
        <f t="shared" si="759"/>
        <v>8.2799999999999994</v>
      </c>
      <c r="G1943" s="79">
        <v>0</v>
      </c>
      <c r="H1943" s="79">
        <v>8.0000000000000002E-3</v>
      </c>
      <c r="I1943" s="79">
        <v>0.11</v>
      </c>
      <c r="J1943" s="79">
        <v>0.55900000000000005</v>
      </c>
      <c r="K1943" s="79">
        <v>0.41300000000000003</v>
      </c>
      <c r="L1943" s="79">
        <v>0.374</v>
      </c>
      <c r="M1943" s="79">
        <v>0.41799999999999998</v>
      </c>
      <c r="N1943" s="79">
        <v>0.52300000000000002</v>
      </c>
      <c r="O1943" s="79">
        <v>1.8779999999999999</v>
      </c>
      <c r="P1943" s="79">
        <v>1.802</v>
      </c>
      <c r="Q1943" s="79">
        <v>0.16200000000000001</v>
      </c>
      <c r="R1943" s="79">
        <v>0</v>
      </c>
      <c r="S1943" s="79">
        <v>3.2000000000000001E-2</v>
      </c>
      <c r="T1943" s="79">
        <v>0.215</v>
      </c>
      <c r="U1943" s="79">
        <v>0.28299999999999997</v>
      </c>
      <c r="V1943" s="79">
        <v>0.107</v>
      </c>
      <c r="W1943" s="79">
        <v>1.3959999999999999</v>
      </c>
      <c r="X1943" s="79">
        <v>0</v>
      </c>
      <c r="Y1943" s="79">
        <v>0</v>
      </c>
      <c r="Z1943" s="79">
        <v>0</v>
      </c>
      <c r="AA1943" s="111">
        <v>0</v>
      </c>
      <c r="AB1943" s="107"/>
    </row>
    <row r="1944" spans="1:28" ht="19.5" customHeight="1" x14ac:dyDescent="0.15">
      <c r="A1944" s="219"/>
      <c r="B1944" s="221"/>
      <c r="C1944" s="74" t="s">
        <v>152</v>
      </c>
      <c r="D1944" s="75"/>
      <c r="E1944" s="77" t="s">
        <v>183</v>
      </c>
      <c r="F1944" s="79">
        <f t="shared" si="759"/>
        <v>3016.66</v>
      </c>
      <c r="G1944" s="79">
        <f>G1946+G1956</f>
        <v>0</v>
      </c>
      <c r="H1944" s="79">
        <f t="shared" ref="H1944:AA1944" si="760">H1946+H1956</f>
        <v>9.07</v>
      </c>
      <c r="I1944" s="79">
        <f t="shared" si="760"/>
        <v>4.5199999999999996</v>
      </c>
      <c r="J1944" s="79">
        <f t="shared" si="760"/>
        <v>45.87</v>
      </c>
      <c r="K1944" s="79">
        <f t="shared" si="760"/>
        <v>18.690000000000001</v>
      </c>
      <c r="L1944" s="79">
        <f t="shared" si="760"/>
        <v>20.310000000000002</v>
      </c>
      <c r="M1944" s="79">
        <f t="shared" si="760"/>
        <v>59.68</v>
      </c>
      <c r="N1944" s="79">
        <f t="shared" si="760"/>
        <v>100.42</v>
      </c>
      <c r="O1944" s="79">
        <f t="shared" si="760"/>
        <v>131.1</v>
      </c>
      <c r="P1944" s="79">
        <f t="shared" si="760"/>
        <v>68.56</v>
      </c>
      <c r="Q1944" s="79">
        <f t="shared" si="760"/>
        <v>108.26</v>
      </c>
      <c r="R1944" s="79">
        <f t="shared" si="760"/>
        <v>178.18</v>
      </c>
      <c r="S1944" s="79">
        <f t="shared" si="760"/>
        <v>302.94</v>
      </c>
      <c r="T1944" s="79">
        <f t="shared" si="760"/>
        <v>330.68</v>
      </c>
      <c r="U1944" s="79">
        <f t="shared" si="760"/>
        <v>814.7</v>
      </c>
      <c r="V1944" s="79">
        <f t="shared" si="760"/>
        <v>429.2</v>
      </c>
      <c r="W1944" s="79">
        <f t="shared" si="760"/>
        <v>217.86999999999998</v>
      </c>
      <c r="X1944" s="79">
        <f t="shared" si="760"/>
        <v>78.740000000000009</v>
      </c>
      <c r="Y1944" s="79">
        <f t="shared" si="760"/>
        <v>34.130000000000003</v>
      </c>
      <c r="Z1944" s="79">
        <f t="shared" si="760"/>
        <v>49.16</v>
      </c>
      <c r="AA1944" s="111">
        <f t="shared" si="760"/>
        <v>14.58</v>
      </c>
      <c r="AB1944" s="107"/>
    </row>
    <row r="1945" spans="1:28" ht="19.5" customHeight="1" x14ac:dyDescent="0.15">
      <c r="A1945" s="219"/>
      <c r="B1945" s="76"/>
      <c r="C1945" s="76"/>
      <c r="E1945" s="77" t="s">
        <v>150</v>
      </c>
      <c r="F1945" s="79">
        <f t="shared" si="759"/>
        <v>446.59000000000003</v>
      </c>
      <c r="G1945" s="79">
        <f>G1947+G1957</f>
        <v>0</v>
      </c>
      <c r="H1945" s="79">
        <f t="shared" ref="H1945:AA1945" si="761">H1947+H1957</f>
        <v>0.09</v>
      </c>
      <c r="I1945" s="79">
        <f t="shared" si="761"/>
        <v>0.107</v>
      </c>
      <c r="J1945" s="79">
        <f t="shared" si="761"/>
        <v>2.3159999999999998</v>
      </c>
      <c r="K1945" s="79">
        <f t="shared" si="761"/>
        <v>1.31</v>
      </c>
      <c r="L1945" s="79">
        <f t="shared" si="761"/>
        <v>1.93</v>
      </c>
      <c r="M1945" s="79">
        <f t="shared" si="761"/>
        <v>5.976</v>
      </c>
      <c r="N1945" s="79">
        <f t="shared" si="761"/>
        <v>11.233999999999998</v>
      </c>
      <c r="O1945" s="79">
        <f t="shared" si="761"/>
        <v>15.795</v>
      </c>
      <c r="P1945" s="79">
        <f t="shared" si="761"/>
        <v>9.8010000000000002</v>
      </c>
      <c r="Q1945" s="79">
        <f t="shared" si="761"/>
        <v>16.154</v>
      </c>
      <c r="R1945" s="79">
        <f t="shared" si="761"/>
        <v>29.527999999999999</v>
      </c>
      <c r="S1945" s="79">
        <f t="shared" si="761"/>
        <v>49.542999999999999</v>
      </c>
      <c r="T1945" s="79">
        <f t="shared" si="761"/>
        <v>53.164000000000001</v>
      </c>
      <c r="U1945" s="79">
        <f t="shared" si="761"/>
        <v>125.39800000000001</v>
      </c>
      <c r="V1945" s="79">
        <f t="shared" si="761"/>
        <v>65.022999999999996</v>
      </c>
      <c r="W1945" s="79">
        <f t="shared" si="761"/>
        <v>32.578000000000003</v>
      </c>
      <c r="X1945" s="79">
        <f t="shared" si="761"/>
        <v>11.67</v>
      </c>
      <c r="Y1945" s="79">
        <f t="shared" si="761"/>
        <v>5.601</v>
      </c>
      <c r="Z1945" s="79">
        <f t="shared" si="761"/>
        <v>7.23</v>
      </c>
      <c r="AA1945" s="111">
        <f t="shared" si="761"/>
        <v>2.1419999999999999</v>
      </c>
      <c r="AB1945" s="107"/>
    </row>
    <row r="1946" spans="1:28" ht="19.5" customHeight="1" x14ac:dyDescent="0.15">
      <c r="A1946" s="219"/>
      <c r="B1946" s="73" t="s">
        <v>94</v>
      </c>
      <c r="C1946" s="77"/>
      <c r="D1946" s="77" t="s">
        <v>153</v>
      </c>
      <c r="E1946" s="77" t="s">
        <v>183</v>
      </c>
      <c r="F1946" s="79">
        <f t="shared" si="759"/>
        <v>266.14</v>
      </c>
      <c r="G1946" s="79">
        <f>SUM(G1948,G1950,G1952,G1954)</f>
        <v>0</v>
      </c>
      <c r="H1946" s="79">
        <f t="shared" ref="H1946:AA1946" si="762">SUM(H1948,H1950,H1952,H1954)</f>
        <v>0</v>
      </c>
      <c r="I1946" s="79">
        <f t="shared" si="762"/>
        <v>0.3</v>
      </c>
      <c r="J1946" s="79">
        <f t="shared" si="762"/>
        <v>0</v>
      </c>
      <c r="K1946" s="79">
        <f t="shared" si="762"/>
        <v>0</v>
      </c>
      <c r="L1946" s="79">
        <f t="shared" si="762"/>
        <v>3.49</v>
      </c>
      <c r="M1946" s="79">
        <f t="shared" si="762"/>
        <v>0.2</v>
      </c>
      <c r="N1946" s="79">
        <f t="shared" si="762"/>
        <v>3.58</v>
      </c>
      <c r="O1946" s="79">
        <f t="shared" si="762"/>
        <v>1.42</v>
      </c>
      <c r="P1946" s="79">
        <f t="shared" si="762"/>
        <v>12.73</v>
      </c>
      <c r="Q1946" s="79">
        <f t="shared" si="762"/>
        <v>13.66</v>
      </c>
      <c r="R1946" s="79">
        <f t="shared" si="762"/>
        <v>44.49</v>
      </c>
      <c r="S1946" s="79">
        <f t="shared" si="762"/>
        <v>59.14</v>
      </c>
      <c r="T1946" s="79">
        <f t="shared" si="762"/>
        <v>46.669999999999995</v>
      </c>
      <c r="U1946" s="79">
        <f t="shared" si="762"/>
        <v>52.580000000000005</v>
      </c>
      <c r="V1946" s="79">
        <f t="shared" si="762"/>
        <v>17.25</v>
      </c>
      <c r="W1946" s="79">
        <f t="shared" si="762"/>
        <v>4.92</v>
      </c>
      <c r="X1946" s="79">
        <f t="shared" si="762"/>
        <v>0.65</v>
      </c>
      <c r="Y1946" s="79">
        <f t="shared" si="762"/>
        <v>5.0599999999999996</v>
      </c>
      <c r="Z1946" s="79">
        <f t="shared" si="762"/>
        <v>0</v>
      </c>
      <c r="AA1946" s="111">
        <f t="shared" si="762"/>
        <v>0</v>
      </c>
      <c r="AB1946" s="107"/>
    </row>
    <row r="1947" spans="1:28" ht="19.5" customHeight="1" x14ac:dyDescent="0.15">
      <c r="A1947" s="219"/>
      <c r="B1947" s="73"/>
      <c r="C1947" s="73" t="s">
        <v>10</v>
      </c>
      <c r="D1947" s="73"/>
      <c r="E1947" s="77" t="s">
        <v>150</v>
      </c>
      <c r="F1947" s="79">
        <f t="shared" si="759"/>
        <v>63.852000000000004</v>
      </c>
      <c r="G1947" s="79">
        <f>SUM(G1949,G1951,G1953,G1955)</f>
        <v>0</v>
      </c>
      <c r="H1947" s="79">
        <f t="shared" ref="H1947:AA1947" si="763">SUM(H1949,H1951,H1953,H1955)</f>
        <v>0</v>
      </c>
      <c r="I1947" s="79">
        <f t="shared" si="763"/>
        <v>0</v>
      </c>
      <c r="J1947" s="79">
        <f t="shared" si="763"/>
        <v>0</v>
      </c>
      <c r="K1947" s="79">
        <f t="shared" si="763"/>
        <v>0</v>
      </c>
      <c r="L1947" s="79">
        <f t="shared" si="763"/>
        <v>0.40699999999999997</v>
      </c>
      <c r="M1947" s="79">
        <f t="shared" si="763"/>
        <v>2.8000000000000001E-2</v>
      </c>
      <c r="N1947" s="79">
        <f t="shared" si="763"/>
        <v>0.57199999999999995</v>
      </c>
      <c r="O1947" s="79">
        <f t="shared" si="763"/>
        <v>0.25600000000000001</v>
      </c>
      <c r="P1947" s="79">
        <f t="shared" si="763"/>
        <v>2.528</v>
      </c>
      <c r="Q1947" s="79">
        <f t="shared" si="763"/>
        <v>3.0030000000000001</v>
      </c>
      <c r="R1947" s="79">
        <f t="shared" si="763"/>
        <v>10.241</v>
      </c>
      <c r="S1947" s="79">
        <f t="shared" si="763"/>
        <v>14.19</v>
      </c>
      <c r="T1947" s="79">
        <f t="shared" si="763"/>
        <v>11.700000000000001</v>
      </c>
      <c r="U1947" s="79">
        <f t="shared" si="763"/>
        <v>13.674000000000001</v>
      </c>
      <c r="V1947" s="79">
        <f t="shared" si="763"/>
        <v>4.4810000000000008</v>
      </c>
      <c r="W1947" s="79">
        <f t="shared" si="763"/>
        <v>1.2789999999999999</v>
      </c>
      <c r="X1947" s="79">
        <f t="shared" si="763"/>
        <v>0.16900000000000001</v>
      </c>
      <c r="Y1947" s="79">
        <f t="shared" si="763"/>
        <v>1.3240000000000001</v>
      </c>
      <c r="Z1947" s="79">
        <f t="shared" si="763"/>
        <v>0</v>
      </c>
      <c r="AA1947" s="111">
        <f t="shared" si="763"/>
        <v>0</v>
      </c>
      <c r="AB1947" s="107"/>
    </row>
    <row r="1948" spans="1:28" ht="19.5" customHeight="1" x14ac:dyDescent="0.15">
      <c r="A1948" s="219"/>
      <c r="B1948" s="73"/>
      <c r="C1948" s="73"/>
      <c r="D1948" s="77" t="s">
        <v>157</v>
      </c>
      <c r="E1948" s="77" t="s">
        <v>183</v>
      </c>
      <c r="F1948" s="79">
        <f t="shared" si="759"/>
        <v>5.37</v>
      </c>
      <c r="G1948" s="79">
        <v>0</v>
      </c>
      <c r="H1948" s="79">
        <v>0</v>
      </c>
      <c r="I1948" s="79">
        <v>0</v>
      </c>
      <c r="J1948" s="79">
        <v>0</v>
      </c>
      <c r="K1948" s="79">
        <v>0</v>
      </c>
      <c r="L1948" s="79">
        <v>0</v>
      </c>
      <c r="M1948" s="79">
        <v>0</v>
      </c>
      <c r="N1948" s="79">
        <v>0</v>
      </c>
      <c r="O1948" s="79">
        <v>0</v>
      </c>
      <c r="P1948" s="79">
        <v>1.84</v>
      </c>
      <c r="Q1948" s="79">
        <v>0</v>
      </c>
      <c r="R1948" s="79">
        <v>0.28000000000000003</v>
      </c>
      <c r="S1948" s="79">
        <v>0</v>
      </c>
      <c r="T1948" s="79">
        <v>7.0000000000000007E-2</v>
      </c>
      <c r="U1948" s="79">
        <v>1.6</v>
      </c>
      <c r="V1948" s="79">
        <v>1.58</v>
      </c>
      <c r="W1948" s="79">
        <v>0</v>
      </c>
      <c r="X1948" s="79">
        <v>0</v>
      </c>
      <c r="Y1948" s="79">
        <v>0</v>
      </c>
      <c r="Z1948" s="79">
        <v>0</v>
      </c>
      <c r="AA1948" s="111">
        <v>0</v>
      </c>
      <c r="AB1948" s="107"/>
    </row>
    <row r="1949" spans="1:28" ht="19.5" customHeight="1" x14ac:dyDescent="0.15">
      <c r="A1949" s="219"/>
      <c r="B1949" s="73"/>
      <c r="C1949" s="73"/>
      <c r="D1949" s="73"/>
      <c r="E1949" s="77" t="s">
        <v>150</v>
      </c>
      <c r="F1949" s="79">
        <f t="shared" si="759"/>
        <v>1.2749999999999999</v>
      </c>
      <c r="G1949" s="79">
        <v>0</v>
      </c>
      <c r="H1949" s="79">
        <v>0</v>
      </c>
      <c r="I1949" s="79">
        <v>0</v>
      </c>
      <c r="J1949" s="79">
        <v>0</v>
      </c>
      <c r="K1949" s="79">
        <v>0</v>
      </c>
      <c r="L1949" s="79">
        <v>0</v>
      </c>
      <c r="M1949" s="79">
        <v>0</v>
      </c>
      <c r="N1949" s="79">
        <v>0</v>
      </c>
      <c r="O1949" s="79">
        <v>0</v>
      </c>
      <c r="P1949" s="79">
        <v>0.36799999999999999</v>
      </c>
      <c r="Q1949" s="79">
        <v>0</v>
      </c>
      <c r="R1949" s="79">
        <v>6.5000000000000002E-2</v>
      </c>
      <c r="S1949" s="79">
        <v>0</v>
      </c>
      <c r="T1949" s="79">
        <v>1.7999999999999999E-2</v>
      </c>
      <c r="U1949" s="79">
        <v>0.41599999999999998</v>
      </c>
      <c r="V1949" s="79">
        <v>0.40799999999999997</v>
      </c>
      <c r="W1949" s="79">
        <v>0</v>
      </c>
      <c r="X1949" s="79">
        <v>0</v>
      </c>
      <c r="Y1949" s="79">
        <v>0</v>
      </c>
      <c r="Z1949" s="79">
        <v>0</v>
      </c>
      <c r="AA1949" s="111">
        <v>0</v>
      </c>
      <c r="AB1949" s="107"/>
    </row>
    <row r="1950" spans="1:28" ht="19.5" customHeight="1" x14ac:dyDescent="0.15">
      <c r="A1950" s="219"/>
      <c r="B1950" s="73" t="s">
        <v>65</v>
      </c>
      <c r="C1950" s="73" t="s">
        <v>159</v>
      </c>
      <c r="D1950" s="77" t="s">
        <v>160</v>
      </c>
      <c r="E1950" s="77" t="s">
        <v>183</v>
      </c>
      <c r="F1950" s="79">
        <f t="shared" si="759"/>
        <v>260.47999999999996</v>
      </c>
      <c r="G1950" s="79">
        <v>0</v>
      </c>
      <c r="H1950" s="79">
        <v>0</v>
      </c>
      <c r="I1950" s="79">
        <v>0.3</v>
      </c>
      <c r="J1950" s="79">
        <v>0</v>
      </c>
      <c r="K1950" s="79">
        <v>0</v>
      </c>
      <c r="L1950" s="79">
        <v>3.49</v>
      </c>
      <c r="M1950" s="79">
        <v>0.2</v>
      </c>
      <c r="N1950" s="79">
        <v>3.58</v>
      </c>
      <c r="O1950" s="79">
        <v>1.42</v>
      </c>
      <c r="P1950" s="79">
        <v>10.89</v>
      </c>
      <c r="Q1950" s="79">
        <v>13.66</v>
      </c>
      <c r="R1950" s="79">
        <v>44.21</v>
      </c>
      <c r="S1950" s="79">
        <v>59.14</v>
      </c>
      <c r="T1950" s="79">
        <v>46.599999999999994</v>
      </c>
      <c r="U1950" s="79">
        <v>50.980000000000004</v>
      </c>
      <c r="V1950" s="79">
        <v>15.67</v>
      </c>
      <c r="W1950" s="79">
        <v>4.92</v>
      </c>
      <c r="X1950" s="79">
        <v>0.65</v>
      </c>
      <c r="Y1950" s="79">
        <v>4.7699999999999996</v>
      </c>
      <c r="Z1950" s="79">
        <v>0</v>
      </c>
      <c r="AA1950" s="111">
        <v>0</v>
      </c>
      <c r="AB1950" s="107"/>
    </row>
    <row r="1951" spans="1:28" ht="19.5" customHeight="1" x14ac:dyDescent="0.15">
      <c r="A1951" s="219"/>
      <c r="B1951" s="73"/>
      <c r="C1951" s="73"/>
      <c r="D1951" s="73"/>
      <c r="E1951" s="77" t="s">
        <v>150</v>
      </c>
      <c r="F1951" s="79">
        <f t="shared" si="759"/>
        <v>62.493000000000002</v>
      </c>
      <c r="G1951" s="79">
        <v>0</v>
      </c>
      <c r="H1951" s="79">
        <v>0</v>
      </c>
      <c r="I1951" s="79">
        <v>0</v>
      </c>
      <c r="J1951" s="79">
        <v>0</v>
      </c>
      <c r="K1951" s="79">
        <v>0</v>
      </c>
      <c r="L1951" s="79">
        <v>0.40699999999999997</v>
      </c>
      <c r="M1951" s="79">
        <v>2.8000000000000001E-2</v>
      </c>
      <c r="N1951" s="79">
        <v>0.57199999999999995</v>
      </c>
      <c r="O1951" s="79">
        <v>0.25600000000000001</v>
      </c>
      <c r="P1951" s="79">
        <v>2.16</v>
      </c>
      <c r="Q1951" s="79">
        <v>3.0030000000000001</v>
      </c>
      <c r="R1951" s="79">
        <v>10.176</v>
      </c>
      <c r="S1951" s="79">
        <v>14.19</v>
      </c>
      <c r="T1951" s="79">
        <v>11.682</v>
      </c>
      <c r="U1951" s="79">
        <v>13.258000000000001</v>
      </c>
      <c r="V1951" s="79">
        <v>4.0730000000000004</v>
      </c>
      <c r="W1951" s="79">
        <v>1.2789999999999999</v>
      </c>
      <c r="X1951" s="79">
        <v>0.16900000000000001</v>
      </c>
      <c r="Y1951" s="79">
        <v>1.24</v>
      </c>
      <c r="Z1951" s="79">
        <v>0</v>
      </c>
      <c r="AA1951" s="111">
        <v>0</v>
      </c>
      <c r="AB1951" s="107"/>
    </row>
    <row r="1952" spans="1:28" ht="19.5" customHeight="1" x14ac:dyDescent="0.15">
      <c r="A1952" s="219" t="s">
        <v>85</v>
      </c>
      <c r="B1952" s="73"/>
      <c r="C1952" s="73"/>
      <c r="D1952" s="77" t="s">
        <v>166</v>
      </c>
      <c r="E1952" s="77" t="s">
        <v>183</v>
      </c>
      <c r="F1952" s="79">
        <f t="shared" si="759"/>
        <v>0.28999999999999998</v>
      </c>
      <c r="G1952" s="79">
        <v>0</v>
      </c>
      <c r="H1952" s="79">
        <v>0</v>
      </c>
      <c r="I1952" s="79">
        <v>0</v>
      </c>
      <c r="J1952" s="79">
        <v>0</v>
      </c>
      <c r="K1952" s="79">
        <v>0</v>
      </c>
      <c r="L1952" s="79">
        <v>0</v>
      </c>
      <c r="M1952" s="79">
        <v>0</v>
      </c>
      <c r="N1952" s="79">
        <v>0</v>
      </c>
      <c r="O1952" s="79">
        <v>0</v>
      </c>
      <c r="P1952" s="79">
        <v>0</v>
      </c>
      <c r="Q1952" s="79">
        <v>0</v>
      </c>
      <c r="R1952" s="79">
        <v>0</v>
      </c>
      <c r="S1952" s="79">
        <v>0</v>
      </c>
      <c r="T1952" s="79">
        <v>0</v>
      </c>
      <c r="U1952" s="79">
        <v>0</v>
      </c>
      <c r="V1952" s="79">
        <v>0</v>
      </c>
      <c r="W1952" s="79">
        <v>0</v>
      </c>
      <c r="X1952" s="79">
        <v>0</v>
      </c>
      <c r="Y1952" s="79">
        <v>0.28999999999999998</v>
      </c>
      <c r="Z1952" s="79">
        <v>0</v>
      </c>
      <c r="AA1952" s="111">
        <v>0</v>
      </c>
      <c r="AB1952" s="107"/>
    </row>
    <row r="1953" spans="1:28" ht="19.5" customHeight="1" x14ac:dyDescent="0.15">
      <c r="A1953" s="219"/>
      <c r="B1953" s="73"/>
      <c r="C1953" s="73" t="s">
        <v>162</v>
      </c>
      <c r="D1953" s="73"/>
      <c r="E1953" s="77" t="s">
        <v>150</v>
      </c>
      <c r="F1953" s="79">
        <f t="shared" si="759"/>
        <v>8.4000000000000005E-2</v>
      </c>
      <c r="G1953" s="79">
        <v>0</v>
      </c>
      <c r="H1953" s="79">
        <v>0</v>
      </c>
      <c r="I1953" s="79">
        <v>0</v>
      </c>
      <c r="J1953" s="79">
        <v>0</v>
      </c>
      <c r="K1953" s="79">
        <v>0</v>
      </c>
      <c r="L1953" s="79">
        <v>0</v>
      </c>
      <c r="M1953" s="79">
        <v>0</v>
      </c>
      <c r="N1953" s="79">
        <v>0</v>
      </c>
      <c r="O1953" s="79">
        <v>0</v>
      </c>
      <c r="P1953" s="79">
        <v>0</v>
      </c>
      <c r="Q1953" s="79">
        <v>0</v>
      </c>
      <c r="R1953" s="79">
        <v>0</v>
      </c>
      <c r="S1953" s="79">
        <v>0</v>
      </c>
      <c r="T1953" s="79">
        <v>0</v>
      </c>
      <c r="U1953" s="79">
        <v>0</v>
      </c>
      <c r="V1953" s="79">
        <v>0</v>
      </c>
      <c r="W1953" s="79">
        <v>0</v>
      </c>
      <c r="X1953" s="79">
        <v>0</v>
      </c>
      <c r="Y1953" s="79">
        <v>8.4000000000000005E-2</v>
      </c>
      <c r="Z1953" s="79">
        <v>0</v>
      </c>
      <c r="AA1953" s="111">
        <v>0</v>
      </c>
      <c r="AB1953" s="107"/>
    </row>
    <row r="1954" spans="1:28" ht="19.5" customHeight="1" x14ac:dyDescent="0.15">
      <c r="A1954" s="219"/>
      <c r="B1954" s="73" t="s">
        <v>20</v>
      </c>
      <c r="C1954" s="73"/>
      <c r="D1954" s="77" t="s">
        <v>164</v>
      </c>
      <c r="E1954" s="77" t="s">
        <v>183</v>
      </c>
      <c r="F1954" s="79">
        <f t="shared" si="759"/>
        <v>0</v>
      </c>
      <c r="G1954" s="79">
        <v>0</v>
      </c>
      <c r="H1954" s="79">
        <v>0</v>
      </c>
      <c r="I1954" s="79">
        <v>0</v>
      </c>
      <c r="J1954" s="79">
        <v>0</v>
      </c>
      <c r="K1954" s="79">
        <v>0</v>
      </c>
      <c r="L1954" s="79">
        <v>0</v>
      </c>
      <c r="M1954" s="79">
        <v>0</v>
      </c>
      <c r="N1954" s="79">
        <v>0</v>
      </c>
      <c r="O1954" s="79">
        <v>0</v>
      </c>
      <c r="P1954" s="79">
        <v>0</v>
      </c>
      <c r="Q1954" s="79">
        <v>0</v>
      </c>
      <c r="R1954" s="79">
        <v>0</v>
      </c>
      <c r="S1954" s="79">
        <v>0</v>
      </c>
      <c r="T1954" s="79">
        <v>0</v>
      </c>
      <c r="U1954" s="79">
        <v>0</v>
      </c>
      <c r="V1954" s="79">
        <v>0</v>
      </c>
      <c r="W1954" s="79">
        <v>0</v>
      </c>
      <c r="X1954" s="79">
        <v>0</v>
      </c>
      <c r="Y1954" s="79">
        <v>0</v>
      </c>
      <c r="Z1954" s="79">
        <v>0</v>
      </c>
      <c r="AA1954" s="111">
        <v>0</v>
      </c>
      <c r="AB1954" s="107"/>
    </row>
    <row r="1955" spans="1:28" ht="19.5" customHeight="1" x14ac:dyDescent="0.15">
      <c r="A1955" s="219"/>
      <c r="B1955" s="73"/>
      <c r="C1955" s="73"/>
      <c r="D1955" s="73"/>
      <c r="E1955" s="77" t="s">
        <v>150</v>
      </c>
      <c r="F1955" s="79">
        <f t="shared" si="759"/>
        <v>0</v>
      </c>
      <c r="G1955" s="79">
        <v>0</v>
      </c>
      <c r="H1955" s="79">
        <v>0</v>
      </c>
      <c r="I1955" s="79">
        <v>0</v>
      </c>
      <c r="J1955" s="79">
        <v>0</v>
      </c>
      <c r="K1955" s="79">
        <v>0</v>
      </c>
      <c r="L1955" s="79">
        <v>0</v>
      </c>
      <c r="M1955" s="79">
        <v>0</v>
      </c>
      <c r="N1955" s="79">
        <v>0</v>
      </c>
      <c r="O1955" s="79">
        <v>0</v>
      </c>
      <c r="P1955" s="79">
        <v>0</v>
      </c>
      <c r="Q1955" s="79">
        <v>0</v>
      </c>
      <c r="R1955" s="79">
        <v>0</v>
      </c>
      <c r="S1955" s="79">
        <v>0</v>
      </c>
      <c r="T1955" s="79">
        <v>0</v>
      </c>
      <c r="U1955" s="79">
        <v>0</v>
      </c>
      <c r="V1955" s="79">
        <v>0</v>
      </c>
      <c r="W1955" s="79">
        <v>0</v>
      </c>
      <c r="X1955" s="79">
        <v>0</v>
      </c>
      <c r="Y1955" s="79">
        <v>0</v>
      </c>
      <c r="Z1955" s="79">
        <v>0</v>
      </c>
      <c r="AA1955" s="111">
        <v>0</v>
      </c>
      <c r="AB1955" s="107"/>
    </row>
    <row r="1956" spans="1:28" ht="19.5" customHeight="1" x14ac:dyDescent="0.15">
      <c r="A1956" s="219"/>
      <c r="B1956" s="76"/>
      <c r="C1956" s="74" t="s">
        <v>165</v>
      </c>
      <c r="D1956" s="75"/>
      <c r="E1956" s="77" t="s">
        <v>183</v>
      </c>
      <c r="F1956" s="79">
        <f t="shared" si="759"/>
        <v>2750.5199999999995</v>
      </c>
      <c r="G1956" s="79">
        <v>0</v>
      </c>
      <c r="H1956" s="79">
        <v>9.07</v>
      </c>
      <c r="I1956" s="79">
        <v>4.22</v>
      </c>
      <c r="J1956" s="79">
        <v>45.87</v>
      </c>
      <c r="K1956" s="79">
        <v>18.690000000000001</v>
      </c>
      <c r="L1956" s="79">
        <v>16.82</v>
      </c>
      <c r="M1956" s="79">
        <v>59.48</v>
      </c>
      <c r="N1956" s="79">
        <v>96.84</v>
      </c>
      <c r="O1956" s="79">
        <v>129.68</v>
      </c>
      <c r="P1956" s="79">
        <v>55.83</v>
      </c>
      <c r="Q1956" s="79">
        <v>94.600000000000009</v>
      </c>
      <c r="R1956" s="79">
        <v>133.69</v>
      </c>
      <c r="S1956" s="79">
        <v>243.79999999999998</v>
      </c>
      <c r="T1956" s="79">
        <v>284.01</v>
      </c>
      <c r="U1956" s="79">
        <v>762.12</v>
      </c>
      <c r="V1956" s="79">
        <v>411.95</v>
      </c>
      <c r="W1956" s="79">
        <v>212.95</v>
      </c>
      <c r="X1956" s="79">
        <v>78.09</v>
      </c>
      <c r="Y1956" s="79">
        <v>29.07</v>
      </c>
      <c r="Z1956" s="79">
        <v>49.16</v>
      </c>
      <c r="AA1956" s="111">
        <v>14.58</v>
      </c>
      <c r="AB1956" s="107"/>
    </row>
    <row r="1957" spans="1:28" ht="19.5" customHeight="1" thickBot="1" x14ac:dyDescent="0.2">
      <c r="A1957" s="94"/>
      <c r="B1957" s="222"/>
      <c r="C1957" s="222"/>
      <c r="D1957" s="223"/>
      <c r="E1957" s="224" t="s">
        <v>150</v>
      </c>
      <c r="F1957" s="79">
        <f t="shared" si="759"/>
        <v>382.73799999999994</v>
      </c>
      <c r="G1957" s="102">
        <v>0</v>
      </c>
      <c r="H1957" s="225">
        <v>0.09</v>
      </c>
      <c r="I1957" s="225">
        <v>0.107</v>
      </c>
      <c r="J1957" s="225">
        <v>2.3159999999999998</v>
      </c>
      <c r="K1957" s="225">
        <v>1.31</v>
      </c>
      <c r="L1957" s="225">
        <v>1.5229999999999999</v>
      </c>
      <c r="M1957" s="225">
        <v>5.9480000000000004</v>
      </c>
      <c r="N1957" s="225">
        <v>10.661999999999999</v>
      </c>
      <c r="O1957" s="225">
        <v>15.539</v>
      </c>
      <c r="P1957" s="225">
        <v>7.2730000000000006</v>
      </c>
      <c r="Q1957" s="225">
        <v>13.151</v>
      </c>
      <c r="R1957" s="225">
        <v>19.286999999999999</v>
      </c>
      <c r="S1957" s="225">
        <v>35.353000000000002</v>
      </c>
      <c r="T1957" s="225">
        <v>41.463999999999999</v>
      </c>
      <c r="U1957" s="225">
        <v>111.724</v>
      </c>
      <c r="V1957" s="225">
        <v>60.542000000000002</v>
      </c>
      <c r="W1957" s="225">
        <v>31.298999999999999</v>
      </c>
      <c r="X1957" s="225">
        <v>11.500999999999999</v>
      </c>
      <c r="Y1957" s="225">
        <v>4.2770000000000001</v>
      </c>
      <c r="Z1957" s="225">
        <v>7.23</v>
      </c>
      <c r="AA1957" s="226">
        <v>2.1419999999999999</v>
      </c>
      <c r="AB1957" s="107"/>
    </row>
    <row r="1958" spans="1:28" ht="19.5" customHeight="1" x14ac:dyDescent="0.15">
      <c r="A1958" s="349" t="s">
        <v>119</v>
      </c>
      <c r="B1958" s="352" t="s">
        <v>120</v>
      </c>
      <c r="C1958" s="353"/>
      <c r="D1958" s="354"/>
      <c r="E1958" s="73" t="s">
        <v>183</v>
      </c>
      <c r="F1958" s="227">
        <f>F1959+F1960</f>
        <v>84.429999999999993</v>
      </c>
    </row>
    <row r="1959" spans="1:28" ht="19.5" customHeight="1" x14ac:dyDescent="0.15">
      <c r="A1959" s="350"/>
      <c r="B1959" s="355" t="s">
        <v>205</v>
      </c>
      <c r="C1959" s="356"/>
      <c r="D1959" s="357"/>
      <c r="E1959" s="77" t="s">
        <v>183</v>
      </c>
      <c r="F1959" s="227">
        <v>64.38</v>
      </c>
    </row>
    <row r="1960" spans="1:28" ht="19.5" customHeight="1" x14ac:dyDescent="0.15">
      <c r="A1960" s="351"/>
      <c r="B1960" s="355" t="s">
        <v>206</v>
      </c>
      <c r="C1960" s="356"/>
      <c r="D1960" s="357"/>
      <c r="E1960" s="77" t="s">
        <v>183</v>
      </c>
      <c r="F1960" s="227">
        <v>20.05</v>
      </c>
    </row>
    <row r="1961" spans="1:28" ht="19.5" customHeight="1" thickBot="1" x14ac:dyDescent="0.2">
      <c r="A1961" s="358" t="s">
        <v>204</v>
      </c>
      <c r="B1961" s="359"/>
      <c r="C1961" s="359"/>
      <c r="D1961" s="360"/>
      <c r="E1961" s="167" t="s">
        <v>183</v>
      </c>
      <c r="F1961" s="233">
        <v>0</v>
      </c>
    </row>
    <row r="1963" spans="1:28" ht="19.5" customHeight="1" x14ac:dyDescent="0.15">
      <c r="A1963" s="3" t="s">
        <v>381</v>
      </c>
      <c r="F1963" s="207" t="s">
        <v>484</v>
      </c>
    </row>
    <row r="1964" spans="1:28" ht="19.5" customHeight="1" thickBot="1" x14ac:dyDescent="0.2">
      <c r="A1964" s="346" t="s">
        <v>28</v>
      </c>
      <c r="B1964" s="348"/>
      <c r="C1964" s="348"/>
      <c r="D1964" s="348"/>
      <c r="E1964" s="348"/>
      <c r="F1964" s="348"/>
      <c r="G1964" s="348"/>
      <c r="H1964" s="348"/>
      <c r="I1964" s="348"/>
      <c r="J1964" s="348"/>
      <c r="K1964" s="348"/>
      <c r="L1964" s="348"/>
      <c r="M1964" s="348"/>
      <c r="N1964" s="348"/>
      <c r="O1964" s="348"/>
      <c r="P1964" s="348"/>
      <c r="Q1964" s="348"/>
      <c r="R1964" s="348"/>
      <c r="S1964" s="348"/>
      <c r="T1964" s="348"/>
      <c r="U1964" s="348"/>
      <c r="V1964" s="348"/>
      <c r="W1964" s="348"/>
      <c r="X1964" s="348"/>
      <c r="Y1964" s="348"/>
      <c r="Z1964" s="348"/>
      <c r="AA1964" s="348"/>
    </row>
    <row r="1965" spans="1:28" ht="19.5" customHeight="1" x14ac:dyDescent="0.15">
      <c r="A1965" s="208" t="s">
        <v>179</v>
      </c>
      <c r="B1965" s="91"/>
      <c r="C1965" s="91"/>
      <c r="D1965" s="91"/>
      <c r="E1965" s="91"/>
      <c r="F1965" s="89" t="s">
        <v>180</v>
      </c>
      <c r="G1965" s="184"/>
      <c r="H1965" s="184"/>
      <c r="I1965" s="184"/>
      <c r="J1965" s="184"/>
      <c r="K1965" s="184"/>
      <c r="L1965" s="184"/>
      <c r="M1965" s="184"/>
      <c r="N1965" s="184"/>
      <c r="O1965" s="184"/>
      <c r="P1965" s="184"/>
      <c r="Q1965" s="209"/>
      <c r="R1965" s="135"/>
      <c r="S1965" s="184"/>
      <c r="T1965" s="184"/>
      <c r="U1965" s="184"/>
      <c r="V1965" s="184"/>
      <c r="W1965" s="184"/>
      <c r="X1965" s="184"/>
      <c r="Y1965" s="184"/>
      <c r="Z1965" s="184"/>
      <c r="AA1965" s="234" t="s">
        <v>181</v>
      </c>
      <c r="AB1965" s="107"/>
    </row>
    <row r="1966" spans="1:28" ht="19.5" customHeight="1" x14ac:dyDescent="0.15">
      <c r="A1966" s="211" t="s">
        <v>182</v>
      </c>
      <c r="B1966" s="75"/>
      <c r="C1966" s="75"/>
      <c r="D1966" s="75"/>
      <c r="E1966" s="77" t="s">
        <v>183</v>
      </c>
      <c r="F1966" s="79">
        <f>F1968+F2002+F2005</f>
        <v>118.65</v>
      </c>
      <c r="G1966" s="212" t="s">
        <v>184</v>
      </c>
      <c r="H1966" s="212" t="s">
        <v>185</v>
      </c>
      <c r="I1966" s="212" t="s">
        <v>186</v>
      </c>
      <c r="J1966" s="212" t="s">
        <v>187</v>
      </c>
      <c r="K1966" s="212" t="s">
        <v>227</v>
      </c>
      <c r="L1966" s="212" t="s">
        <v>228</v>
      </c>
      <c r="M1966" s="212" t="s">
        <v>229</v>
      </c>
      <c r="N1966" s="212" t="s">
        <v>230</v>
      </c>
      <c r="O1966" s="212" t="s">
        <v>231</v>
      </c>
      <c r="P1966" s="212" t="s">
        <v>232</v>
      </c>
      <c r="Q1966" s="213" t="s">
        <v>233</v>
      </c>
      <c r="R1966" s="214" t="s">
        <v>234</v>
      </c>
      <c r="S1966" s="212" t="s">
        <v>235</v>
      </c>
      <c r="T1966" s="212" t="s">
        <v>236</v>
      </c>
      <c r="U1966" s="212" t="s">
        <v>237</v>
      </c>
      <c r="V1966" s="212" t="s">
        <v>238</v>
      </c>
      <c r="W1966" s="212" t="s">
        <v>42</v>
      </c>
      <c r="X1966" s="212" t="s">
        <v>147</v>
      </c>
      <c r="Y1966" s="212" t="s">
        <v>148</v>
      </c>
      <c r="Z1966" s="212" t="s">
        <v>149</v>
      </c>
      <c r="AA1966" s="235"/>
      <c r="AB1966" s="107"/>
    </row>
    <row r="1967" spans="1:28" ht="19.5" customHeight="1" x14ac:dyDescent="0.15">
      <c r="A1967" s="144"/>
      <c r="E1967" s="77" t="s">
        <v>150</v>
      </c>
      <c r="F1967" s="79">
        <f>F1969</f>
        <v>28.888999999999999</v>
      </c>
      <c r="G1967" s="216"/>
      <c r="H1967" s="216"/>
      <c r="I1967" s="216"/>
      <c r="J1967" s="216"/>
      <c r="K1967" s="216"/>
      <c r="L1967" s="216"/>
      <c r="M1967" s="216"/>
      <c r="N1967" s="216"/>
      <c r="O1967" s="216"/>
      <c r="P1967" s="216"/>
      <c r="Q1967" s="217"/>
      <c r="R1967" s="197"/>
      <c r="S1967" s="216"/>
      <c r="T1967" s="216"/>
      <c r="U1967" s="216"/>
      <c r="V1967" s="216"/>
      <c r="W1967" s="216"/>
      <c r="X1967" s="216"/>
      <c r="Y1967" s="216"/>
      <c r="Z1967" s="216"/>
      <c r="AA1967" s="235" t="s">
        <v>151</v>
      </c>
      <c r="AB1967" s="107"/>
    </row>
    <row r="1968" spans="1:28" ht="19.5" customHeight="1" x14ac:dyDescent="0.15">
      <c r="A1968" s="218"/>
      <c r="B1968" s="74" t="s">
        <v>152</v>
      </c>
      <c r="C1968" s="75"/>
      <c r="D1968" s="75"/>
      <c r="E1968" s="77" t="s">
        <v>183</v>
      </c>
      <c r="F1968" s="79">
        <f>SUM(G1968:AA1968)</f>
        <v>117.45</v>
      </c>
      <c r="G1968" s="79">
        <f>G1970+G1988</f>
        <v>0.61</v>
      </c>
      <c r="H1968" s="79">
        <f t="shared" ref="H1968:AA1968" si="764">H1970+H1988</f>
        <v>0.11</v>
      </c>
      <c r="I1968" s="79">
        <f t="shared" si="764"/>
        <v>0.22</v>
      </c>
      <c r="J1968" s="79">
        <f t="shared" si="764"/>
        <v>5.4700000000000006</v>
      </c>
      <c r="K1968" s="79">
        <f t="shared" si="764"/>
        <v>0.65</v>
      </c>
      <c r="L1968" s="79">
        <f t="shared" si="764"/>
        <v>6</v>
      </c>
      <c r="M1968" s="79">
        <f t="shared" si="764"/>
        <v>2.8600000000000003</v>
      </c>
      <c r="N1968" s="79">
        <f t="shared" si="764"/>
        <v>4.79</v>
      </c>
      <c r="O1968" s="79">
        <f t="shared" si="764"/>
        <v>6.1</v>
      </c>
      <c r="P1968" s="79">
        <f t="shared" si="764"/>
        <v>7.0399999999999991</v>
      </c>
      <c r="Q1968" s="79">
        <f t="shared" si="764"/>
        <v>10.11</v>
      </c>
      <c r="R1968" s="79">
        <f t="shared" si="764"/>
        <v>10.149999999999999</v>
      </c>
      <c r="S1968" s="79">
        <f t="shared" si="764"/>
        <v>23.33</v>
      </c>
      <c r="T1968" s="79">
        <f t="shared" si="764"/>
        <v>11.45</v>
      </c>
      <c r="U1968" s="79">
        <f t="shared" si="764"/>
        <v>6.2</v>
      </c>
      <c r="V1968" s="79">
        <f t="shared" si="764"/>
        <v>4.7299999999999995</v>
      </c>
      <c r="W1968" s="79">
        <f t="shared" si="764"/>
        <v>1.55</v>
      </c>
      <c r="X1968" s="79">
        <f t="shared" si="764"/>
        <v>2.9800000000000004</v>
      </c>
      <c r="Y1968" s="79">
        <f t="shared" si="764"/>
        <v>6.4399999999999995</v>
      </c>
      <c r="Z1968" s="79">
        <f t="shared" si="764"/>
        <v>2.56</v>
      </c>
      <c r="AA1968" s="111">
        <f t="shared" si="764"/>
        <v>4.0999999999999996</v>
      </c>
      <c r="AB1968" s="107"/>
    </row>
    <row r="1969" spans="1:28" ht="19.5" customHeight="1" x14ac:dyDescent="0.15">
      <c r="A1969" s="219"/>
      <c r="B1969" s="220"/>
      <c r="E1969" s="77" t="s">
        <v>150</v>
      </c>
      <c r="F1969" s="79">
        <f>SUM(G1969:AA1969)</f>
        <v>28.888999999999999</v>
      </c>
      <c r="G1969" s="79">
        <f>G1971+G1989</f>
        <v>0</v>
      </c>
      <c r="H1969" s="79">
        <f t="shared" ref="H1969:AA1969" si="765">H1971+H1989</f>
        <v>0</v>
      </c>
      <c r="I1969" s="79">
        <f t="shared" si="765"/>
        <v>0</v>
      </c>
      <c r="J1969" s="79">
        <f t="shared" si="765"/>
        <v>9.1999999999999998E-2</v>
      </c>
      <c r="K1969" s="79">
        <f t="shared" si="765"/>
        <v>4.5999999999999999E-2</v>
      </c>
      <c r="L1969" s="79">
        <f t="shared" si="765"/>
        <v>0.60099999999999998</v>
      </c>
      <c r="M1969" s="79">
        <f t="shared" si="765"/>
        <v>0.48</v>
      </c>
      <c r="N1969" s="79">
        <f t="shared" si="765"/>
        <v>1.194</v>
      </c>
      <c r="O1969" s="79">
        <f t="shared" si="765"/>
        <v>1.8399999999999999</v>
      </c>
      <c r="P1969" s="79">
        <f t="shared" si="765"/>
        <v>1.9840000000000002</v>
      </c>
      <c r="Q1969" s="79">
        <f t="shared" si="765"/>
        <v>2.4809999999999999</v>
      </c>
      <c r="R1969" s="79">
        <f t="shared" si="765"/>
        <v>2.286</v>
      </c>
      <c r="S1969" s="79">
        <f t="shared" si="765"/>
        <v>6.0379999999999994</v>
      </c>
      <c r="T1969" s="79">
        <f t="shared" si="765"/>
        <v>3.4330000000000003</v>
      </c>
      <c r="U1969" s="79">
        <f t="shared" si="765"/>
        <v>2.0009999999999999</v>
      </c>
      <c r="V1969" s="79">
        <f t="shared" si="765"/>
        <v>1.4630000000000001</v>
      </c>
      <c r="W1969" s="79">
        <f t="shared" si="765"/>
        <v>0.53600000000000003</v>
      </c>
      <c r="X1969" s="79">
        <f t="shared" si="765"/>
        <v>1.0190000000000001</v>
      </c>
      <c r="Y1969" s="79">
        <f t="shared" si="765"/>
        <v>1.8440000000000001</v>
      </c>
      <c r="Z1969" s="79">
        <f t="shared" si="765"/>
        <v>0.48499999999999999</v>
      </c>
      <c r="AA1969" s="111">
        <f t="shared" si="765"/>
        <v>1.0659999999999998</v>
      </c>
      <c r="AB1969" s="107"/>
    </row>
    <row r="1970" spans="1:28" ht="19.5" customHeight="1" x14ac:dyDescent="0.15">
      <c r="A1970" s="219"/>
      <c r="B1970" s="221"/>
      <c r="C1970" s="74" t="s">
        <v>152</v>
      </c>
      <c r="D1970" s="75"/>
      <c r="E1970" s="77" t="s">
        <v>183</v>
      </c>
      <c r="F1970" s="79">
        <f t="shared" ref="F1970:F1973" si="766">SUM(G1970:AA1970)</f>
        <v>76.089999999999989</v>
      </c>
      <c r="G1970" s="79">
        <f>G1972+G1986</f>
        <v>0.61</v>
      </c>
      <c r="H1970" s="79">
        <f t="shared" ref="H1970:J1970" si="767">H1972+H1986</f>
        <v>0.11</v>
      </c>
      <c r="I1970" s="79">
        <f t="shared" si="767"/>
        <v>0.22</v>
      </c>
      <c r="J1970" s="79">
        <f t="shared" si="767"/>
        <v>4.8100000000000005</v>
      </c>
      <c r="K1970" s="79">
        <f>K1972+K1986</f>
        <v>0</v>
      </c>
      <c r="L1970" s="79">
        <f t="shared" ref="L1970:AA1970" si="768">L1972+L1986</f>
        <v>0.5</v>
      </c>
      <c r="M1970" s="79">
        <f t="shared" si="768"/>
        <v>1.59</v>
      </c>
      <c r="N1970" s="79">
        <f t="shared" si="768"/>
        <v>3.95</v>
      </c>
      <c r="O1970" s="79">
        <f t="shared" si="768"/>
        <v>5.64</v>
      </c>
      <c r="P1970" s="79">
        <f t="shared" si="768"/>
        <v>6.52</v>
      </c>
      <c r="Q1970" s="79">
        <f t="shared" si="768"/>
        <v>6.99</v>
      </c>
      <c r="R1970" s="79">
        <f t="shared" si="768"/>
        <v>4.5999999999999996</v>
      </c>
      <c r="S1970" s="79">
        <f t="shared" si="768"/>
        <v>15.14</v>
      </c>
      <c r="T1970" s="79">
        <f t="shared" si="768"/>
        <v>8.1199999999999992</v>
      </c>
      <c r="U1970" s="79">
        <f t="shared" si="768"/>
        <v>5.66</v>
      </c>
      <c r="V1970" s="79">
        <f t="shared" si="768"/>
        <v>3.2399999999999998</v>
      </c>
      <c r="W1970" s="79">
        <f t="shared" si="768"/>
        <v>1.1000000000000001</v>
      </c>
      <c r="X1970" s="79">
        <f t="shared" si="768"/>
        <v>1.62</v>
      </c>
      <c r="Y1970" s="79">
        <f t="shared" si="768"/>
        <v>2.6</v>
      </c>
      <c r="Z1970" s="79">
        <f t="shared" si="768"/>
        <v>0.37</v>
      </c>
      <c r="AA1970" s="111">
        <f t="shared" si="768"/>
        <v>2.7</v>
      </c>
      <c r="AB1970" s="107"/>
    </row>
    <row r="1971" spans="1:28" ht="19.5" customHeight="1" x14ac:dyDescent="0.15">
      <c r="A1971" s="219"/>
      <c r="B1971" s="76"/>
      <c r="C1971" s="76"/>
      <c r="E1971" s="77" t="s">
        <v>150</v>
      </c>
      <c r="F1971" s="79">
        <f t="shared" si="766"/>
        <v>21.364000000000004</v>
      </c>
      <c r="G1971" s="79">
        <f>G1973+G1987</f>
        <v>0</v>
      </c>
      <c r="H1971" s="79">
        <f t="shared" ref="H1971:AA1971" si="769">H1973+H1987</f>
        <v>0</v>
      </c>
      <c r="I1971" s="79">
        <f t="shared" si="769"/>
        <v>0</v>
      </c>
      <c r="J1971" s="79">
        <f t="shared" si="769"/>
        <v>5.7999999999999996E-2</v>
      </c>
      <c r="K1971" s="79">
        <f t="shared" si="769"/>
        <v>0</v>
      </c>
      <c r="L1971" s="79">
        <f t="shared" si="769"/>
        <v>0.105</v>
      </c>
      <c r="M1971" s="79">
        <f t="shared" si="769"/>
        <v>0.35299999999999998</v>
      </c>
      <c r="N1971" s="79">
        <f t="shared" si="769"/>
        <v>1.101</v>
      </c>
      <c r="O1971" s="79">
        <f t="shared" si="769"/>
        <v>1.7849999999999999</v>
      </c>
      <c r="P1971" s="79">
        <f t="shared" si="769"/>
        <v>1.9160000000000001</v>
      </c>
      <c r="Q1971" s="79">
        <f t="shared" si="769"/>
        <v>2.0289999999999999</v>
      </c>
      <c r="R1971" s="79">
        <f t="shared" si="769"/>
        <v>1.375</v>
      </c>
      <c r="S1971" s="79">
        <f t="shared" si="769"/>
        <v>4.2349999999999994</v>
      </c>
      <c r="T1971" s="79">
        <f t="shared" si="769"/>
        <v>2.6270000000000002</v>
      </c>
      <c r="U1971" s="79">
        <f t="shared" si="769"/>
        <v>1.889</v>
      </c>
      <c r="V1971" s="79">
        <f t="shared" si="769"/>
        <v>1.0760000000000001</v>
      </c>
      <c r="W1971" s="79">
        <f t="shared" si="769"/>
        <v>0.45100000000000001</v>
      </c>
      <c r="X1971" s="79">
        <f t="shared" si="769"/>
        <v>0.66500000000000004</v>
      </c>
      <c r="Y1971" s="79">
        <f t="shared" si="769"/>
        <v>0.84499999999999997</v>
      </c>
      <c r="Z1971" s="79">
        <f t="shared" si="769"/>
        <v>0.152</v>
      </c>
      <c r="AA1971" s="111">
        <f t="shared" si="769"/>
        <v>0.70199999999999996</v>
      </c>
      <c r="AB1971" s="107"/>
    </row>
    <row r="1972" spans="1:28" ht="19.5" customHeight="1" x14ac:dyDescent="0.15">
      <c r="A1972" s="219"/>
      <c r="B1972" s="73"/>
      <c r="C1972" s="77"/>
      <c r="D1972" s="77" t="s">
        <v>153</v>
      </c>
      <c r="E1972" s="77" t="s">
        <v>183</v>
      </c>
      <c r="F1972" s="79">
        <f>SUM(G1972:AA1972)</f>
        <v>75.11</v>
      </c>
      <c r="G1972" s="79">
        <f>SUM(G1974,G1976,G1978,G1980,G1982,G1984)</f>
        <v>0.61</v>
      </c>
      <c r="H1972" s="79">
        <f t="shared" ref="H1972" si="770">SUM(H1974,H1976,H1978,H1980,H1982,H1984)</f>
        <v>0.11</v>
      </c>
      <c r="I1972" s="79">
        <f>SUM(I1974,I1976,I1978,I1980,I1982,I1984)</f>
        <v>0.22</v>
      </c>
      <c r="J1972" s="79">
        <f t="shared" ref="J1972" si="771">SUM(J1974,J1976,J1978,J1980,J1982,J1984)</f>
        <v>4.8100000000000005</v>
      </c>
      <c r="K1972" s="79">
        <f>SUM(K1974,K1976,K1978,K1980,K1982,K1984)</f>
        <v>0</v>
      </c>
      <c r="L1972" s="79">
        <f t="shared" ref="L1972:N1972" si="772">SUM(L1974,L1976,L1978,L1980,L1982,L1984)</f>
        <v>0.5</v>
      </c>
      <c r="M1972" s="79">
        <f t="shared" si="772"/>
        <v>1.59</v>
      </c>
      <c r="N1972" s="79">
        <f t="shared" si="772"/>
        <v>3.95</v>
      </c>
      <c r="O1972" s="79">
        <f>SUM(O1974,O1976,O1978,O1980,O1982,O1984)</f>
        <v>5.64</v>
      </c>
      <c r="P1972" s="79">
        <f t="shared" ref="P1972:V1972" si="773">SUM(P1974,P1976,P1978,P1980,P1982,P1984)</f>
        <v>6.17</v>
      </c>
      <c r="Q1972" s="79">
        <f t="shared" si="773"/>
        <v>6.36</v>
      </c>
      <c r="R1972" s="79">
        <f t="shared" si="773"/>
        <v>4.5999999999999996</v>
      </c>
      <c r="S1972" s="79">
        <f t="shared" si="773"/>
        <v>15.14</v>
      </c>
      <c r="T1972" s="79">
        <f t="shared" si="773"/>
        <v>8.1199999999999992</v>
      </c>
      <c r="U1972" s="79">
        <f t="shared" si="773"/>
        <v>5.66</v>
      </c>
      <c r="V1972" s="79">
        <f t="shared" si="773"/>
        <v>3.2399999999999998</v>
      </c>
      <c r="W1972" s="79">
        <f>SUM(W1974,W1976,W1978,W1980,W1982,W1984)</f>
        <v>1.1000000000000001</v>
      </c>
      <c r="X1972" s="79">
        <f t="shared" ref="X1972:AA1972" si="774">SUM(X1974,X1976,X1978,X1980,X1982,X1984)</f>
        <v>1.62</v>
      </c>
      <c r="Y1972" s="79">
        <f t="shared" si="774"/>
        <v>2.6</v>
      </c>
      <c r="Z1972" s="79">
        <f t="shared" si="774"/>
        <v>0.37</v>
      </c>
      <c r="AA1972" s="111">
        <f t="shared" si="774"/>
        <v>2.7</v>
      </c>
      <c r="AB1972" s="107"/>
    </row>
    <row r="1973" spans="1:28" ht="19.5" customHeight="1" x14ac:dyDescent="0.15">
      <c r="A1973" s="219"/>
      <c r="B1973" s="73" t="s">
        <v>154</v>
      </c>
      <c r="C1973" s="73"/>
      <c r="D1973" s="73"/>
      <c r="E1973" s="77" t="s">
        <v>150</v>
      </c>
      <c r="F1973" s="79">
        <f t="shared" si="766"/>
        <v>21.210999999999999</v>
      </c>
      <c r="G1973" s="79">
        <f>SUM(G1975,G1977,G1979,G1981,G1983,G1985)</f>
        <v>0</v>
      </c>
      <c r="H1973" s="79">
        <f t="shared" ref="H1973:AA1973" si="775">SUM(H1975,H1977,H1979,H1981,H1983,H1985)</f>
        <v>0</v>
      </c>
      <c r="I1973" s="79">
        <f t="shared" si="775"/>
        <v>0</v>
      </c>
      <c r="J1973" s="79">
        <f t="shared" si="775"/>
        <v>5.7999999999999996E-2</v>
      </c>
      <c r="K1973" s="79">
        <f t="shared" si="775"/>
        <v>0</v>
      </c>
      <c r="L1973" s="79">
        <f t="shared" si="775"/>
        <v>0.105</v>
      </c>
      <c r="M1973" s="79">
        <f t="shared" si="775"/>
        <v>0.35299999999999998</v>
      </c>
      <c r="N1973" s="79">
        <f t="shared" si="775"/>
        <v>1.101</v>
      </c>
      <c r="O1973" s="79">
        <f t="shared" si="775"/>
        <v>1.7849999999999999</v>
      </c>
      <c r="P1973" s="79">
        <f t="shared" si="775"/>
        <v>1.8250000000000002</v>
      </c>
      <c r="Q1973" s="79">
        <f t="shared" si="775"/>
        <v>1.9669999999999999</v>
      </c>
      <c r="R1973" s="79">
        <f t="shared" si="775"/>
        <v>1.375</v>
      </c>
      <c r="S1973" s="79">
        <f t="shared" si="775"/>
        <v>4.2349999999999994</v>
      </c>
      <c r="T1973" s="79">
        <f t="shared" si="775"/>
        <v>2.6270000000000002</v>
      </c>
      <c r="U1973" s="79">
        <f t="shared" si="775"/>
        <v>1.889</v>
      </c>
      <c r="V1973" s="79">
        <f t="shared" si="775"/>
        <v>1.0760000000000001</v>
      </c>
      <c r="W1973" s="79">
        <f t="shared" si="775"/>
        <v>0.45100000000000001</v>
      </c>
      <c r="X1973" s="79">
        <f t="shared" si="775"/>
        <v>0.66500000000000004</v>
      </c>
      <c r="Y1973" s="79">
        <f t="shared" si="775"/>
        <v>0.84499999999999997</v>
      </c>
      <c r="Z1973" s="79">
        <f t="shared" si="775"/>
        <v>0.152</v>
      </c>
      <c r="AA1973" s="111">
        <f t="shared" si="775"/>
        <v>0.70199999999999996</v>
      </c>
      <c r="AB1973" s="107"/>
    </row>
    <row r="1974" spans="1:28" ht="19.5" customHeight="1" x14ac:dyDescent="0.15">
      <c r="A1974" s="219" t="s">
        <v>155</v>
      </c>
      <c r="B1974" s="73"/>
      <c r="C1974" s="73" t="s">
        <v>10</v>
      </c>
      <c r="D1974" s="77" t="s">
        <v>156</v>
      </c>
      <c r="E1974" s="77" t="s">
        <v>183</v>
      </c>
      <c r="F1974" s="79">
        <f t="shared" ref="F1974:F1977" si="776">SUM(G1974:AA1974)</f>
        <v>33.549999999999997</v>
      </c>
      <c r="G1974" s="79">
        <v>0</v>
      </c>
      <c r="H1974" s="79">
        <v>0</v>
      </c>
      <c r="I1974" s="79">
        <v>0</v>
      </c>
      <c r="J1974" s="79">
        <v>0</v>
      </c>
      <c r="K1974" s="79">
        <v>0</v>
      </c>
      <c r="L1974" s="79">
        <v>0.5</v>
      </c>
      <c r="M1974" s="79">
        <v>0.8</v>
      </c>
      <c r="N1974" s="79">
        <v>3.4</v>
      </c>
      <c r="O1974" s="79">
        <v>5.64</v>
      </c>
      <c r="P1974" s="79">
        <v>4.22</v>
      </c>
      <c r="Q1974" s="79">
        <v>3.75</v>
      </c>
      <c r="R1974" s="79">
        <v>1.29</v>
      </c>
      <c r="S1974" s="79">
        <v>3.22</v>
      </c>
      <c r="T1974" s="79">
        <v>3.15</v>
      </c>
      <c r="U1974" s="79">
        <v>2.62</v>
      </c>
      <c r="V1974" s="79">
        <v>0.94</v>
      </c>
      <c r="W1974" s="79">
        <v>1.1000000000000001</v>
      </c>
      <c r="X1974" s="79">
        <v>1.62</v>
      </c>
      <c r="Y1974" s="79">
        <v>0.93</v>
      </c>
      <c r="Z1974" s="79">
        <v>0.37</v>
      </c>
      <c r="AA1974" s="111">
        <v>0</v>
      </c>
      <c r="AB1974" s="107"/>
    </row>
    <row r="1975" spans="1:28" ht="19.5" customHeight="1" x14ac:dyDescent="0.15">
      <c r="A1975" s="219"/>
      <c r="B1975" s="73"/>
      <c r="C1975" s="73"/>
      <c r="D1975" s="73"/>
      <c r="E1975" s="77" t="s">
        <v>150</v>
      </c>
      <c r="F1975" s="79">
        <f t="shared" si="776"/>
        <v>12.013999999999999</v>
      </c>
      <c r="G1975" s="79">
        <v>0</v>
      </c>
      <c r="H1975" s="79">
        <v>0</v>
      </c>
      <c r="I1975" s="79">
        <v>0</v>
      </c>
      <c r="J1975" s="79">
        <v>0</v>
      </c>
      <c r="K1975" s="79">
        <v>0</v>
      </c>
      <c r="L1975" s="79">
        <v>0.105</v>
      </c>
      <c r="M1975" s="79">
        <v>0.20100000000000001</v>
      </c>
      <c r="N1975" s="79">
        <v>0.98599999999999999</v>
      </c>
      <c r="O1975" s="79">
        <v>1.7849999999999999</v>
      </c>
      <c r="P1975" s="79">
        <v>1.4350000000000001</v>
      </c>
      <c r="Q1975" s="79">
        <v>1.3879999999999999</v>
      </c>
      <c r="R1975" s="79">
        <v>0.49099999999999999</v>
      </c>
      <c r="S1975" s="79">
        <v>1.2549999999999999</v>
      </c>
      <c r="T1975" s="79">
        <v>1.258</v>
      </c>
      <c r="U1975" s="79">
        <v>1.0740000000000001</v>
      </c>
      <c r="V1975" s="79">
        <v>0.38600000000000001</v>
      </c>
      <c r="W1975" s="79">
        <v>0.45100000000000001</v>
      </c>
      <c r="X1975" s="79">
        <v>0.66500000000000004</v>
      </c>
      <c r="Y1975" s="79">
        <v>0.38200000000000001</v>
      </c>
      <c r="Z1975" s="79">
        <v>0.152</v>
      </c>
      <c r="AA1975" s="111">
        <v>0</v>
      </c>
      <c r="AB1975" s="107"/>
    </row>
    <row r="1976" spans="1:28" ht="19.5" customHeight="1" x14ac:dyDescent="0.15">
      <c r="A1976" s="219"/>
      <c r="B1976" s="73"/>
      <c r="C1976" s="73"/>
      <c r="D1976" s="77" t="s">
        <v>157</v>
      </c>
      <c r="E1976" s="77" t="s">
        <v>183</v>
      </c>
      <c r="F1976" s="79">
        <f t="shared" si="776"/>
        <v>11.389999999999999</v>
      </c>
      <c r="G1976" s="79">
        <v>0</v>
      </c>
      <c r="H1976" s="79">
        <v>0</v>
      </c>
      <c r="I1976" s="79">
        <v>0</v>
      </c>
      <c r="J1976" s="79">
        <v>0</v>
      </c>
      <c r="K1976" s="79">
        <v>0</v>
      </c>
      <c r="L1976" s="79">
        <v>0</v>
      </c>
      <c r="M1976" s="79">
        <v>0</v>
      </c>
      <c r="N1976" s="79">
        <v>0</v>
      </c>
      <c r="O1976" s="79">
        <v>0</v>
      </c>
      <c r="P1976" s="79">
        <v>0</v>
      </c>
      <c r="Q1976" s="79">
        <v>1.95</v>
      </c>
      <c r="R1976" s="79">
        <v>0.27</v>
      </c>
      <c r="S1976" s="79">
        <v>4.78</v>
      </c>
      <c r="T1976" s="79">
        <v>1.88</v>
      </c>
      <c r="U1976" s="79">
        <v>1.67</v>
      </c>
      <c r="V1976" s="79">
        <v>0</v>
      </c>
      <c r="W1976" s="79">
        <v>0</v>
      </c>
      <c r="X1976" s="79">
        <v>0</v>
      </c>
      <c r="Y1976" s="79">
        <v>0.84</v>
      </c>
      <c r="Z1976" s="79">
        <v>0</v>
      </c>
      <c r="AA1976" s="111">
        <v>0</v>
      </c>
      <c r="AB1976" s="107"/>
    </row>
    <row r="1977" spans="1:28" ht="19.5" customHeight="1" x14ac:dyDescent="0.15">
      <c r="A1977" s="219"/>
      <c r="B1977" s="73"/>
      <c r="C1977" s="73"/>
      <c r="D1977" s="73"/>
      <c r="E1977" s="77" t="s">
        <v>150</v>
      </c>
      <c r="F1977" s="79">
        <f t="shared" si="776"/>
        <v>2.762</v>
      </c>
      <c r="G1977" s="79">
        <v>0</v>
      </c>
      <c r="H1977" s="79">
        <v>0</v>
      </c>
      <c r="I1977" s="79">
        <v>0</v>
      </c>
      <c r="J1977" s="79">
        <v>0</v>
      </c>
      <c r="K1977" s="79">
        <v>0</v>
      </c>
      <c r="L1977" s="79">
        <v>0</v>
      </c>
      <c r="M1977" s="79">
        <v>0</v>
      </c>
      <c r="N1977" s="79">
        <v>0</v>
      </c>
      <c r="O1977" s="79">
        <v>0</v>
      </c>
      <c r="P1977" s="79">
        <v>0</v>
      </c>
      <c r="Q1977" s="79">
        <v>0.42899999999999999</v>
      </c>
      <c r="R1977" s="79">
        <v>6.3E-2</v>
      </c>
      <c r="S1977" s="79">
        <v>1.147</v>
      </c>
      <c r="T1977" s="79">
        <v>0.47099999999999997</v>
      </c>
      <c r="U1977" s="79">
        <v>0.434</v>
      </c>
      <c r="V1977" s="79">
        <v>0</v>
      </c>
      <c r="W1977" s="79">
        <v>0</v>
      </c>
      <c r="X1977" s="79">
        <v>0</v>
      </c>
      <c r="Y1977" s="79">
        <v>0.218</v>
      </c>
      <c r="Z1977" s="79">
        <v>0</v>
      </c>
      <c r="AA1977" s="111">
        <v>0</v>
      </c>
      <c r="AB1977" s="107"/>
    </row>
    <row r="1978" spans="1:28" ht="19.5" customHeight="1" x14ac:dyDescent="0.15">
      <c r="A1978" s="219"/>
      <c r="B1978" s="73" t="s">
        <v>158</v>
      </c>
      <c r="C1978" s="73" t="s">
        <v>159</v>
      </c>
      <c r="D1978" s="77" t="s">
        <v>160</v>
      </c>
      <c r="E1978" s="77" t="s">
        <v>183</v>
      </c>
      <c r="F1978" s="79">
        <f>SUM(G1978:AA1978)</f>
        <v>7.6400000000000006</v>
      </c>
      <c r="G1978" s="79">
        <v>0</v>
      </c>
      <c r="H1978" s="79">
        <v>0</v>
      </c>
      <c r="I1978" s="79">
        <v>0</v>
      </c>
      <c r="J1978" s="79">
        <v>0</v>
      </c>
      <c r="K1978" s="79">
        <v>0</v>
      </c>
      <c r="L1978" s="79">
        <v>0</v>
      </c>
      <c r="M1978" s="79">
        <v>0</v>
      </c>
      <c r="N1978" s="79">
        <v>0</v>
      </c>
      <c r="O1978" s="79">
        <v>0</v>
      </c>
      <c r="P1978" s="79">
        <v>1.95</v>
      </c>
      <c r="Q1978" s="79">
        <v>0</v>
      </c>
      <c r="R1978" s="79">
        <v>0</v>
      </c>
      <c r="S1978" s="79">
        <v>2.16</v>
      </c>
      <c r="T1978" s="79">
        <v>0</v>
      </c>
      <c r="U1978" s="79">
        <v>0.74</v>
      </c>
      <c r="V1978" s="79">
        <v>0</v>
      </c>
      <c r="W1978" s="79">
        <v>0</v>
      </c>
      <c r="X1978" s="79">
        <v>0</v>
      </c>
      <c r="Y1978" s="79">
        <v>0.09</v>
      </c>
      <c r="Z1978" s="79">
        <v>0</v>
      </c>
      <c r="AA1978" s="111">
        <v>2.7</v>
      </c>
      <c r="AB1978" s="107"/>
    </row>
    <row r="1979" spans="1:28" ht="19.5" customHeight="1" x14ac:dyDescent="0.15">
      <c r="A1979" s="219"/>
      <c r="B1979" s="73"/>
      <c r="C1979" s="73"/>
      <c r="D1979" s="73"/>
      <c r="E1979" s="77" t="s">
        <v>150</v>
      </c>
      <c r="F1979" s="79">
        <f t="shared" ref="F1979:F2001" si="777">SUM(G1979:AA1979)</f>
        <v>1.825</v>
      </c>
      <c r="G1979" s="79">
        <v>0</v>
      </c>
      <c r="H1979" s="79">
        <v>0</v>
      </c>
      <c r="I1979" s="79">
        <v>0</v>
      </c>
      <c r="J1979" s="79">
        <v>0</v>
      </c>
      <c r="K1979" s="79">
        <v>0</v>
      </c>
      <c r="L1979" s="79">
        <v>0</v>
      </c>
      <c r="M1979" s="79">
        <v>0</v>
      </c>
      <c r="N1979" s="79">
        <v>0</v>
      </c>
      <c r="O1979" s="79">
        <v>0</v>
      </c>
      <c r="P1979" s="79">
        <v>0.39</v>
      </c>
      <c r="Q1979" s="79">
        <v>0</v>
      </c>
      <c r="R1979" s="79">
        <v>0</v>
      </c>
      <c r="S1979" s="79">
        <v>0.51800000000000002</v>
      </c>
      <c r="T1979" s="79">
        <v>0</v>
      </c>
      <c r="U1979" s="79">
        <v>0.192</v>
      </c>
      <c r="V1979" s="79">
        <v>0</v>
      </c>
      <c r="W1979" s="79">
        <v>0</v>
      </c>
      <c r="X1979" s="79">
        <v>0</v>
      </c>
      <c r="Y1979" s="79">
        <v>2.3E-2</v>
      </c>
      <c r="Z1979" s="79">
        <v>0</v>
      </c>
      <c r="AA1979" s="111">
        <v>0.70199999999999996</v>
      </c>
      <c r="AB1979" s="107"/>
    </row>
    <row r="1980" spans="1:28" ht="19.5" customHeight="1" x14ac:dyDescent="0.15">
      <c r="A1980" s="219"/>
      <c r="B1980" s="73"/>
      <c r="C1980" s="73"/>
      <c r="D1980" s="77" t="s">
        <v>161</v>
      </c>
      <c r="E1980" s="77" t="s">
        <v>183</v>
      </c>
      <c r="F1980" s="79">
        <f t="shared" si="777"/>
        <v>5.75</v>
      </c>
      <c r="G1980" s="79">
        <v>0.61</v>
      </c>
      <c r="H1980" s="79">
        <v>0.11</v>
      </c>
      <c r="I1980" s="79">
        <v>0.22</v>
      </c>
      <c r="J1980" s="79">
        <v>4.8100000000000005</v>
      </c>
      <c r="K1980" s="79">
        <v>0</v>
      </c>
      <c r="L1980" s="79">
        <v>0</v>
      </c>
      <c r="M1980" s="79">
        <v>0</v>
      </c>
      <c r="N1980" s="79">
        <v>0</v>
      </c>
      <c r="O1980" s="79">
        <v>0</v>
      </c>
      <c r="P1980" s="79">
        <v>0</v>
      </c>
      <c r="Q1980" s="79">
        <v>0</v>
      </c>
      <c r="R1980" s="79">
        <v>0</v>
      </c>
      <c r="S1980" s="79">
        <v>0</v>
      </c>
      <c r="T1980" s="79">
        <v>0</v>
      </c>
      <c r="U1980" s="79">
        <v>0</v>
      </c>
      <c r="V1980" s="79">
        <v>0</v>
      </c>
      <c r="W1980" s="79">
        <v>0</v>
      </c>
      <c r="X1980" s="79">
        <v>0</v>
      </c>
      <c r="Y1980" s="79">
        <v>0</v>
      </c>
      <c r="Z1980" s="79">
        <v>0</v>
      </c>
      <c r="AA1980" s="111">
        <v>0</v>
      </c>
      <c r="AB1980" s="107"/>
    </row>
    <row r="1981" spans="1:28" ht="19.5" customHeight="1" x14ac:dyDescent="0.15">
      <c r="A1981" s="219"/>
      <c r="B1981" s="73"/>
      <c r="C1981" s="73"/>
      <c r="D1981" s="73"/>
      <c r="E1981" s="77" t="s">
        <v>150</v>
      </c>
      <c r="F1981" s="79">
        <f t="shared" si="777"/>
        <v>5.7999999999999996E-2</v>
      </c>
      <c r="G1981" s="79">
        <v>0</v>
      </c>
      <c r="H1981" s="79">
        <v>0</v>
      </c>
      <c r="I1981" s="79">
        <v>0</v>
      </c>
      <c r="J1981" s="79">
        <v>5.7999999999999996E-2</v>
      </c>
      <c r="K1981" s="79">
        <v>0</v>
      </c>
      <c r="L1981" s="79">
        <v>0</v>
      </c>
      <c r="M1981" s="79">
        <v>0</v>
      </c>
      <c r="N1981" s="79">
        <v>0</v>
      </c>
      <c r="O1981" s="79">
        <v>0</v>
      </c>
      <c r="P1981" s="79">
        <v>0</v>
      </c>
      <c r="Q1981" s="79">
        <v>0</v>
      </c>
      <c r="R1981" s="79">
        <v>0</v>
      </c>
      <c r="S1981" s="79">
        <v>0</v>
      </c>
      <c r="T1981" s="79">
        <v>0</v>
      </c>
      <c r="U1981" s="79">
        <v>0</v>
      </c>
      <c r="V1981" s="79">
        <v>0</v>
      </c>
      <c r="W1981" s="79">
        <v>0</v>
      </c>
      <c r="X1981" s="79">
        <v>0</v>
      </c>
      <c r="Y1981" s="79">
        <v>0</v>
      </c>
      <c r="Z1981" s="79">
        <v>0</v>
      </c>
      <c r="AA1981" s="111">
        <v>0</v>
      </c>
      <c r="AB1981" s="107"/>
    </row>
    <row r="1982" spans="1:28" ht="19.5" customHeight="1" x14ac:dyDescent="0.15">
      <c r="A1982" s="219"/>
      <c r="B1982" s="73"/>
      <c r="C1982" s="73" t="s">
        <v>162</v>
      </c>
      <c r="D1982" s="77" t="s">
        <v>163</v>
      </c>
      <c r="E1982" s="77" t="s">
        <v>183</v>
      </c>
      <c r="F1982" s="79">
        <f t="shared" si="777"/>
        <v>16.779999999999998</v>
      </c>
      <c r="G1982" s="79">
        <v>0</v>
      </c>
      <c r="H1982" s="79">
        <v>0</v>
      </c>
      <c r="I1982" s="79">
        <v>0</v>
      </c>
      <c r="J1982" s="79">
        <v>0</v>
      </c>
      <c r="K1982" s="79">
        <v>0</v>
      </c>
      <c r="L1982" s="79">
        <v>0</v>
      </c>
      <c r="M1982" s="79">
        <v>0.79</v>
      </c>
      <c r="N1982" s="79">
        <v>0.55000000000000004</v>
      </c>
      <c r="O1982" s="79">
        <v>0</v>
      </c>
      <c r="P1982" s="79">
        <v>0</v>
      </c>
      <c r="Q1982" s="79">
        <v>0.66</v>
      </c>
      <c r="R1982" s="79">
        <v>3.04</v>
      </c>
      <c r="S1982" s="79">
        <v>4.9800000000000004</v>
      </c>
      <c r="T1982" s="79">
        <v>3.09</v>
      </c>
      <c r="U1982" s="79">
        <v>0.63</v>
      </c>
      <c r="V1982" s="79">
        <v>2.2999999999999998</v>
      </c>
      <c r="W1982" s="79">
        <v>0</v>
      </c>
      <c r="X1982" s="79">
        <v>0</v>
      </c>
      <c r="Y1982" s="79">
        <v>0.74</v>
      </c>
      <c r="Z1982" s="79">
        <v>0</v>
      </c>
      <c r="AA1982" s="111">
        <v>0</v>
      </c>
      <c r="AB1982" s="107"/>
    </row>
    <row r="1983" spans="1:28" ht="19.5" customHeight="1" x14ac:dyDescent="0.15">
      <c r="A1983" s="219"/>
      <c r="B1983" s="73" t="s">
        <v>20</v>
      </c>
      <c r="C1983" s="73"/>
      <c r="D1983" s="73"/>
      <c r="E1983" s="77" t="s">
        <v>150</v>
      </c>
      <c r="F1983" s="79">
        <f t="shared" si="777"/>
        <v>4.5520000000000005</v>
      </c>
      <c r="G1983" s="79">
        <v>0</v>
      </c>
      <c r="H1983" s="79">
        <v>0</v>
      </c>
      <c r="I1983" s="79">
        <v>0</v>
      </c>
      <c r="J1983" s="79">
        <v>0</v>
      </c>
      <c r="K1983" s="79">
        <v>0</v>
      </c>
      <c r="L1983" s="79">
        <v>0</v>
      </c>
      <c r="M1983" s="79">
        <v>0.152</v>
      </c>
      <c r="N1983" s="79">
        <v>0.115</v>
      </c>
      <c r="O1983" s="79">
        <v>0</v>
      </c>
      <c r="P1983" s="79">
        <v>0</v>
      </c>
      <c r="Q1983" s="79">
        <v>0.15</v>
      </c>
      <c r="R1983" s="79">
        <v>0.82099999999999995</v>
      </c>
      <c r="S1983" s="79">
        <v>1.3149999999999999</v>
      </c>
      <c r="T1983" s="79">
        <v>0.89800000000000002</v>
      </c>
      <c r="U1983" s="79">
        <v>0.189</v>
      </c>
      <c r="V1983" s="79">
        <v>0.69</v>
      </c>
      <c r="W1983" s="79">
        <v>0</v>
      </c>
      <c r="X1983" s="79">
        <v>0</v>
      </c>
      <c r="Y1983" s="79">
        <v>0.222</v>
      </c>
      <c r="Z1983" s="79">
        <v>0</v>
      </c>
      <c r="AA1983" s="111">
        <v>0</v>
      </c>
      <c r="AB1983" s="107"/>
    </row>
    <row r="1984" spans="1:28" ht="19.5" customHeight="1" x14ac:dyDescent="0.15">
      <c r="A1984" s="219"/>
      <c r="B1984" s="73"/>
      <c r="C1984" s="73"/>
      <c r="D1984" s="77" t="s">
        <v>164</v>
      </c>
      <c r="E1984" s="77" t="s">
        <v>183</v>
      </c>
      <c r="F1984" s="79">
        <f t="shared" si="777"/>
        <v>0</v>
      </c>
      <c r="G1984" s="79">
        <v>0</v>
      </c>
      <c r="H1984" s="79">
        <v>0</v>
      </c>
      <c r="I1984" s="79">
        <v>0</v>
      </c>
      <c r="J1984" s="79">
        <v>0</v>
      </c>
      <c r="K1984" s="79">
        <v>0</v>
      </c>
      <c r="L1984" s="79">
        <v>0</v>
      </c>
      <c r="M1984" s="79">
        <v>0</v>
      </c>
      <c r="N1984" s="79">
        <v>0</v>
      </c>
      <c r="O1984" s="79">
        <v>0</v>
      </c>
      <c r="P1984" s="79">
        <v>0</v>
      </c>
      <c r="Q1984" s="79">
        <v>0</v>
      </c>
      <c r="R1984" s="79">
        <v>0</v>
      </c>
      <c r="S1984" s="79">
        <v>0</v>
      </c>
      <c r="T1984" s="79">
        <v>0</v>
      </c>
      <c r="U1984" s="79">
        <v>0</v>
      </c>
      <c r="V1984" s="79">
        <v>0</v>
      </c>
      <c r="W1984" s="79">
        <v>0</v>
      </c>
      <c r="X1984" s="79">
        <v>0</v>
      </c>
      <c r="Y1984" s="79">
        <v>0</v>
      </c>
      <c r="Z1984" s="79">
        <v>0</v>
      </c>
      <c r="AA1984" s="111">
        <v>0</v>
      </c>
      <c r="AB1984" s="107"/>
    </row>
    <row r="1985" spans="1:28" ht="19.5" customHeight="1" x14ac:dyDescent="0.15">
      <c r="A1985" s="219" t="s">
        <v>226</v>
      </c>
      <c r="B1985" s="73"/>
      <c r="C1985" s="73"/>
      <c r="D1985" s="73"/>
      <c r="E1985" s="77" t="s">
        <v>150</v>
      </c>
      <c r="F1985" s="79">
        <f t="shared" si="777"/>
        <v>0</v>
      </c>
      <c r="G1985" s="79">
        <v>0</v>
      </c>
      <c r="H1985" s="79">
        <v>0</v>
      </c>
      <c r="I1985" s="79">
        <v>0</v>
      </c>
      <c r="J1985" s="79">
        <v>0</v>
      </c>
      <c r="K1985" s="79">
        <v>0</v>
      </c>
      <c r="L1985" s="79">
        <v>0</v>
      </c>
      <c r="M1985" s="79">
        <v>0</v>
      </c>
      <c r="N1985" s="79">
        <v>0</v>
      </c>
      <c r="O1985" s="79">
        <v>0</v>
      </c>
      <c r="P1985" s="79">
        <v>0</v>
      </c>
      <c r="Q1985" s="79">
        <v>0</v>
      </c>
      <c r="R1985" s="79">
        <v>0</v>
      </c>
      <c r="S1985" s="79">
        <v>0</v>
      </c>
      <c r="T1985" s="79">
        <v>0</v>
      </c>
      <c r="U1985" s="79">
        <v>0</v>
      </c>
      <c r="V1985" s="79">
        <v>0</v>
      </c>
      <c r="W1985" s="79">
        <v>0</v>
      </c>
      <c r="X1985" s="79">
        <v>0</v>
      </c>
      <c r="Y1985" s="79">
        <v>0</v>
      </c>
      <c r="Z1985" s="79">
        <v>0</v>
      </c>
      <c r="AA1985" s="111">
        <v>0</v>
      </c>
      <c r="AB1985" s="107"/>
    </row>
    <row r="1986" spans="1:28" ht="19.5" customHeight="1" x14ac:dyDescent="0.15">
      <c r="A1986" s="219"/>
      <c r="B1986" s="76"/>
      <c r="C1986" s="74" t="s">
        <v>165</v>
      </c>
      <c r="D1986" s="75"/>
      <c r="E1986" s="77" t="s">
        <v>183</v>
      </c>
      <c r="F1986" s="79">
        <f t="shared" si="777"/>
        <v>0.98</v>
      </c>
      <c r="G1986" s="79">
        <v>0</v>
      </c>
      <c r="H1986" s="79">
        <v>0</v>
      </c>
      <c r="I1986" s="79">
        <v>0</v>
      </c>
      <c r="J1986" s="79">
        <v>0</v>
      </c>
      <c r="K1986" s="79">
        <v>0</v>
      </c>
      <c r="L1986" s="79">
        <v>0</v>
      </c>
      <c r="M1986" s="79">
        <v>0</v>
      </c>
      <c r="N1986" s="79">
        <v>0</v>
      </c>
      <c r="O1986" s="79">
        <v>0</v>
      </c>
      <c r="P1986" s="79">
        <v>0.35</v>
      </c>
      <c r="Q1986" s="79">
        <v>0.63</v>
      </c>
      <c r="R1986" s="79">
        <v>0</v>
      </c>
      <c r="S1986" s="79">
        <v>0</v>
      </c>
      <c r="T1986" s="79">
        <v>0</v>
      </c>
      <c r="U1986" s="79">
        <v>0</v>
      </c>
      <c r="V1986" s="79">
        <v>0</v>
      </c>
      <c r="W1986" s="79">
        <v>0</v>
      </c>
      <c r="X1986" s="79">
        <v>0</v>
      </c>
      <c r="Y1986" s="79">
        <v>0</v>
      </c>
      <c r="Z1986" s="79">
        <v>0</v>
      </c>
      <c r="AA1986" s="111">
        <v>0</v>
      </c>
      <c r="AB1986" s="107"/>
    </row>
    <row r="1987" spans="1:28" ht="19.5" customHeight="1" x14ac:dyDescent="0.15">
      <c r="A1987" s="219"/>
      <c r="B1987" s="76"/>
      <c r="C1987" s="76"/>
      <c r="E1987" s="77" t="s">
        <v>150</v>
      </c>
      <c r="F1987" s="79">
        <f t="shared" si="777"/>
        <v>0.153</v>
      </c>
      <c r="G1987" s="79">
        <v>0</v>
      </c>
      <c r="H1987" s="79">
        <v>0</v>
      </c>
      <c r="I1987" s="79">
        <v>0</v>
      </c>
      <c r="J1987" s="79">
        <v>0</v>
      </c>
      <c r="K1987" s="79">
        <v>0</v>
      </c>
      <c r="L1987" s="79">
        <v>0</v>
      </c>
      <c r="M1987" s="79">
        <v>0</v>
      </c>
      <c r="N1987" s="79">
        <v>0</v>
      </c>
      <c r="O1987" s="79">
        <v>0</v>
      </c>
      <c r="P1987" s="79">
        <v>9.0999999999999998E-2</v>
      </c>
      <c r="Q1987" s="79">
        <v>6.2E-2</v>
      </c>
      <c r="R1987" s="79">
        <v>0</v>
      </c>
      <c r="S1987" s="79">
        <v>0</v>
      </c>
      <c r="T1987" s="79">
        <v>0</v>
      </c>
      <c r="U1987" s="79">
        <v>0</v>
      </c>
      <c r="V1987" s="79">
        <v>0</v>
      </c>
      <c r="W1987" s="79">
        <v>0</v>
      </c>
      <c r="X1987" s="79">
        <v>0</v>
      </c>
      <c r="Y1987" s="79">
        <v>0</v>
      </c>
      <c r="Z1987" s="79">
        <v>0</v>
      </c>
      <c r="AA1987" s="111">
        <v>0</v>
      </c>
      <c r="AB1987" s="107"/>
    </row>
    <row r="1988" spans="1:28" ht="19.5" customHeight="1" x14ac:dyDescent="0.15">
      <c r="A1988" s="219"/>
      <c r="B1988" s="221"/>
      <c r="C1988" s="74" t="s">
        <v>152</v>
      </c>
      <c r="D1988" s="75"/>
      <c r="E1988" s="77" t="s">
        <v>183</v>
      </c>
      <c r="F1988" s="79">
        <f t="shared" si="777"/>
        <v>41.359999999999992</v>
      </c>
      <c r="G1988" s="79">
        <f>G1990+G2000</f>
        <v>0</v>
      </c>
      <c r="H1988" s="79">
        <f t="shared" ref="H1988:AA1988" si="778">H1990+H2000</f>
        <v>0</v>
      </c>
      <c r="I1988" s="79">
        <f t="shared" si="778"/>
        <v>0</v>
      </c>
      <c r="J1988" s="79">
        <f t="shared" si="778"/>
        <v>0.66</v>
      </c>
      <c r="K1988" s="79">
        <f t="shared" si="778"/>
        <v>0.65</v>
      </c>
      <c r="L1988" s="79">
        <f t="shared" si="778"/>
        <v>5.5</v>
      </c>
      <c r="M1988" s="79">
        <f t="shared" si="778"/>
        <v>1.27</v>
      </c>
      <c r="N1988" s="79">
        <f t="shared" si="778"/>
        <v>0.84</v>
      </c>
      <c r="O1988" s="79">
        <f t="shared" si="778"/>
        <v>0.46</v>
      </c>
      <c r="P1988" s="79">
        <f t="shared" si="778"/>
        <v>0.52</v>
      </c>
      <c r="Q1988" s="79">
        <f t="shared" si="778"/>
        <v>3.12</v>
      </c>
      <c r="R1988" s="79">
        <f t="shared" si="778"/>
        <v>5.55</v>
      </c>
      <c r="S1988" s="79">
        <f t="shared" si="778"/>
        <v>8.19</v>
      </c>
      <c r="T1988" s="79">
        <f t="shared" si="778"/>
        <v>3.33</v>
      </c>
      <c r="U1988" s="79">
        <f t="shared" si="778"/>
        <v>0.54</v>
      </c>
      <c r="V1988" s="79">
        <f t="shared" si="778"/>
        <v>1.49</v>
      </c>
      <c r="W1988" s="79">
        <f t="shared" si="778"/>
        <v>0.44999999999999996</v>
      </c>
      <c r="X1988" s="79">
        <f t="shared" si="778"/>
        <v>1.36</v>
      </c>
      <c r="Y1988" s="79">
        <f t="shared" si="778"/>
        <v>3.84</v>
      </c>
      <c r="Z1988" s="79">
        <f t="shared" si="778"/>
        <v>2.19</v>
      </c>
      <c r="AA1988" s="111">
        <f t="shared" si="778"/>
        <v>1.4</v>
      </c>
      <c r="AB1988" s="107"/>
    </row>
    <row r="1989" spans="1:28" ht="19.5" customHeight="1" x14ac:dyDescent="0.15">
      <c r="A1989" s="219"/>
      <c r="B1989" s="76"/>
      <c r="C1989" s="76"/>
      <c r="E1989" s="77" t="s">
        <v>150</v>
      </c>
      <c r="F1989" s="79">
        <f t="shared" si="777"/>
        <v>7.5250000000000012</v>
      </c>
      <c r="G1989" s="79">
        <f>G1991+G2001</f>
        <v>0</v>
      </c>
      <c r="H1989" s="79">
        <f t="shared" ref="H1989:AA1989" si="779">H1991+H2001</f>
        <v>0</v>
      </c>
      <c r="I1989" s="79">
        <f t="shared" si="779"/>
        <v>0</v>
      </c>
      <c r="J1989" s="79">
        <f t="shared" si="779"/>
        <v>3.4000000000000002E-2</v>
      </c>
      <c r="K1989" s="79">
        <f t="shared" si="779"/>
        <v>4.5999999999999999E-2</v>
      </c>
      <c r="L1989" s="79">
        <f t="shared" si="779"/>
        <v>0.496</v>
      </c>
      <c r="M1989" s="79">
        <f t="shared" si="779"/>
        <v>0.127</v>
      </c>
      <c r="N1989" s="79">
        <f t="shared" si="779"/>
        <v>9.2999999999999999E-2</v>
      </c>
      <c r="O1989" s="79">
        <f t="shared" si="779"/>
        <v>5.5E-2</v>
      </c>
      <c r="P1989" s="79">
        <f t="shared" si="779"/>
        <v>6.8000000000000005E-2</v>
      </c>
      <c r="Q1989" s="79">
        <f t="shared" si="779"/>
        <v>0.45199999999999996</v>
      </c>
      <c r="R1989" s="79">
        <f t="shared" si="779"/>
        <v>0.91100000000000003</v>
      </c>
      <c r="S1989" s="79">
        <f t="shared" si="779"/>
        <v>1.8029999999999999</v>
      </c>
      <c r="T1989" s="79">
        <f t="shared" si="779"/>
        <v>0.80600000000000005</v>
      </c>
      <c r="U1989" s="79">
        <f t="shared" si="779"/>
        <v>0.11199999999999999</v>
      </c>
      <c r="V1989" s="79">
        <f t="shared" si="779"/>
        <v>0.38700000000000001</v>
      </c>
      <c r="W1989" s="79">
        <f t="shared" si="779"/>
        <v>8.4999999999999992E-2</v>
      </c>
      <c r="X1989" s="79">
        <f t="shared" si="779"/>
        <v>0.35399999999999998</v>
      </c>
      <c r="Y1989" s="79">
        <f t="shared" si="779"/>
        <v>0.99900000000000011</v>
      </c>
      <c r="Z1989" s="79">
        <f t="shared" si="779"/>
        <v>0.33300000000000002</v>
      </c>
      <c r="AA1989" s="111">
        <f t="shared" si="779"/>
        <v>0.36399999999999999</v>
      </c>
      <c r="AB1989" s="107"/>
    </row>
    <row r="1990" spans="1:28" ht="19.5" customHeight="1" x14ac:dyDescent="0.15">
      <c r="A1990" s="219"/>
      <c r="B1990" s="73" t="s">
        <v>94</v>
      </c>
      <c r="C1990" s="77"/>
      <c r="D1990" s="77" t="s">
        <v>153</v>
      </c>
      <c r="E1990" s="77" t="s">
        <v>183</v>
      </c>
      <c r="F1990" s="79">
        <f t="shared" si="777"/>
        <v>19.63</v>
      </c>
      <c r="G1990" s="79">
        <f>SUM(G1992,G1994,G1996,G1998)</f>
        <v>0</v>
      </c>
      <c r="H1990" s="79">
        <f t="shared" ref="H1990:AA1990" si="780">SUM(H1992,H1994,H1996,H1998)</f>
        <v>0</v>
      </c>
      <c r="I1990" s="79">
        <f t="shared" si="780"/>
        <v>0</v>
      </c>
      <c r="J1990" s="79">
        <f t="shared" si="780"/>
        <v>0</v>
      </c>
      <c r="K1990" s="79">
        <f t="shared" si="780"/>
        <v>0</v>
      </c>
      <c r="L1990" s="79">
        <f t="shared" si="780"/>
        <v>0</v>
      </c>
      <c r="M1990" s="79">
        <f t="shared" si="780"/>
        <v>0</v>
      </c>
      <c r="N1990" s="79">
        <f t="shared" si="780"/>
        <v>0</v>
      </c>
      <c r="O1990" s="79">
        <f t="shared" si="780"/>
        <v>0</v>
      </c>
      <c r="P1990" s="79">
        <f t="shared" si="780"/>
        <v>0</v>
      </c>
      <c r="Q1990" s="79">
        <f t="shared" si="780"/>
        <v>0.19</v>
      </c>
      <c r="R1990" s="79">
        <f t="shared" si="780"/>
        <v>1.24</v>
      </c>
      <c r="S1990" s="79">
        <f t="shared" si="780"/>
        <v>6.49</v>
      </c>
      <c r="T1990" s="79">
        <f t="shared" si="780"/>
        <v>3.07</v>
      </c>
      <c r="U1990" s="79">
        <f t="shared" si="780"/>
        <v>0.28999999999999998</v>
      </c>
      <c r="V1990" s="79">
        <f t="shared" si="780"/>
        <v>1.49</v>
      </c>
      <c r="W1990" s="79">
        <f t="shared" si="780"/>
        <v>0.16</v>
      </c>
      <c r="X1990" s="79">
        <f t="shared" si="780"/>
        <v>1.36</v>
      </c>
      <c r="Y1990" s="79">
        <f t="shared" si="780"/>
        <v>3.84</v>
      </c>
      <c r="Z1990" s="79">
        <f t="shared" si="780"/>
        <v>0.1</v>
      </c>
      <c r="AA1990" s="111">
        <f t="shared" si="780"/>
        <v>1.4</v>
      </c>
      <c r="AB1990" s="107"/>
    </row>
    <row r="1991" spans="1:28" ht="19.5" customHeight="1" x14ac:dyDescent="0.15">
      <c r="A1991" s="219"/>
      <c r="B1991" s="73"/>
      <c r="C1991" s="73" t="s">
        <v>10</v>
      </c>
      <c r="D1991" s="73"/>
      <c r="E1991" s="77" t="s">
        <v>150</v>
      </c>
      <c r="F1991" s="79">
        <f t="shared" si="777"/>
        <v>4.899</v>
      </c>
      <c r="G1991" s="79">
        <f>SUM(G1993,G1995,G1997,G1999)</f>
        <v>0</v>
      </c>
      <c r="H1991" s="79">
        <f t="shared" ref="H1991:AA1991" si="781">SUM(H1993,H1995,H1997,H1999)</f>
        <v>0</v>
      </c>
      <c r="I1991" s="79">
        <f t="shared" si="781"/>
        <v>0</v>
      </c>
      <c r="J1991" s="79">
        <f t="shared" si="781"/>
        <v>0</v>
      </c>
      <c r="K1991" s="79">
        <f t="shared" si="781"/>
        <v>0</v>
      </c>
      <c r="L1991" s="79">
        <f t="shared" si="781"/>
        <v>0</v>
      </c>
      <c r="M1991" s="79">
        <f t="shared" si="781"/>
        <v>0</v>
      </c>
      <c r="N1991" s="79">
        <f t="shared" si="781"/>
        <v>0</v>
      </c>
      <c r="O1991" s="79">
        <f t="shared" si="781"/>
        <v>0</v>
      </c>
      <c r="P1991" s="79">
        <f t="shared" si="781"/>
        <v>0</v>
      </c>
      <c r="Q1991" s="79">
        <f t="shared" si="781"/>
        <v>4.2000000000000003E-2</v>
      </c>
      <c r="R1991" s="79">
        <f t="shared" si="781"/>
        <v>0.28499999999999998</v>
      </c>
      <c r="S1991" s="79">
        <f t="shared" si="781"/>
        <v>1.5569999999999999</v>
      </c>
      <c r="T1991" s="79">
        <f t="shared" si="781"/>
        <v>0.76800000000000002</v>
      </c>
      <c r="U1991" s="79">
        <f t="shared" si="781"/>
        <v>7.4999999999999997E-2</v>
      </c>
      <c r="V1991" s="79">
        <f t="shared" si="781"/>
        <v>0.38700000000000001</v>
      </c>
      <c r="W1991" s="79">
        <f t="shared" si="781"/>
        <v>4.2000000000000003E-2</v>
      </c>
      <c r="X1991" s="79">
        <f t="shared" si="781"/>
        <v>0.35399999999999998</v>
      </c>
      <c r="Y1991" s="79">
        <f t="shared" si="781"/>
        <v>0.99900000000000011</v>
      </c>
      <c r="Z1991" s="79">
        <f t="shared" si="781"/>
        <v>2.5999999999999999E-2</v>
      </c>
      <c r="AA1991" s="111">
        <f t="shared" si="781"/>
        <v>0.36399999999999999</v>
      </c>
      <c r="AB1991" s="107"/>
    </row>
    <row r="1992" spans="1:28" ht="19.5" customHeight="1" x14ac:dyDescent="0.15">
      <c r="A1992" s="219"/>
      <c r="B1992" s="73"/>
      <c r="C1992" s="73"/>
      <c r="D1992" s="77" t="s">
        <v>157</v>
      </c>
      <c r="E1992" s="77" t="s">
        <v>183</v>
      </c>
      <c r="F1992" s="79">
        <f t="shared" si="777"/>
        <v>17.369999999999997</v>
      </c>
      <c r="G1992" s="79">
        <v>0</v>
      </c>
      <c r="H1992" s="79">
        <v>0</v>
      </c>
      <c r="I1992" s="79">
        <v>0</v>
      </c>
      <c r="J1992" s="79">
        <v>0</v>
      </c>
      <c r="K1992" s="79">
        <v>0</v>
      </c>
      <c r="L1992" s="79">
        <v>0</v>
      </c>
      <c r="M1992" s="79">
        <v>0</v>
      </c>
      <c r="N1992" s="79">
        <v>0</v>
      </c>
      <c r="O1992" s="79">
        <v>0</v>
      </c>
      <c r="P1992" s="79">
        <v>0</v>
      </c>
      <c r="Q1992" s="79">
        <v>0.19</v>
      </c>
      <c r="R1992" s="79">
        <v>1.24</v>
      </c>
      <c r="S1992" s="79">
        <v>6.49</v>
      </c>
      <c r="T1992" s="79">
        <v>3.07</v>
      </c>
      <c r="U1992" s="79">
        <v>0.28999999999999998</v>
      </c>
      <c r="V1992" s="79">
        <v>1.49</v>
      </c>
      <c r="W1992" s="79">
        <v>0.16</v>
      </c>
      <c r="X1992" s="79">
        <v>1.36</v>
      </c>
      <c r="Y1992" s="79">
        <v>1.68</v>
      </c>
      <c r="Z1992" s="79">
        <v>0</v>
      </c>
      <c r="AA1992" s="111">
        <v>1.4</v>
      </c>
      <c r="AB1992" s="107"/>
    </row>
    <row r="1993" spans="1:28" ht="19.5" customHeight="1" x14ac:dyDescent="0.15">
      <c r="A1993" s="219"/>
      <c r="B1993" s="73"/>
      <c r="C1993" s="73"/>
      <c r="D1993" s="73"/>
      <c r="E1993" s="77" t="s">
        <v>150</v>
      </c>
      <c r="F1993" s="79">
        <f t="shared" si="777"/>
        <v>4.3109999999999999</v>
      </c>
      <c r="G1993" s="79">
        <v>0</v>
      </c>
      <c r="H1993" s="79">
        <v>0</v>
      </c>
      <c r="I1993" s="79">
        <v>0</v>
      </c>
      <c r="J1993" s="79">
        <v>0</v>
      </c>
      <c r="K1993" s="79">
        <v>0</v>
      </c>
      <c r="L1993" s="79">
        <v>0</v>
      </c>
      <c r="M1993" s="79">
        <v>0</v>
      </c>
      <c r="N1993" s="79">
        <v>0</v>
      </c>
      <c r="O1993" s="79">
        <v>0</v>
      </c>
      <c r="P1993" s="79">
        <v>0</v>
      </c>
      <c r="Q1993" s="79">
        <v>4.2000000000000003E-2</v>
      </c>
      <c r="R1993" s="79">
        <v>0.28499999999999998</v>
      </c>
      <c r="S1993" s="79">
        <v>1.5569999999999999</v>
      </c>
      <c r="T1993" s="79">
        <v>0.76800000000000002</v>
      </c>
      <c r="U1993" s="79">
        <v>7.4999999999999997E-2</v>
      </c>
      <c r="V1993" s="79">
        <v>0.38700000000000001</v>
      </c>
      <c r="W1993" s="79">
        <v>4.2000000000000003E-2</v>
      </c>
      <c r="X1993" s="79">
        <v>0.35399999999999998</v>
      </c>
      <c r="Y1993" s="79">
        <v>0.437</v>
      </c>
      <c r="Z1993" s="79">
        <v>0</v>
      </c>
      <c r="AA1993" s="111">
        <v>0.36399999999999999</v>
      </c>
      <c r="AB1993" s="107"/>
    </row>
    <row r="1994" spans="1:28" ht="19.5" customHeight="1" x14ac:dyDescent="0.15">
      <c r="A1994" s="219"/>
      <c r="B1994" s="73" t="s">
        <v>65</v>
      </c>
      <c r="C1994" s="73" t="s">
        <v>159</v>
      </c>
      <c r="D1994" s="77" t="s">
        <v>160</v>
      </c>
      <c r="E1994" s="77" t="s">
        <v>183</v>
      </c>
      <c r="F1994" s="79">
        <f t="shared" si="777"/>
        <v>2.2600000000000002</v>
      </c>
      <c r="G1994" s="79">
        <v>0</v>
      </c>
      <c r="H1994" s="79">
        <v>0</v>
      </c>
      <c r="I1994" s="79">
        <v>0</v>
      </c>
      <c r="J1994" s="79">
        <v>0</v>
      </c>
      <c r="K1994" s="79">
        <v>0</v>
      </c>
      <c r="L1994" s="79">
        <v>0</v>
      </c>
      <c r="M1994" s="79">
        <v>0</v>
      </c>
      <c r="N1994" s="79">
        <v>0</v>
      </c>
      <c r="O1994" s="79">
        <v>0</v>
      </c>
      <c r="P1994" s="79">
        <v>0</v>
      </c>
      <c r="Q1994" s="79">
        <v>0</v>
      </c>
      <c r="R1994" s="79">
        <v>0</v>
      </c>
      <c r="S1994" s="79">
        <v>0</v>
      </c>
      <c r="T1994" s="79">
        <v>0</v>
      </c>
      <c r="U1994" s="79">
        <v>0</v>
      </c>
      <c r="V1994" s="79">
        <v>0</v>
      </c>
      <c r="W1994" s="79">
        <v>0</v>
      </c>
      <c r="X1994" s="79">
        <v>0</v>
      </c>
      <c r="Y1994" s="79">
        <v>2.16</v>
      </c>
      <c r="Z1994" s="79">
        <v>0.1</v>
      </c>
      <c r="AA1994" s="111">
        <v>0</v>
      </c>
      <c r="AB1994" s="107"/>
    </row>
    <row r="1995" spans="1:28" ht="19.5" customHeight="1" x14ac:dyDescent="0.15">
      <c r="A1995" s="219"/>
      <c r="B1995" s="73"/>
      <c r="C1995" s="73"/>
      <c r="D1995" s="73"/>
      <c r="E1995" s="77" t="s">
        <v>150</v>
      </c>
      <c r="F1995" s="79">
        <f t="shared" si="777"/>
        <v>0.58800000000000008</v>
      </c>
      <c r="G1995" s="79">
        <v>0</v>
      </c>
      <c r="H1995" s="79">
        <v>0</v>
      </c>
      <c r="I1995" s="79">
        <v>0</v>
      </c>
      <c r="J1995" s="79">
        <v>0</v>
      </c>
      <c r="K1995" s="79">
        <v>0</v>
      </c>
      <c r="L1995" s="79">
        <v>0</v>
      </c>
      <c r="M1995" s="79">
        <v>0</v>
      </c>
      <c r="N1995" s="79">
        <v>0</v>
      </c>
      <c r="O1995" s="79">
        <v>0</v>
      </c>
      <c r="P1995" s="79">
        <v>0</v>
      </c>
      <c r="Q1995" s="79">
        <v>0</v>
      </c>
      <c r="R1995" s="79">
        <v>0</v>
      </c>
      <c r="S1995" s="79">
        <v>0</v>
      </c>
      <c r="T1995" s="79">
        <v>0</v>
      </c>
      <c r="U1995" s="79">
        <v>0</v>
      </c>
      <c r="V1995" s="79">
        <v>0</v>
      </c>
      <c r="W1995" s="79">
        <v>0</v>
      </c>
      <c r="X1995" s="79">
        <v>0</v>
      </c>
      <c r="Y1995" s="79">
        <v>0.56200000000000006</v>
      </c>
      <c r="Z1995" s="79">
        <v>2.5999999999999999E-2</v>
      </c>
      <c r="AA1995" s="111">
        <v>0</v>
      </c>
      <c r="AB1995" s="107"/>
    </row>
    <row r="1996" spans="1:28" ht="19.5" customHeight="1" x14ac:dyDescent="0.15">
      <c r="A1996" s="219" t="s">
        <v>85</v>
      </c>
      <c r="B1996" s="73"/>
      <c r="C1996" s="73"/>
      <c r="D1996" s="77" t="s">
        <v>166</v>
      </c>
      <c r="E1996" s="77" t="s">
        <v>183</v>
      </c>
      <c r="F1996" s="79">
        <f t="shared" si="777"/>
        <v>0</v>
      </c>
      <c r="G1996" s="79">
        <v>0</v>
      </c>
      <c r="H1996" s="79">
        <v>0</v>
      </c>
      <c r="I1996" s="79">
        <v>0</v>
      </c>
      <c r="J1996" s="79">
        <v>0</v>
      </c>
      <c r="K1996" s="79">
        <v>0</v>
      </c>
      <c r="L1996" s="79">
        <v>0</v>
      </c>
      <c r="M1996" s="79">
        <v>0</v>
      </c>
      <c r="N1996" s="79">
        <v>0</v>
      </c>
      <c r="O1996" s="79">
        <v>0</v>
      </c>
      <c r="P1996" s="79">
        <v>0</v>
      </c>
      <c r="Q1996" s="79">
        <v>0</v>
      </c>
      <c r="R1996" s="79">
        <v>0</v>
      </c>
      <c r="S1996" s="79">
        <v>0</v>
      </c>
      <c r="T1996" s="79">
        <v>0</v>
      </c>
      <c r="U1996" s="79">
        <v>0</v>
      </c>
      <c r="V1996" s="79">
        <v>0</v>
      </c>
      <c r="W1996" s="79">
        <v>0</v>
      </c>
      <c r="X1996" s="79">
        <v>0</v>
      </c>
      <c r="Y1996" s="79">
        <v>0</v>
      </c>
      <c r="Z1996" s="79">
        <v>0</v>
      </c>
      <c r="AA1996" s="111">
        <v>0</v>
      </c>
      <c r="AB1996" s="107"/>
    </row>
    <row r="1997" spans="1:28" ht="19.5" customHeight="1" x14ac:dyDescent="0.15">
      <c r="A1997" s="219"/>
      <c r="B1997" s="73"/>
      <c r="C1997" s="73" t="s">
        <v>162</v>
      </c>
      <c r="D1997" s="73"/>
      <c r="E1997" s="77" t="s">
        <v>150</v>
      </c>
      <c r="F1997" s="79">
        <f t="shared" si="777"/>
        <v>0</v>
      </c>
      <c r="G1997" s="79">
        <v>0</v>
      </c>
      <c r="H1997" s="79">
        <v>0</v>
      </c>
      <c r="I1997" s="79">
        <v>0</v>
      </c>
      <c r="J1997" s="79">
        <v>0</v>
      </c>
      <c r="K1997" s="79">
        <v>0</v>
      </c>
      <c r="L1997" s="79">
        <v>0</v>
      </c>
      <c r="M1997" s="79">
        <v>0</v>
      </c>
      <c r="N1997" s="79">
        <v>0</v>
      </c>
      <c r="O1997" s="79">
        <v>0</v>
      </c>
      <c r="P1997" s="79">
        <v>0</v>
      </c>
      <c r="Q1997" s="79">
        <v>0</v>
      </c>
      <c r="R1997" s="79">
        <v>0</v>
      </c>
      <c r="S1997" s="79">
        <v>0</v>
      </c>
      <c r="T1997" s="79">
        <v>0</v>
      </c>
      <c r="U1997" s="79">
        <v>0</v>
      </c>
      <c r="V1997" s="79">
        <v>0</v>
      </c>
      <c r="W1997" s="79">
        <v>0</v>
      </c>
      <c r="X1997" s="79">
        <v>0</v>
      </c>
      <c r="Y1997" s="79">
        <v>0</v>
      </c>
      <c r="Z1997" s="79">
        <v>0</v>
      </c>
      <c r="AA1997" s="111">
        <v>0</v>
      </c>
      <c r="AB1997" s="107"/>
    </row>
    <row r="1998" spans="1:28" ht="19.5" customHeight="1" x14ac:dyDescent="0.15">
      <c r="A1998" s="219"/>
      <c r="B1998" s="73" t="s">
        <v>20</v>
      </c>
      <c r="C1998" s="73"/>
      <c r="D1998" s="77" t="s">
        <v>164</v>
      </c>
      <c r="E1998" s="77" t="s">
        <v>183</v>
      </c>
      <c r="F1998" s="79">
        <f t="shared" si="777"/>
        <v>0</v>
      </c>
      <c r="G1998" s="79">
        <v>0</v>
      </c>
      <c r="H1998" s="79">
        <v>0</v>
      </c>
      <c r="I1998" s="79">
        <v>0</v>
      </c>
      <c r="J1998" s="79">
        <v>0</v>
      </c>
      <c r="K1998" s="79">
        <v>0</v>
      </c>
      <c r="L1998" s="79">
        <v>0</v>
      </c>
      <c r="M1998" s="79">
        <v>0</v>
      </c>
      <c r="N1998" s="79">
        <v>0</v>
      </c>
      <c r="O1998" s="79">
        <v>0</v>
      </c>
      <c r="P1998" s="79">
        <v>0</v>
      </c>
      <c r="Q1998" s="79">
        <v>0</v>
      </c>
      <c r="R1998" s="79">
        <v>0</v>
      </c>
      <c r="S1998" s="79">
        <v>0</v>
      </c>
      <c r="T1998" s="79">
        <v>0</v>
      </c>
      <c r="U1998" s="79">
        <v>0</v>
      </c>
      <c r="V1998" s="79">
        <v>0</v>
      </c>
      <c r="W1998" s="79">
        <v>0</v>
      </c>
      <c r="X1998" s="79">
        <v>0</v>
      </c>
      <c r="Y1998" s="79">
        <v>0</v>
      </c>
      <c r="Z1998" s="79">
        <v>0</v>
      </c>
      <c r="AA1998" s="111">
        <v>0</v>
      </c>
      <c r="AB1998" s="107"/>
    </row>
    <row r="1999" spans="1:28" ht="19.5" customHeight="1" x14ac:dyDescent="0.15">
      <c r="A1999" s="219"/>
      <c r="B1999" s="73"/>
      <c r="C1999" s="73"/>
      <c r="D1999" s="73"/>
      <c r="E1999" s="77" t="s">
        <v>150</v>
      </c>
      <c r="F1999" s="79">
        <f t="shared" si="777"/>
        <v>0</v>
      </c>
      <c r="G1999" s="79">
        <v>0</v>
      </c>
      <c r="H1999" s="79">
        <v>0</v>
      </c>
      <c r="I1999" s="79">
        <v>0</v>
      </c>
      <c r="J1999" s="79">
        <v>0</v>
      </c>
      <c r="K1999" s="79">
        <v>0</v>
      </c>
      <c r="L1999" s="79">
        <v>0</v>
      </c>
      <c r="M1999" s="79">
        <v>0</v>
      </c>
      <c r="N1999" s="79">
        <v>0</v>
      </c>
      <c r="O1999" s="79">
        <v>0</v>
      </c>
      <c r="P1999" s="79">
        <v>0</v>
      </c>
      <c r="Q1999" s="79">
        <v>0</v>
      </c>
      <c r="R1999" s="79">
        <v>0</v>
      </c>
      <c r="S1999" s="79">
        <v>0</v>
      </c>
      <c r="T1999" s="79">
        <v>0</v>
      </c>
      <c r="U1999" s="79">
        <v>0</v>
      </c>
      <c r="V1999" s="79">
        <v>0</v>
      </c>
      <c r="W1999" s="79">
        <v>0</v>
      </c>
      <c r="X1999" s="79">
        <v>0</v>
      </c>
      <c r="Y1999" s="79">
        <v>0</v>
      </c>
      <c r="Z1999" s="79">
        <v>0</v>
      </c>
      <c r="AA1999" s="111">
        <v>0</v>
      </c>
      <c r="AB1999" s="107"/>
    </row>
    <row r="2000" spans="1:28" ht="19.5" customHeight="1" x14ac:dyDescent="0.15">
      <c r="A2000" s="219"/>
      <c r="B2000" s="76"/>
      <c r="C2000" s="74" t="s">
        <v>165</v>
      </c>
      <c r="D2000" s="75"/>
      <c r="E2000" s="77" t="s">
        <v>183</v>
      </c>
      <c r="F2000" s="79">
        <f t="shared" si="777"/>
        <v>21.73</v>
      </c>
      <c r="G2000" s="79">
        <v>0</v>
      </c>
      <c r="H2000" s="79">
        <v>0</v>
      </c>
      <c r="I2000" s="79">
        <v>0</v>
      </c>
      <c r="J2000" s="79">
        <v>0.66</v>
      </c>
      <c r="K2000" s="79">
        <v>0.65</v>
      </c>
      <c r="L2000" s="79">
        <v>5.5</v>
      </c>
      <c r="M2000" s="79">
        <v>1.27</v>
      </c>
      <c r="N2000" s="79">
        <v>0.84</v>
      </c>
      <c r="O2000" s="79">
        <v>0.46</v>
      </c>
      <c r="P2000" s="79">
        <v>0.52</v>
      </c>
      <c r="Q2000" s="79">
        <v>2.93</v>
      </c>
      <c r="R2000" s="79">
        <v>4.3099999999999996</v>
      </c>
      <c r="S2000" s="79">
        <v>1.7</v>
      </c>
      <c r="T2000" s="79">
        <v>0.26</v>
      </c>
      <c r="U2000" s="79">
        <v>0.25</v>
      </c>
      <c r="V2000" s="79">
        <v>0</v>
      </c>
      <c r="W2000" s="79">
        <v>0.28999999999999998</v>
      </c>
      <c r="X2000" s="79">
        <v>0</v>
      </c>
      <c r="Y2000" s="79">
        <v>0</v>
      </c>
      <c r="Z2000" s="79">
        <v>2.09</v>
      </c>
      <c r="AA2000" s="111">
        <v>0</v>
      </c>
      <c r="AB2000" s="107"/>
    </row>
    <row r="2001" spans="1:28" ht="19.5" customHeight="1" thickBot="1" x14ac:dyDescent="0.2">
      <c r="A2001" s="94"/>
      <c r="B2001" s="222"/>
      <c r="C2001" s="222"/>
      <c r="D2001" s="223"/>
      <c r="E2001" s="224" t="s">
        <v>150</v>
      </c>
      <c r="F2001" s="79">
        <f t="shared" si="777"/>
        <v>2.6259999999999999</v>
      </c>
      <c r="G2001" s="102">
        <v>0</v>
      </c>
      <c r="H2001" s="225">
        <v>0</v>
      </c>
      <c r="I2001" s="225">
        <v>0</v>
      </c>
      <c r="J2001" s="225">
        <v>3.4000000000000002E-2</v>
      </c>
      <c r="K2001" s="225">
        <v>4.5999999999999999E-2</v>
      </c>
      <c r="L2001" s="225">
        <v>0.496</v>
      </c>
      <c r="M2001" s="225">
        <v>0.127</v>
      </c>
      <c r="N2001" s="225">
        <v>9.2999999999999999E-2</v>
      </c>
      <c r="O2001" s="225">
        <v>5.5E-2</v>
      </c>
      <c r="P2001" s="225">
        <v>6.8000000000000005E-2</v>
      </c>
      <c r="Q2001" s="225">
        <v>0.41</v>
      </c>
      <c r="R2001" s="225">
        <v>0.626</v>
      </c>
      <c r="S2001" s="225">
        <v>0.246</v>
      </c>
      <c r="T2001" s="225">
        <v>3.7999999999999999E-2</v>
      </c>
      <c r="U2001" s="225">
        <v>3.6999999999999998E-2</v>
      </c>
      <c r="V2001" s="225">
        <v>0</v>
      </c>
      <c r="W2001" s="225">
        <v>4.2999999999999997E-2</v>
      </c>
      <c r="X2001" s="225">
        <v>0</v>
      </c>
      <c r="Y2001" s="225">
        <v>0</v>
      </c>
      <c r="Z2001" s="225">
        <v>0.307</v>
      </c>
      <c r="AA2001" s="226">
        <v>0</v>
      </c>
      <c r="AB2001" s="107"/>
    </row>
    <row r="2002" spans="1:28" ht="19.5" customHeight="1" x14ac:dyDescent="0.15">
      <c r="A2002" s="349" t="s">
        <v>119</v>
      </c>
      <c r="B2002" s="352" t="s">
        <v>120</v>
      </c>
      <c r="C2002" s="353"/>
      <c r="D2002" s="354"/>
      <c r="E2002" s="73" t="s">
        <v>183</v>
      </c>
      <c r="F2002" s="227">
        <f>F2003+F2004</f>
        <v>1.2000000000000002</v>
      </c>
    </row>
    <row r="2003" spans="1:28" ht="19.5" customHeight="1" x14ac:dyDescent="0.15">
      <c r="A2003" s="350"/>
      <c r="B2003" s="355" t="s">
        <v>205</v>
      </c>
      <c r="C2003" s="356"/>
      <c r="D2003" s="357"/>
      <c r="E2003" s="77" t="s">
        <v>183</v>
      </c>
      <c r="F2003" s="227">
        <v>0.92</v>
      </c>
    </row>
    <row r="2004" spans="1:28" ht="19.5" customHeight="1" x14ac:dyDescent="0.15">
      <c r="A2004" s="351"/>
      <c r="B2004" s="355" t="s">
        <v>206</v>
      </c>
      <c r="C2004" s="356"/>
      <c r="D2004" s="357"/>
      <c r="E2004" s="77" t="s">
        <v>183</v>
      </c>
      <c r="F2004" s="227">
        <v>0.28000000000000003</v>
      </c>
    </row>
    <row r="2005" spans="1:28" ht="19.5" customHeight="1" thickBot="1" x14ac:dyDescent="0.2">
      <c r="A2005" s="358" t="s">
        <v>204</v>
      </c>
      <c r="B2005" s="359"/>
      <c r="C2005" s="359"/>
      <c r="D2005" s="360"/>
      <c r="E2005" s="167" t="s">
        <v>183</v>
      </c>
      <c r="F2005" s="233">
        <v>0</v>
      </c>
    </row>
    <row r="2007" spans="1:28" ht="19.5" customHeight="1" x14ac:dyDescent="0.15">
      <c r="A2007" s="3" t="s">
        <v>381</v>
      </c>
      <c r="F2007" s="207" t="s">
        <v>483</v>
      </c>
    </row>
    <row r="2008" spans="1:28" ht="19.5" customHeight="1" thickBot="1" x14ac:dyDescent="0.2">
      <c r="A2008" s="346" t="s">
        <v>28</v>
      </c>
      <c r="B2008" s="348"/>
      <c r="C2008" s="348"/>
      <c r="D2008" s="348"/>
      <c r="E2008" s="348"/>
      <c r="F2008" s="348"/>
      <c r="G2008" s="348"/>
      <c r="H2008" s="348"/>
      <c r="I2008" s="348"/>
      <c r="J2008" s="348"/>
      <c r="K2008" s="348"/>
      <c r="L2008" s="348"/>
      <c r="M2008" s="348"/>
      <c r="N2008" s="348"/>
      <c r="O2008" s="348"/>
      <c r="P2008" s="348"/>
      <c r="Q2008" s="348"/>
      <c r="R2008" s="348"/>
      <c r="S2008" s="348"/>
      <c r="T2008" s="348"/>
      <c r="U2008" s="348"/>
      <c r="V2008" s="348"/>
      <c r="W2008" s="348"/>
      <c r="X2008" s="348"/>
      <c r="Y2008" s="348"/>
      <c r="Z2008" s="348"/>
      <c r="AA2008" s="348"/>
    </row>
    <row r="2009" spans="1:28" ht="19.5" customHeight="1" x14ac:dyDescent="0.15">
      <c r="A2009" s="208" t="s">
        <v>179</v>
      </c>
      <c r="B2009" s="91"/>
      <c r="C2009" s="91"/>
      <c r="D2009" s="91"/>
      <c r="E2009" s="91"/>
      <c r="F2009" s="89" t="s">
        <v>180</v>
      </c>
      <c r="G2009" s="184"/>
      <c r="H2009" s="184"/>
      <c r="I2009" s="184"/>
      <c r="J2009" s="184"/>
      <c r="K2009" s="184"/>
      <c r="L2009" s="184"/>
      <c r="M2009" s="184"/>
      <c r="N2009" s="184"/>
      <c r="O2009" s="184"/>
      <c r="P2009" s="184"/>
      <c r="Q2009" s="209"/>
      <c r="R2009" s="135"/>
      <c r="S2009" s="184"/>
      <c r="T2009" s="184"/>
      <c r="U2009" s="184"/>
      <c r="V2009" s="184"/>
      <c r="W2009" s="184"/>
      <c r="X2009" s="184"/>
      <c r="Y2009" s="184"/>
      <c r="Z2009" s="184"/>
      <c r="AA2009" s="234" t="s">
        <v>181</v>
      </c>
      <c r="AB2009" s="107"/>
    </row>
    <row r="2010" spans="1:28" ht="19.5" customHeight="1" x14ac:dyDescent="0.15">
      <c r="A2010" s="211" t="s">
        <v>182</v>
      </c>
      <c r="B2010" s="75"/>
      <c r="C2010" s="75"/>
      <c r="D2010" s="75"/>
      <c r="E2010" s="77" t="s">
        <v>183</v>
      </c>
      <c r="F2010" s="79">
        <f>F2012+F2046+F2049</f>
        <v>1714.22</v>
      </c>
      <c r="G2010" s="212" t="s">
        <v>184</v>
      </c>
      <c r="H2010" s="212" t="s">
        <v>185</v>
      </c>
      <c r="I2010" s="212" t="s">
        <v>186</v>
      </c>
      <c r="J2010" s="212" t="s">
        <v>187</v>
      </c>
      <c r="K2010" s="212" t="s">
        <v>227</v>
      </c>
      <c r="L2010" s="212" t="s">
        <v>228</v>
      </c>
      <c r="M2010" s="212" t="s">
        <v>229</v>
      </c>
      <c r="N2010" s="212" t="s">
        <v>230</v>
      </c>
      <c r="O2010" s="212" t="s">
        <v>231</v>
      </c>
      <c r="P2010" s="212" t="s">
        <v>232</v>
      </c>
      <c r="Q2010" s="213" t="s">
        <v>233</v>
      </c>
      <c r="R2010" s="214" t="s">
        <v>234</v>
      </c>
      <c r="S2010" s="212" t="s">
        <v>235</v>
      </c>
      <c r="T2010" s="212" t="s">
        <v>236</v>
      </c>
      <c r="U2010" s="212" t="s">
        <v>237</v>
      </c>
      <c r="V2010" s="212" t="s">
        <v>238</v>
      </c>
      <c r="W2010" s="212" t="s">
        <v>42</v>
      </c>
      <c r="X2010" s="212" t="s">
        <v>147</v>
      </c>
      <c r="Y2010" s="212" t="s">
        <v>148</v>
      </c>
      <c r="Z2010" s="212" t="s">
        <v>149</v>
      </c>
      <c r="AA2010" s="235"/>
      <c r="AB2010" s="107"/>
    </row>
    <row r="2011" spans="1:28" ht="19.5" customHeight="1" x14ac:dyDescent="0.15">
      <c r="A2011" s="144"/>
      <c r="E2011" s="77" t="s">
        <v>150</v>
      </c>
      <c r="F2011" s="79">
        <f>F2013</f>
        <v>399.63499999999999</v>
      </c>
      <c r="G2011" s="216"/>
      <c r="H2011" s="216"/>
      <c r="I2011" s="216"/>
      <c r="J2011" s="216"/>
      <c r="K2011" s="216"/>
      <c r="L2011" s="216"/>
      <c r="M2011" s="216"/>
      <c r="N2011" s="216"/>
      <c r="O2011" s="216"/>
      <c r="P2011" s="216"/>
      <c r="Q2011" s="217"/>
      <c r="R2011" s="197"/>
      <c r="S2011" s="216"/>
      <c r="T2011" s="216"/>
      <c r="U2011" s="216"/>
      <c r="V2011" s="216"/>
      <c r="W2011" s="216"/>
      <c r="X2011" s="216"/>
      <c r="Y2011" s="216"/>
      <c r="Z2011" s="216"/>
      <c r="AA2011" s="235" t="s">
        <v>151</v>
      </c>
      <c r="AB2011" s="107"/>
    </row>
    <row r="2012" spans="1:28" ht="19.5" customHeight="1" x14ac:dyDescent="0.15">
      <c r="A2012" s="218"/>
      <c r="B2012" s="74" t="s">
        <v>152</v>
      </c>
      <c r="C2012" s="75"/>
      <c r="D2012" s="75"/>
      <c r="E2012" s="77" t="s">
        <v>183</v>
      </c>
      <c r="F2012" s="79">
        <f>SUM(G2012:AA2012)</f>
        <v>1680.42</v>
      </c>
      <c r="G2012" s="79">
        <f>G2014+G2032</f>
        <v>11.56</v>
      </c>
      <c r="H2012" s="79">
        <f t="shared" ref="H2012:AA2012" si="782">H2014+H2032</f>
        <v>9.84</v>
      </c>
      <c r="I2012" s="79">
        <f t="shared" si="782"/>
        <v>33.870000000000005</v>
      </c>
      <c r="J2012" s="79">
        <f t="shared" si="782"/>
        <v>19.95</v>
      </c>
      <c r="K2012" s="79">
        <f t="shared" si="782"/>
        <v>11.77</v>
      </c>
      <c r="L2012" s="79">
        <f t="shared" si="782"/>
        <v>12.969999999999999</v>
      </c>
      <c r="M2012" s="79">
        <f t="shared" si="782"/>
        <v>42.42</v>
      </c>
      <c r="N2012" s="79">
        <f t="shared" si="782"/>
        <v>24.64</v>
      </c>
      <c r="O2012" s="79">
        <f t="shared" si="782"/>
        <v>43.780000000000008</v>
      </c>
      <c r="P2012" s="79">
        <f t="shared" si="782"/>
        <v>80.19</v>
      </c>
      <c r="Q2012" s="79">
        <f t="shared" si="782"/>
        <v>169.06</v>
      </c>
      <c r="R2012" s="79">
        <f t="shared" si="782"/>
        <v>234.43</v>
      </c>
      <c r="S2012" s="79">
        <f t="shared" si="782"/>
        <v>202.04000000000002</v>
      </c>
      <c r="T2012" s="79">
        <f t="shared" si="782"/>
        <v>242.80999999999997</v>
      </c>
      <c r="U2012" s="79">
        <f t="shared" si="782"/>
        <v>170.72</v>
      </c>
      <c r="V2012" s="79">
        <f t="shared" si="782"/>
        <v>166.64</v>
      </c>
      <c r="W2012" s="79">
        <f t="shared" si="782"/>
        <v>91.289999999999992</v>
      </c>
      <c r="X2012" s="79">
        <f t="shared" si="782"/>
        <v>31.979999999999997</v>
      </c>
      <c r="Y2012" s="79">
        <f t="shared" si="782"/>
        <v>46.06</v>
      </c>
      <c r="Z2012" s="79">
        <f t="shared" si="782"/>
        <v>10.67</v>
      </c>
      <c r="AA2012" s="111">
        <f t="shared" si="782"/>
        <v>23.73</v>
      </c>
      <c r="AB2012" s="107"/>
    </row>
    <row r="2013" spans="1:28" ht="19.5" customHeight="1" x14ac:dyDescent="0.15">
      <c r="A2013" s="219"/>
      <c r="B2013" s="220"/>
      <c r="E2013" s="77" t="s">
        <v>150</v>
      </c>
      <c r="F2013" s="79">
        <f>SUM(G2013:AA2013)</f>
        <v>399.63499999999999</v>
      </c>
      <c r="G2013" s="79">
        <f>G2015+G2033</f>
        <v>0</v>
      </c>
      <c r="H2013" s="79">
        <f t="shared" ref="H2013:AA2013" si="783">H2015+H2033</f>
        <v>0</v>
      </c>
      <c r="I2013" s="79">
        <f t="shared" si="783"/>
        <v>4.3999999999999997E-2</v>
      </c>
      <c r="J2013" s="79">
        <f t="shared" si="783"/>
        <v>0.79200000000000004</v>
      </c>
      <c r="K2013" s="79">
        <f t="shared" si="783"/>
        <v>1.113</v>
      </c>
      <c r="L2013" s="79">
        <f t="shared" si="783"/>
        <v>1.2080000000000002</v>
      </c>
      <c r="M2013" s="79">
        <f t="shared" si="783"/>
        <v>8.4209999999999994</v>
      </c>
      <c r="N2013" s="79">
        <f t="shared" si="783"/>
        <v>5.5299999999999994</v>
      </c>
      <c r="O2013" s="79">
        <f t="shared" si="783"/>
        <v>12.129</v>
      </c>
      <c r="P2013" s="79">
        <f t="shared" si="783"/>
        <v>22.464000000000002</v>
      </c>
      <c r="Q2013" s="79">
        <f t="shared" si="783"/>
        <v>49.006</v>
      </c>
      <c r="R2013" s="79">
        <f t="shared" si="783"/>
        <v>66.931000000000012</v>
      </c>
      <c r="S2013" s="79">
        <f t="shared" si="783"/>
        <v>54.75200000000001</v>
      </c>
      <c r="T2013" s="79">
        <f t="shared" si="783"/>
        <v>58.650999999999996</v>
      </c>
      <c r="U2013" s="79">
        <f t="shared" si="783"/>
        <v>35.588999999999999</v>
      </c>
      <c r="V2013" s="79">
        <f t="shared" si="783"/>
        <v>42.554000000000002</v>
      </c>
      <c r="W2013" s="79">
        <f t="shared" si="783"/>
        <v>17.937000000000001</v>
      </c>
      <c r="X2013" s="79">
        <f t="shared" si="783"/>
        <v>7.5510000000000002</v>
      </c>
      <c r="Y2013" s="79">
        <f t="shared" si="783"/>
        <v>6.7489999999999997</v>
      </c>
      <c r="Z2013" s="79">
        <f t="shared" si="783"/>
        <v>1.8290000000000002</v>
      </c>
      <c r="AA2013" s="111">
        <f t="shared" si="783"/>
        <v>6.3849999999999998</v>
      </c>
      <c r="AB2013" s="107"/>
    </row>
    <row r="2014" spans="1:28" ht="19.5" customHeight="1" x14ac:dyDescent="0.15">
      <c r="A2014" s="219"/>
      <c r="B2014" s="221"/>
      <c r="C2014" s="74" t="s">
        <v>152</v>
      </c>
      <c r="D2014" s="75"/>
      <c r="E2014" s="77" t="s">
        <v>183</v>
      </c>
      <c r="F2014" s="79">
        <f t="shared" ref="F2014:F2017" si="784">SUM(G2014:AA2014)</f>
        <v>899.17000000000007</v>
      </c>
      <c r="G2014" s="79">
        <f>G2016+G2030</f>
        <v>11.56</v>
      </c>
      <c r="H2014" s="79">
        <f t="shared" ref="H2014:J2014" si="785">H2016+H2030</f>
        <v>9.84</v>
      </c>
      <c r="I2014" s="79">
        <f t="shared" si="785"/>
        <v>33.870000000000005</v>
      </c>
      <c r="J2014" s="79">
        <f t="shared" si="785"/>
        <v>18.38</v>
      </c>
      <c r="K2014" s="79">
        <f>K2016+K2030</f>
        <v>4.47</v>
      </c>
      <c r="L2014" s="79">
        <f t="shared" ref="L2014:AA2014" si="786">L2016+L2030</f>
        <v>8.5599999999999987</v>
      </c>
      <c r="M2014" s="79">
        <f t="shared" si="786"/>
        <v>29.25</v>
      </c>
      <c r="N2014" s="79">
        <f t="shared" si="786"/>
        <v>17.350000000000001</v>
      </c>
      <c r="O2014" s="79">
        <f t="shared" si="786"/>
        <v>37.960000000000008</v>
      </c>
      <c r="P2014" s="79">
        <f t="shared" si="786"/>
        <v>66.34</v>
      </c>
      <c r="Q2014" s="79">
        <f t="shared" si="786"/>
        <v>112.74000000000001</v>
      </c>
      <c r="R2014" s="79">
        <f t="shared" si="786"/>
        <v>152.19999999999999</v>
      </c>
      <c r="S2014" s="79">
        <f t="shared" si="786"/>
        <v>110.15</v>
      </c>
      <c r="T2014" s="79">
        <f t="shared" si="786"/>
        <v>94.32</v>
      </c>
      <c r="U2014" s="79">
        <f t="shared" si="786"/>
        <v>56.2</v>
      </c>
      <c r="V2014" s="79">
        <f t="shared" si="786"/>
        <v>87.52</v>
      </c>
      <c r="W2014" s="79">
        <f t="shared" si="786"/>
        <v>23.83</v>
      </c>
      <c r="X2014" s="79">
        <f t="shared" si="786"/>
        <v>11.94</v>
      </c>
      <c r="Y2014" s="79">
        <f t="shared" si="786"/>
        <v>10.260000000000002</v>
      </c>
      <c r="Z2014" s="79">
        <f t="shared" si="786"/>
        <v>0.9</v>
      </c>
      <c r="AA2014" s="111">
        <f t="shared" si="786"/>
        <v>1.53</v>
      </c>
      <c r="AB2014" s="107"/>
    </row>
    <row r="2015" spans="1:28" ht="19.5" customHeight="1" x14ac:dyDescent="0.15">
      <c r="A2015" s="219"/>
      <c r="B2015" s="76"/>
      <c r="C2015" s="76"/>
      <c r="E2015" s="77" t="s">
        <v>150</v>
      </c>
      <c r="F2015" s="79">
        <f t="shared" si="784"/>
        <v>280.65499999999997</v>
      </c>
      <c r="G2015" s="79">
        <f>G2017+G2031</f>
        <v>0</v>
      </c>
      <c r="H2015" s="79">
        <f t="shared" ref="H2015:AA2015" si="787">H2017+H2031</f>
        <v>0</v>
      </c>
      <c r="I2015" s="79">
        <f t="shared" si="787"/>
        <v>4.3999999999999997E-2</v>
      </c>
      <c r="J2015" s="79">
        <f t="shared" si="787"/>
        <v>0.70900000000000007</v>
      </c>
      <c r="K2015" s="79">
        <f t="shared" si="787"/>
        <v>0.60199999999999998</v>
      </c>
      <c r="L2015" s="79">
        <f t="shared" si="787"/>
        <v>0.95900000000000007</v>
      </c>
      <c r="M2015" s="79">
        <f t="shared" si="787"/>
        <v>7.1029999999999998</v>
      </c>
      <c r="N2015" s="79">
        <f t="shared" si="787"/>
        <v>4.7109999999999994</v>
      </c>
      <c r="O2015" s="79">
        <f t="shared" si="787"/>
        <v>11.421999999999999</v>
      </c>
      <c r="P2015" s="79">
        <f t="shared" si="787"/>
        <v>20.64</v>
      </c>
      <c r="Q2015" s="79">
        <f t="shared" si="787"/>
        <v>40.887</v>
      </c>
      <c r="R2015" s="79">
        <f t="shared" si="787"/>
        <v>54.970000000000006</v>
      </c>
      <c r="S2015" s="79">
        <f t="shared" si="787"/>
        <v>39.629000000000005</v>
      </c>
      <c r="T2015" s="79">
        <f t="shared" si="787"/>
        <v>35.260999999999996</v>
      </c>
      <c r="U2015" s="79">
        <f t="shared" si="787"/>
        <v>18.506</v>
      </c>
      <c r="V2015" s="79">
        <f t="shared" si="787"/>
        <v>30.560000000000002</v>
      </c>
      <c r="W2015" s="79">
        <f t="shared" si="787"/>
        <v>8.0359999999999996</v>
      </c>
      <c r="X2015" s="79">
        <f t="shared" si="787"/>
        <v>4.4779999999999998</v>
      </c>
      <c r="Y2015" s="79">
        <f t="shared" si="787"/>
        <v>1.542</v>
      </c>
      <c r="Z2015" s="79">
        <f t="shared" si="787"/>
        <v>0.29600000000000004</v>
      </c>
      <c r="AA2015" s="111">
        <f t="shared" si="787"/>
        <v>0.3</v>
      </c>
      <c r="AB2015" s="107"/>
    </row>
    <row r="2016" spans="1:28" ht="19.5" customHeight="1" x14ac:dyDescent="0.15">
      <c r="A2016" s="219"/>
      <c r="B2016" s="73"/>
      <c r="C2016" s="77"/>
      <c r="D2016" s="77" t="s">
        <v>153</v>
      </c>
      <c r="E2016" s="77" t="s">
        <v>183</v>
      </c>
      <c r="F2016" s="79">
        <f>SUM(G2016:AA2016)</f>
        <v>862.17999999999984</v>
      </c>
      <c r="G2016" s="79">
        <f>SUM(G2018,G2020,G2022,G2024,G2026,G2028)</f>
        <v>11.56</v>
      </c>
      <c r="H2016" s="79">
        <f t="shared" ref="H2016" si="788">SUM(H2018,H2020,H2022,H2024,H2026,H2028)</f>
        <v>9.84</v>
      </c>
      <c r="I2016" s="79">
        <f>SUM(I2018,I2020,I2022,I2024,I2026,I2028)</f>
        <v>33.870000000000005</v>
      </c>
      <c r="J2016" s="79">
        <f t="shared" ref="J2016" si="789">SUM(J2018,J2020,J2022,J2024,J2026,J2028)</f>
        <v>18.38</v>
      </c>
      <c r="K2016" s="79">
        <f>SUM(K2018,K2020,K2022,K2024,K2026,K2028)</f>
        <v>4.47</v>
      </c>
      <c r="L2016" s="79">
        <f t="shared" ref="L2016:N2016" si="790">SUM(L2018,L2020,L2022,L2024,L2026,L2028)</f>
        <v>8.5599999999999987</v>
      </c>
      <c r="M2016" s="79">
        <f t="shared" si="790"/>
        <v>29.25</v>
      </c>
      <c r="N2016" s="79">
        <f t="shared" si="790"/>
        <v>17.350000000000001</v>
      </c>
      <c r="O2016" s="79">
        <f>SUM(O2018,O2020,O2022,O2024,O2026,O2028)</f>
        <v>37.960000000000008</v>
      </c>
      <c r="P2016" s="79">
        <f t="shared" ref="P2016:V2016" si="791">SUM(P2018,P2020,P2022,P2024,P2026,P2028)</f>
        <v>66.34</v>
      </c>
      <c r="Q2016" s="79">
        <f t="shared" si="791"/>
        <v>111.98</v>
      </c>
      <c r="R2016" s="79">
        <f t="shared" si="791"/>
        <v>151</v>
      </c>
      <c r="S2016" s="79">
        <f t="shared" si="791"/>
        <v>109.25</v>
      </c>
      <c r="T2016" s="79">
        <f t="shared" si="791"/>
        <v>93.41</v>
      </c>
      <c r="U2016" s="79">
        <f t="shared" si="791"/>
        <v>43.53</v>
      </c>
      <c r="V2016" s="79">
        <f t="shared" si="791"/>
        <v>82.33</v>
      </c>
      <c r="W2016" s="79">
        <f>SUM(W2018,W2020,W2022,W2024,W2026,W2028)</f>
        <v>18.43</v>
      </c>
      <c r="X2016" s="79">
        <f t="shared" ref="X2016:AA2016" si="792">SUM(X2018,X2020,X2022,X2024,X2026,X2028)</f>
        <v>10.85</v>
      </c>
      <c r="Y2016" s="79">
        <f t="shared" si="792"/>
        <v>1.63</v>
      </c>
      <c r="Z2016" s="79">
        <f t="shared" si="792"/>
        <v>0.66</v>
      </c>
      <c r="AA2016" s="111">
        <f t="shared" si="792"/>
        <v>1.53</v>
      </c>
      <c r="AB2016" s="107"/>
    </row>
    <row r="2017" spans="1:28" ht="19.5" customHeight="1" x14ac:dyDescent="0.15">
      <c r="A2017" s="219"/>
      <c r="B2017" s="73" t="s">
        <v>154</v>
      </c>
      <c r="C2017" s="73"/>
      <c r="D2017" s="73"/>
      <c r="E2017" s="77" t="s">
        <v>150</v>
      </c>
      <c r="F2017" s="79">
        <f t="shared" si="784"/>
        <v>276.90700000000004</v>
      </c>
      <c r="G2017" s="79">
        <f>SUM(G2019,G2021,G2023,G2025,G2027,G2029)</f>
        <v>0</v>
      </c>
      <c r="H2017" s="79">
        <f t="shared" ref="H2017:AA2017" si="793">SUM(H2019,H2021,H2023,H2025,H2027,H2029)</f>
        <v>0</v>
      </c>
      <c r="I2017" s="79">
        <f t="shared" si="793"/>
        <v>4.3999999999999997E-2</v>
      </c>
      <c r="J2017" s="79">
        <f t="shared" si="793"/>
        <v>0.70900000000000007</v>
      </c>
      <c r="K2017" s="79">
        <f t="shared" si="793"/>
        <v>0.60199999999999998</v>
      </c>
      <c r="L2017" s="79">
        <f t="shared" si="793"/>
        <v>0.95900000000000007</v>
      </c>
      <c r="M2017" s="79">
        <f t="shared" si="793"/>
        <v>7.1029999999999998</v>
      </c>
      <c r="N2017" s="79">
        <f t="shared" si="793"/>
        <v>4.7109999999999994</v>
      </c>
      <c r="O2017" s="79">
        <f t="shared" si="793"/>
        <v>11.421999999999999</v>
      </c>
      <c r="P2017" s="79">
        <f t="shared" si="793"/>
        <v>20.64</v>
      </c>
      <c r="Q2017" s="79">
        <f t="shared" si="793"/>
        <v>40.814</v>
      </c>
      <c r="R2017" s="79">
        <f t="shared" si="793"/>
        <v>54.849000000000004</v>
      </c>
      <c r="S2017" s="79">
        <f t="shared" si="793"/>
        <v>39.539000000000001</v>
      </c>
      <c r="T2017" s="79">
        <f t="shared" si="793"/>
        <v>35.168999999999997</v>
      </c>
      <c r="U2017" s="79">
        <f t="shared" si="793"/>
        <v>17.216000000000001</v>
      </c>
      <c r="V2017" s="79">
        <f t="shared" si="793"/>
        <v>30.033000000000001</v>
      </c>
      <c r="W2017" s="79">
        <f t="shared" si="793"/>
        <v>7.4889999999999999</v>
      </c>
      <c r="X2017" s="79">
        <f t="shared" si="793"/>
        <v>4.3689999999999998</v>
      </c>
      <c r="Y2017" s="79">
        <f t="shared" si="793"/>
        <v>0.66800000000000004</v>
      </c>
      <c r="Z2017" s="79">
        <f t="shared" si="793"/>
        <v>0.27100000000000002</v>
      </c>
      <c r="AA2017" s="111">
        <f t="shared" si="793"/>
        <v>0.3</v>
      </c>
      <c r="AB2017" s="107"/>
    </row>
    <row r="2018" spans="1:28" ht="19.5" customHeight="1" x14ac:dyDescent="0.15">
      <c r="A2018" s="219" t="s">
        <v>155</v>
      </c>
      <c r="B2018" s="73"/>
      <c r="C2018" s="73" t="s">
        <v>10</v>
      </c>
      <c r="D2018" s="77" t="s">
        <v>156</v>
      </c>
      <c r="E2018" s="77" t="s">
        <v>183</v>
      </c>
      <c r="F2018" s="79">
        <f t="shared" ref="F2018:F2021" si="794">SUM(G2018:AA2018)</f>
        <v>709.52999999999986</v>
      </c>
      <c r="G2018" s="79">
        <v>0</v>
      </c>
      <c r="H2018" s="79">
        <v>0</v>
      </c>
      <c r="I2018" s="79">
        <v>0.63</v>
      </c>
      <c r="J2018" s="79">
        <v>4.46</v>
      </c>
      <c r="K2018" s="79">
        <v>3.38</v>
      </c>
      <c r="L2018" s="79">
        <v>3.71</v>
      </c>
      <c r="M2018" s="79">
        <v>27.61</v>
      </c>
      <c r="N2018" s="79">
        <v>16.71</v>
      </c>
      <c r="O2018" s="79">
        <v>35.270000000000003</v>
      </c>
      <c r="P2018" s="79">
        <v>58.5</v>
      </c>
      <c r="Q2018" s="79">
        <v>111.98</v>
      </c>
      <c r="R2018" s="79">
        <v>139.94</v>
      </c>
      <c r="S2018" s="79">
        <v>91.1</v>
      </c>
      <c r="T2018" s="79">
        <v>81.569999999999993</v>
      </c>
      <c r="U2018" s="79">
        <v>41</v>
      </c>
      <c r="V2018" s="79">
        <v>62.45</v>
      </c>
      <c r="W2018" s="79">
        <v>18.43</v>
      </c>
      <c r="X2018" s="79">
        <v>10.5</v>
      </c>
      <c r="Y2018" s="79">
        <v>1.63</v>
      </c>
      <c r="Z2018" s="79">
        <v>0.66</v>
      </c>
      <c r="AA2018" s="111">
        <v>0</v>
      </c>
      <c r="AB2018" s="107"/>
    </row>
    <row r="2019" spans="1:28" ht="19.5" customHeight="1" x14ac:dyDescent="0.15">
      <c r="A2019" s="219"/>
      <c r="B2019" s="73"/>
      <c r="C2019" s="73"/>
      <c r="D2019" s="73"/>
      <c r="E2019" s="77" t="s">
        <v>150</v>
      </c>
      <c r="F2019" s="79">
        <f t="shared" si="794"/>
        <v>258.69100000000003</v>
      </c>
      <c r="G2019" s="79">
        <v>0</v>
      </c>
      <c r="H2019" s="79">
        <v>0</v>
      </c>
      <c r="I2019" s="79">
        <v>4.3999999999999997E-2</v>
      </c>
      <c r="J2019" s="79">
        <v>0.53500000000000003</v>
      </c>
      <c r="K2019" s="79">
        <v>0.57399999999999995</v>
      </c>
      <c r="L2019" s="79">
        <v>0.76900000000000002</v>
      </c>
      <c r="M2019" s="79">
        <v>6.9159999999999995</v>
      </c>
      <c r="N2019" s="79">
        <v>4.6769999999999996</v>
      </c>
      <c r="O2019" s="79">
        <v>10.92</v>
      </c>
      <c r="P2019" s="79">
        <v>19.577999999999999</v>
      </c>
      <c r="Q2019" s="79">
        <v>40.814</v>
      </c>
      <c r="R2019" s="79">
        <v>52.318000000000005</v>
      </c>
      <c r="S2019" s="79">
        <v>35.156999999999996</v>
      </c>
      <c r="T2019" s="79">
        <v>32.229999999999997</v>
      </c>
      <c r="U2019" s="79">
        <v>16.562999999999999</v>
      </c>
      <c r="V2019" s="79">
        <v>24.863</v>
      </c>
      <c r="W2019" s="79">
        <v>7.4889999999999999</v>
      </c>
      <c r="X2019" s="79">
        <v>4.3049999999999997</v>
      </c>
      <c r="Y2019" s="79">
        <v>0.66800000000000004</v>
      </c>
      <c r="Z2019" s="79">
        <v>0.27100000000000002</v>
      </c>
      <c r="AA2019" s="111">
        <v>0</v>
      </c>
      <c r="AB2019" s="107"/>
    </row>
    <row r="2020" spans="1:28" ht="19.5" customHeight="1" x14ac:dyDescent="0.15">
      <c r="A2020" s="219"/>
      <c r="B2020" s="73"/>
      <c r="C2020" s="73"/>
      <c r="D2020" s="77" t="s">
        <v>157</v>
      </c>
      <c r="E2020" s="77" t="s">
        <v>183</v>
      </c>
      <c r="F2020" s="79">
        <f t="shared" si="794"/>
        <v>42.2</v>
      </c>
      <c r="G2020" s="79">
        <v>0</v>
      </c>
      <c r="H2020" s="79">
        <v>0</v>
      </c>
      <c r="I2020" s="79">
        <v>0</v>
      </c>
      <c r="J2020" s="79">
        <v>0</v>
      </c>
      <c r="K2020" s="79">
        <v>0</v>
      </c>
      <c r="L2020" s="79">
        <v>0</v>
      </c>
      <c r="M2020" s="79">
        <v>0.48</v>
      </c>
      <c r="N2020" s="79">
        <v>0</v>
      </c>
      <c r="O2020" s="79">
        <v>0.75</v>
      </c>
      <c r="P2020" s="79">
        <v>0</v>
      </c>
      <c r="Q2020" s="79">
        <v>0</v>
      </c>
      <c r="R2020" s="79">
        <v>3.7600000000000002</v>
      </c>
      <c r="S2020" s="79">
        <v>7.0200000000000005</v>
      </c>
      <c r="T2020" s="79">
        <v>7.95</v>
      </c>
      <c r="U2020" s="79">
        <v>2.36</v>
      </c>
      <c r="V2020" s="79">
        <v>19.88</v>
      </c>
      <c r="W2020" s="79">
        <v>0</v>
      </c>
      <c r="X2020" s="79">
        <v>0</v>
      </c>
      <c r="Y2020" s="79">
        <v>0</v>
      </c>
      <c r="Z2020" s="79">
        <v>0</v>
      </c>
      <c r="AA2020" s="111">
        <v>0</v>
      </c>
      <c r="AB2020" s="107"/>
    </row>
    <row r="2021" spans="1:28" ht="19.5" customHeight="1" x14ac:dyDescent="0.15">
      <c r="A2021" s="219"/>
      <c r="B2021" s="73"/>
      <c r="C2021" s="73"/>
      <c r="D2021" s="73"/>
      <c r="E2021" s="77" t="s">
        <v>150</v>
      </c>
      <c r="F2021" s="79">
        <f t="shared" si="794"/>
        <v>10.452999999999999</v>
      </c>
      <c r="G2021" s="79">
        <v>0</v>
      </c>
      <c r="H2021" s="79">
        <v>0</v>
      </c>
      <c r="I2021" s="79">
        <v>0</v>
      </c>
      <c r="J2021" s="79">
        <v>0</v>
      </c>
      <c r="K2021" s="79">
        <v>0</v>
      </c>
      <c r="L2021" s="79">
        <v>0</v>
      </c>
      <c r="M2021" s="79">
        <v>6.6000000000000003E-2</v>
      </c>
      <c r="N2021" s="79">
        <v>0</v>
      </c>
      <c r="O2021" s="79">
        <v>0.13500000000000001</v>
      </c>
      <c r="P2021" s="79">
        <v>0</v>
      </c>
      <c r="Q2021" s="79">
        <v>0</v>
      </c>
      <c r="R2021" s="79">
        <v>0.85199999999999998</v>
      </c>
      <c r="S2021" s="79">
        <v>1.673</v>
      </c>
      <c r="T2021" s="79">
        <v>1.9489999999999998</v>
      </c>
      <c r="U2021" s="79">
        <v>0.60799999999999998</v>
      </c>
      <c r="V2021" s="79">
        <v>5.17</v>
      </c>
      <c r="W2021" s="79">
        <v>0</v>
      </c>
      <c r="X2021" s="79">
        <v>0</v>
      </c>
      <c r="Y2021" s="79">
        <v>0</v>
      </c>
      <c r="Z2021" s="79">
        <v>0</v>
      </c>
      <c r="AA2021" s="111">
        <v>0</v>
      </c>
      <c r="AB2021" s="107"/>
    </row>
    <row r="2022" spans="1:28" ht="19.5" customHeight="1" x14ac:dyDescent="0.15">
      <c r="A2022" s="219"/>
      <c r="B2022" s="73" t="s">
        <v>158</v>
      </c>
      <c r="C2022" s="73" t="s">
        <v>159</v>
      </c>
      <c r="D2022" s="77" t="s">
        <v>160</v>
      </c>
      <c r="E2022" s="77" t="s">
        <v>183</v>
      </c>
      <c r="F2022" s="79">
        <f>SUM(G2022:AA2022)</f>
        <v>22.830000000000005</v>
      </c>
      <c r="G2022" s="79">
        <v>0</v>
      </c>
      <c r="H2022" s="79">
        <v>0</v>
      </c>
      <c r="I2022" s="79">
        <v>0</v>
      </c>
      <c r="J2022" s="79">
        <v>0</v>
      </c>
      <c r="K2022" s="79">
        <v>0</v>
      </c>
      <c r="L2022" s="79">
        <v>0</v>
      </c>
      <c r="M2022" s="79">
        <v>0.65</v>
      </c>
      <c r="N2022" s="79">
        <v>0</v>
      </c>
      <c r="O2022" s="79">
        <v>1.56</v>
      </c>
      <c r="P2022" s="79">
        <v>0.39</v>
      </c>
      <c r="Q2022" s="79">
        <v>0</v>
      </c>
      <c r="R2022" s="79">
        <v>7.3</v>
      </c>
      <c r="S2022" s="79">
        <v>9.9</v>
      </c>
      <c r="T2022" s="79">
        <v>2.5099999999999998</v>
      </c>
      <c r="U2022" s="79">
        <v>0.17</v>
      </c>
      <c r="V2022" s="79">
        <v>0</v>
      </c>
      <c r="W2022" s="79">
        <v>0</v>
      </c>
      <c r="X2022" s="79">
        <v>0.35</v>
      </c>
      <c r="Y2022" s="79">
        <v>0</v>
      </c>
      <c r="Z2022" s="79">
        <v>0</v>
      </c>
      <c r="AA2022" s="111">
        <v>0</v>
      </c>
      <c r="AB2022" s="107"/>
    </row>
    <row r="2023" spans="1:28" ht="19.5" customHeight="1" x14ac:dyDescent="0.15">
      <c r="A2023" s="219"/>
      <c r="B2023" s="73"/>
      <c r="C2023" s="73"/>
      <c r="D2023" s="73"/>
      <c r="E2023" s="77" t="s">
        <v>150</v>
      </c>
      <c r="F2023" s="79">
        <f t="shared" ref="F2023:F2045" si="795">SUM(G2023:AA2023)</f>
        <v>5.1910000000000007</v>
      </c>
      <c r="G2023" s="79">
        <v>0</v>
      </c>
      <c r="H2023" s="79">
        <v>0</v>
      </c>
      <c r="I2023" s="79">
        <v>0</v>
      </c>
      <c r="J2023" s="79">
        <v>0</v>
      </c>
      <c r="K2023" s="79">
        <v>0</v>
      </c>
      <c r="L2023" s="79">
        <v>0</v>
      </c>
      <c r="M2023" s="79">
        <v>9.0999999999999998E-2</v>
      </c>
      <c r="N2023" s="79">
        <v>0</v>
      </c>
      <c r="O2023" s="79">
        <v>0.28000000000000003</v>
      </c>
      <c r="P2023" s="79">
        <v>7.8E-2</v>
      </c>
      <c r="Q2023" s="79">
        <v>0</v>
      </c>
      <c r="R2023" s="79">
        <v>1.679</v>
      </c>
      <c r="S2023" s="79">
        <v>2.3650000000000002</v>
      </c>
      <c r="T2023" s="79">
        <v>0.58899999999999997</v>
      </c>
      <c r="U2023" s="79">
        <v>4.4999999999999998E-2</v>
      </c>
      <c r="V2023" s="79">
        <v>0</v>
      </c>
      <c r="W2023" s="79">
        <v>0</v>
      </c>
      <c r="X2023" s="79">
        <v>6.4000000000000001E-2</v>
      </c>
      <c r="Y2023" s="79">
        <v>0</v>
      </c>
      <c r="Z2023" s="79">
        <v>0</v>
      </c>
      <c r="AA2023" s="111">
        <v>0</v>
      </c>
      <c r="AB2023" s="107"/>
    </row>
    <row r="2024" spans="1:28" ht="19.5" customHeight="1" x14ac:dyDescent="0.15">
      <c r="A2024" s="219"/>
      <c r="B2024" s="73"/>
      <c r="C2024" s="73"/>
      <c r="D2024" s="77" t="s">
        <v>161</v>
      </c>
      <c r="E2024" s="77" t="s">
        <v>183</v>
      </c>
      <c r="F2024" s="79">
        <f t="shared" si="795"/>
        <v>81.140000000000015</v>
      </c>
      <c r="G2024" s="79">
        <v>8.07</v>
      </c>
      <c r="H2024" s="79">
        <v>9.84</v>
      </c>
      <c r="I2024" s="79">
        <v>33.24</v>
      </c>
      <c r="J2024" s="79">
        <v>13.92</v>
      </c>
      <c r="K2024" s="79">
        <v>1.0900000000000001</v>
      </c>
      <c r="L2024" s="79">
        <v>4.8499999999999996</v>
      </c>
      <c r="M2024" s="79">
        <v>0.51</v>
      </c>
      <c r="N2024" s="79">
        <v>0.64</v>
      </c>
      <c r="O2024" s="79">
        <v>0</v>
      </c>
      <c r="P2024" s="79">
        <v>7.45</v>
      </c>
      <c r="Q2024" s="79">
        <v>0</v>
      </c>
      <c r="R2024" s="79">
        <v>0</v>
      </c>
      <c r="S2024" s="79">
        <v>0</v>
      </c>
      <c r="T2024" s="79">
        <v>0</v>
      </c>
      <c r="U2024" s="79">
        <v>0</v>
      </c>
      <c r="V2024" s="79">
        <v>0</v>
      </c>
      <c r="W2024" s="79">
        <v>0</v>
      </c>
      <c r="X2024" s="79">
        <v>0</v>
      </c>
      <c r="Y2024" s="79">
        <v>0</v>
      </c>
      <c r="Z2024" s="79">
        <v>0</v>
      </c>
      <c r="AA2024" s="111">
        <v>1.53</v>
      </c>
      <c r="AB2024" s="107"/>
    </row>
    <row r="2025" spans="1:28" ht="19.5" customHeight="1" x14ac:dyDescent="0.15">
      <c r="A2025" s="219"/>
      <c r="B2025" s="73"/>
      <c r="C2025" s="73"/>
      <c r="D2025" s="73"/>
      <c r="E2025" s="77" t="s">
        <v>150</v>
      </c>
      <c r="F2025" s="79">
        <f t="shared" si="795"/>
        <v>1.74</v>
      </c>
      <c r="G2025" s="79">
        <v>0</v>
      </c>
      <c r="H2025" s="79">
        <v>0</v>
      </c>
      <c r="I2025" s="79">
        <v>0</v>
      </c>
      <c r="J2025" s="79">
        <v>0.17400000000000002</v>
      </c>
      <c r="K2025" s="79">
        <v>2.8000000000000001E-2</v>
      </c>
      <c r="L2025" s="79">
        <v>0.19</v>
      </c>
      <c r="M2025" s="79">
        <v>0.03</v>
      </c>
      <c r="N2025" s="79">
        <v>3.4000000000000002E-2</v>
      </c>
      <c r="O2025" s="79">
        <v>0</v>
      </c>
      <c r="P2025" s="79">
        <v>0.98399999999999999</v>
      </c>
      <c r="Q2025" s="79">
        <v>0</v>
      </c>
      <c r="R2025" s="79">
        <v>0</v>
      </c>
      <c r="S2025" s="79">
        <v>0</v>
      </c>
      <c r="T2025" s="79">
        <v>0</v>
      </c>
      <c r="U2025" s="79">
        <v>0</v>
      </c>
      <c r="V2025" s="79">
        <v>0</v>
      </c>
      <c r="W2025" s="79">
        <v>0</v>
      </c>
      <c r="X2025" s="79">
        <v>0</v>
      </c>
      <c r="Y2025" s="79">
        <v>0</v>
      </c>
      <c r="Z2025" s="79">
        <v>0</v>
      </c>
      <c r="AA2025" s="111">
        <v>0.3</v>
      </c>
      <c r="AB2025" s="107"/>
    </row>
    <row r="2026" spans="1:28" ht="19.5" customHeight="1" x14ac:dyDescent="0.15">
      <c r="A2026" s="219"/>
      <c r="B2026" s="73"/>
      <c r="C2026" s="73" t="s">
        <v>162</v>
      </c>
      <c r="D2026" s="77" t="s">
        <v>163</v>
      </c>
      <c r="E2026" s="77" t="s">
        <v>183</v>
      </c>
      <c r="F2026" s="79">
        <f t="shared" si="795"/>
        <v>6.4799999999999995</v>
      </c>
      <c r="G2026" s="79">
        <v>3.49</v>
      </c>
      <c r="H2026" s="79">
        <v>0</v>
      </c>
      <c r="I2026" s="79">
        <v>0</v>
      </c>
      <c r="J2026" s="79">
        <v>0</v>
      </c>
      <c r="K2026" s="79">
        <v>0</v>
      </c>
      <c r="L2026" s="79">
        <v>0</v>
      </c>
      <c r="M2026" s="79">
        <v>0</v>
      </c>
      <c r="N2026" s="79">
        <v>0</v>
      </c>
      <c r="O2026" s="79">
        <v>0.38</v>
      </c>
      <c r="P2026" s="79">
        <v>0</v>
      </c>
      <c r="Q2026" s="79">
        <v>0</v>
      </c>
      <c r="R2026" s="79">
        <v>0</v>
      </c>
      <c r="S2026" s="79">
        <v>1.23</v>
      </c>
      <c r="T2026" s="79">
        <v>1.38</v>
      </c>
      <c r="U2026" s="79">
        <v>0</v>
      </c>
      <c r="V2026" s="79">
        <v>0</v>
      </c>
      <c r="W2026" s="79">
        <v>0</v>
      </c>
      <c r="X2026" s="79">
        <v>0</v>
      </c>
      <c r="Y2026" s="79">
        <v>0</v>
      </c>
      <c r="Z2026" s="79">
        <v>0</v>
      </c>
      <c r="AA2026" s="111">
        <v>0</v>
      </c>
      <c r="AB2026" s="107"/>
    </row>
    <row r="2027" spans="1:28" ht="19.5" customHeight="1" x14ac:dyDescent="0.15">
      <c r="A2027" s="219"/>
      <c r="B2027" s="73" t="s">
        <v>20</v>
      </c>
      <c r="C2027" s="73"/>
      <c r="D2027" s="73"/>
      <c r="E2027" s="77" t="s">
        <v>150</v>
      </c>
      <c r="F2027" s="79">
        <f t="shared" si="795"/>
        <v>0.83199999999999996</v>
      </c>
      <c r="G2027" s="79">
        <v>0</v>
      </c>
      <c r="H2027" s="79">
        <v>0</v>
      </c>
      <c r="I2027" s="79">
        <v>0</v>
      </c>
      <c r="J2027" s="79">
        <v>0</v>
      </c>
      <c r="K2027" s="79">
        <v>0</v>
      </c>
      <c r="L2027" s="79">
        <v>0</v>
      </c>
      <c r="M2027" s="79">
        <v>0</v>
      </c>
      <c r="N2027" s="79">
        <v>0</v>
      </c>
      <c r="O2027" s="79">
        <v>8.6999999999999994E-2</v>
      </c>
      <c r="P2027" s="79">
        <v>0</v>
      </c>
      <c r="Q2027" s="79">
        <v>0</v>
      </c>
      <c r="R2027" s="79">
        <v>0</v>
      </c>
      <c r="S2027" s="79">
        <v>0.34399999999999997</v>
      </c>
      <c r="T2027" s="79">
        <v>0.40100000000000002</v>
      </c>
      <c r="U2027" s="79">
        <v>0</v>
      </c>
      <c r="V2027" s="79">
        <v>0</v>
      </c>
      <c r="W2027" s="79">
        <v>0</v>
      </c>
      <c r="X2027" s="79">
        <v>0</v>
      </c>
      <c r="Y2027" s="79">
        <v>0</v>
      </c>
      <c r="Z2027" s="79">
        <v>0</v>
      </c>
      <c r="AA2027" s="111">
        <v>0</v>
      </c>
      <c r="AB2027" s="107"/>
    </row>
    <row r="2028" spans="1:28" ht="19.5" customHeight="1" x14ac:dyDescent="0.15">
      <c r="A2028" s="219"/>
      <c r="B2028" s="73"/>
      <c r="C2028" s="73"/>
      <c r="D2028" s="77" t="s">
        <v>164</v>
      </c>
      <c r="E2028" s="77" t="s">
        <v>183</v>
      </c>
      <c r="F2028" s="79">
        <f t="shared" si="795"/>
        <v>0</v>
      </c>
      <c r="G2028" s="79">
        <v>0</v>
      </c>
      <c r="H2028" s="79">
        <v>0</v>
      </c>
      <c r="I2028" s="79">
        <v>0</v>
      </c>
      <c r="J2028" s="79">
        <v>0</v>
      </c>
      <c r="K2028" s="79">
        <v>0</v>
      </c>
      <c r="L2028" s="79">
        <v>0</v>
      </c>
      <c r="M2028" s="79">
        <v>0</v>
      </c>
      <c r="N2028" s="79">
        <v>0</v>
      </c>
      <c r="O2028" s="79">
        <v>0</v>
      </c>
      <c r="P2028" s="79">
        <v>0</v>
      </c>
      <c r="Q2028" s="79">
        <v>0</v>
      </c>
      <c r="R2028" s="79">
        <v>0</v>
      </c>
      <c r="S2028" s="79">
        <v>0</v>
      </c>
      <c r="T2028" s="79">
        <v>0</v>
      </c>
      <c r="U2028" s="79">
        <v>0</v>
      </c>
      <c r="V2028" s="79">
        <v>0</v>
      </c>
      <c r="W2028" s="79">
        <v>0</v>
      </c>
      <c r="X2028" s="79">
        <v>0</v>
      </c>
      <c r="Y2028" s="79">
        <v>0</v>
      </c>
      <c r="Z2028" s="79">
        <v>0</v>
      </c>
      <c r="AA2028" s="111">
        <v>0</v>
      </c>
      <c r="AB2028" s="107"/>
    </row>
    <row r="2029" spans="1:28" ht="19.5" customHeight="1" x14ac:dyDescent="0.15">
      <c r="A2029" s="219" t="s">
        <v>226</v>
      </c>
      <c r="B2029" s="73"/>
      <c r="C2029" s="73"/>
      <c r="D2029" s="73"/>
      <c r="E2029" s="77" t="s">
        <v>150</v>
      </c>
      <c r="F2029" s="79">
        <f t="shared" si="795"/>
        <v>0</v>
      </c>
      <c r="G2029" s="79">
        <v>0</v>
      </c>
      <c r="H2029" s="79">
        <v>0</v>
      </c>
      <c r="I2029" s="79">
        <v>0</v>
      </c>
      <c r="J2029" s="79">
        <v>0</v>
      </c>
      <c r="K2029" s="79">
        <v>0</v>
      </c>
      <c r="L2029" s="79">
        <v>0</v>
      </c>
      <c r="M2029" s="79">
        <v>0</v>
      </c>
      <c r="N2029" s="79">
        <v>0</v>
      </c>
      <c r="O2029" s="79">
        <v>0</v>
      </c>
      <c r="P2029" s="79">
        <v>0</v>
      </c>
      <c r="Q2029" s="79">
        <v>0</v>
      </c>
      <c r="R2029" s="79">
        <v>0</v>
      </c>
      <c r="S2029" s="79">
        <v>0</v>
      </c>
      <c r="T2029" s="79">
        <v>0</v>
      </c>
      <c r="U2029" s="79">
        <v>0</v>
      </c>
      <c r="V2029" s="79">
        <v>0</v>
      </c>
      <c r="W2029" s="79">
        <v>0</v>
      </c>
      <c r="X2029" s="79">
        <v>0</v>
      </c>
      <c r="Y2029" s="79">
        <v>0</v>
      </c>
      <c r="Z2029" s="79">
        <v>0</v>
      </c>
      <c r="AA2029" s="111">
        <v>0</v>
      </c>
      <c r="AB2029" s="107"/>
    </row>
    <row r="2030" spans="1:28" ht="19.5" customHeight="1" x14ac:dyDescent="0.15">
      <c r="A2030" s="219"/>
      <c r="B2030" s="76"/>
      <c r="C2030" s="74" t="s">
        <v>165</v>
      </c>
      <c r="D2030" s="75"/>
      <c r="E2030" s="77" t="s">
        <v>183</v>
      </c>
      <c r="F2030" s="79">
        <f t="shared" si="795"/>
        <v>36.99</v>
      </c>
      <c r="G2030" s="79">
        <v>0</v>
      </c>
      <c r="H2030" s="79">
        <v>0</v>
      </c>
      <c r="I2030" s="79">
        <v>0</v>
      </c>
      <c r="J2030" s="79">
        <v>0</v>
      </c>
      <c r="K2030" s="79">
        <v>0</v>
      </c>
      <c r="L2030" s="79">
        <v>0</v>
      </c>
      <c r="M2030" s="79">
        <v>0</v>
      </c>
      <c r="N2030" s="79">
        <v>0</v>
      </c>
      <c r="O2030" s="79">
        <v>0</v>
      </c>
      <c r="P2030" s="79">
        <v>0</v>
      </c>
      <c r="Q2030" s="79">
        <v>0.76</v>
      </c>
      <c r="R2030" s="79">
        <v>1.2</v>
      </c>
      <c r="S2030" s="79">
        <v>0.9</v>
      </c>
      <c r="T2030" s="79">
        <v>0.91</v>
      </c>
      <c r="U2030" s="79">
        <v>12.67</v>
      </c>
      <c r="V2030" s="79">
        <v>5.19</v>
      </c>
      <c r="W2030" s="79">
        <v>5.4</v>
      </c>
      <c r="X2030" s="79">
        <v>1.0900000000000001</v>
      </c>
      <c r="Y2030" s="79">
        <v>8.6300000000000008</v>
      </c>
      <c r="Z2030" s="79">
        <v>0.24</v>
      </c>
      <c r="AA2030" s="111">
        <v>0</v>
      </c>
      <c r="AB2030" s="107"/>
    </row>
    <row r="2031" spans="1:28" ht="19.5" customHeight="1" x14ac:dyDescent="0.15">
      <c r="A2031" s="219"/>
      <c r="B2031" s="76"/>
      <c r="C2031" s="76"/>
      <c r="E2031" s="77" t="s">
        <v>150</v>
      </c>
      <c r="F2031" s="79">
        <f t="shared" si="795"/>
        <v>3.7480000000000002</v>
      </c>
      <c r="G2031" s="79">
        <v>0</v>
      </c>
      <c r="H2031" s="79">
        <v>0</v>
      </c>
      <c r="I2031" s="79">
        <v>0</v>
      </c>
      <c r="J2031" s="79">
        <v>0</v>
      </c>
      <c r="K2031" s="79">
        <v>0</v>
      </c>
      <c r="L2031" s="79">
        <v>0</v>
      </c>
      <c r="M2031" s="79">
        <v>0</v>
      </c>
      <c r="N2031" s="79">
        <v>0</v>
      </c>
      <c r="O2031" s="79">
        <v>0</v>
      </c>
      <c r="P2031" s="79">
        <v>0</v>
      </c>
      <c r="Q2031" s="79">
        <v>7.2999999999999995E-2</v>
      </c>
      <c r="R2031" s="79">
        <v>0.121</v>
      </c>
      <c r="S2031" s="79">
        <v>0.09</v>
      </c>
      <c r="T2031" s="79">
        <v>9.1999999999999998E-2</v>
      </c>
      <c r="U2031" s="79">
        <v>1.29</v>
      </c>
      <c r="V2031" s="79">
        <v>0.52700000000000002</v>
      </c>
      <c r="W2031" s="79">
        <v>0.54700000000000004</v>
      </c>
      <c r="X2031" s="79">
        <v>0.109</v>
      </c>
      <c r="Y2031" s="79">
        <v>0.874</v>
      </c>
      <c r="Z2031" s="79">
        <v>2.5000000000000001E-2</v>
      </c>
      <c r="AA2031" s="111">
        <v>0</v>
      </c>
      <c r="AB2031" s="107"/>
    </row>
    <row r="2032" spans="1:28" ht="19.5" customHeight="1" x14ac:dyDescent="0.15">
      <c r="A2032" s="219"/>
      <c r="B2032" s="221"/>
      <c r="C2032" s="74" t="s">
        <v>152</v>
      </c>
      <c r="D2032" s="75"/>
      <c r="E2032" s="77" t="s">
        <v>183</v>
      </c>
      <c r="F2032" s="79">
        <f t="shared" si="795"/>
        <v>781.25</v>
      </c>
      <c r="G2032" s="79">
        <f>G2034+G2044</f>
        <v>0</v>
      </c>
      <c r="H2032" s="79">
        <f t="shared" ref="H2032:AA2032" si="796">H2034+H2044</f>
        <v>0</v>
      </c>
      <c r="I2032" s="79">
        <f t="shared" si="796"/>
        <v>0</v>
      </c>
      <c r="J2032" s="79">
        <f t="shared" si="796"/>
        <v>1.57</v>
      </c>
      <c r="K2032" s="79">
        <f t="shared" si="796"/>
        <v>7.3</v>
      </c>
      <c r="L2032" s="79">
        <f t="shared" si="796"/>
        <v>4.41</v>
      </c>
      <c r="M2032" s="79">
        <f t="shared" si="796"/>
        <v>13.17</v>
      </c>
      <c r="N2032" s="79">
        <f t="shared" si="796"/>
        <v>7.29</v>
      </c>
      <c r="O2032" s="79">
        <f t="shared" si="796"/>
        <v>5.82</v>
      </c>
      <c r="P2032" s="79">
        <f t="shared" si="796"/>
        <v>13.85</v>
      </c>
      <c r="Q2032" s="79">
        <f t="shared" si="796"/>
        <v>56.32</v>
      </c>
      <c r="R2032" s="79">
        <f t="shared" si="796"/>
        <v>82.23</v>
      </c>
      <c r="S2032" s="79">
        <f t="shared" si="796"/>
        <v>91.89</v>
      </c>
      <c r="T2032" s="79">
        <f t="shared" si="796"/>
        <v>148.48999999999998</v>
      </c>
      <c r="U2032" s="79">
        <f t="shared" si="796"/>
        <v>114.52</v>
      </c>
      <c r="V2032" s="79">
        <f t="shared" si="796"/>
        <v>79.12</v>
      </c>
      <c r="W2032" s="79">
        <f t="shared" si="796"/>
        <v>67.459999999999994</v>
      </c>
      <c r="X2032" s="79">
        <f t="shared" si="796"/>
        <v>20.04</v>
      </c>
      <c r="Y2032" s="79">
        <f t="shared" si="796"/>
        <v>35.799999999999997</v>
      </c>
      <c r="Z2032" s="79">
        <f t="shared" si="796"/>
        <v>9.77</v>
      </c>
      <c r="AA2032" s="111">
        <f t="shared" si="796"/>
        <v>22.2</v>
      </c>
      <c r="AB2032" s="107"/>
    </row>
    <row r="2033" spans="1:28" ht="19.5" customHeight="1" x14ac:dyDescent="0.15">
      <c r="A2033" s="219"/>
      <c r="B2033" s="76"/>
      <c r="C2033" s="76"/>
      <c r="E2033" s="77" t="s">
        <v>150</v>
      </c>
      <c r="F2033" s="79">
        <f t="shared" si="795"/>
        <v>118.97999999999998</v>
      </c>
      <c r="G2033" s="79">
        <f>G2035+G2045</f>
        <v>0</v>
      </c>
      <c r="H2033" s="79">
        <f t="shared" ref="H2033:AA2033" si="797">H2035+H2045</f>
        <v>0</v>
      </c>
      <c r="I2033" s="79">
        <f t="shared" si="797"/>
        <v>0</v>
      </c>
      <c r="J2033" s="79">
        <f t="shared" si="797"/>
        <v>8.3000000000000004E-2</v>
      </c>
      <c r="K2033" s="79">
        <f t="shared" si="797"/>
        <v>0.51100000000000001</v>
      </c>
      <c r="L2033" s="79">
        <f t="shared" si="797"/>
        <v>0.249</v>
      </c>
      <c r="M2033" s="79">
        <f t="shared" si="797"/>
        <v>1.3179999999999998</v>
      </c>
      <c r="N2033" s="79">
        <f t="shared" si="797"/>
        <v>0.81899999999999995</v>
      </c>
      <c r="O2033" s="79">
        <f t="shared" si="797"/>
        <v>0.70700000000000007</v>
      </c>
      <c r="P2033" s="79">
        <f t="shared" si="797"/>
        <v>1.8240000000000001</v>
      </c>
      <c r="Q2033" s="79">
        <f t="shared" si="797"/>
        <v>8.1189999999999998</v>
      </c>
      <c r="R2033" s="79">
        <f t="shared" si="797"/>
        <v>11.960999999999999</v>
      </c>
      <c r="S2033" s="79">
        <f t="shared" si="797"/>
        <v>15.123000000000001</v>
      </c>
      <c r="T2033" s="79">
        <f t="shared" si="797"/>
        <v>23.39</v>
      </c>
      <c r="U2033" s="79">
        <f t="shared" si="797"/>
        <v>17.083000000000002</v>
      </c>
      <c r="V2033" s="79">
        <f t="shared" si="797"/>
        <v>11.994</v>
      </c>
      <c r="W2033" s="79">
        <f t="shared" si="797"/>
        <v>9.9010000000000016</v>
      </c>
      <c r="X2033" s="79">
        <f t="shared" si="797"/>
        <v>3.073</v>
      </c>
      <c r="Y2033" s="79">
        <f t="shared" si="797"/>
        <v>5.2069999999999999</v>
      </c>
      <c r="Z2033" s="79">
        <f t="shared" si="797"/>
        <v>1.5330000000000001</v>
      </c>
      <c r="AA2033" s="111">
        <f t="shared" si="797"/>
        <v>6.085</v>
      </c>
      <c r="AB2033" s="107"/>
    </row>
    <row r="2034" spans="1:28" ht="19.5" customHeight="1" x14ac:dyDescent="0.15">
      <c r="A2034" s="219"/>
      <c r="B2034" s="73" t="s">
        <v>94</v>
      </c>
      <c r="C2034" s="77"/>
      <c r="D2034" s="77" t="s">
        <v>153</v>
      </c>
      <c r="E2034" s="77" t="s">
        <v>183</v>
      </c>
      <c r="F2034" s="79">
        <f t="shared" si="795"/>
        <v>73.59</v>
      </c>
      <c r="G2034" s="79">
        <f>SUM(G2036,G2038,G2040,G2042)</f>
        <v>0</v>
      </c>
      <c r="H2034" s="79">
        <f t="shared" ref="H2034:AA2034" si="798">SUM(H2036,H2038,H2040,H2042)</f>
        <v>0</v>
      </c>
      <c r="I2034" s="79">
        <f t="shared" si="798"/>
        <v>0</v>
      </c>
      <c r="J2034" s="79">
        <f t="shared" si="798"/>
        <v>0</v>
      </c>
      <c r="K2034" s="79">
        <f t="shared" si="798"/>
        <v>0</v>
      </c>
      <c r="L2034" s="79">
        <f t="shared" si="798"/>
        <v>2.39</v>
      </c>
      <c r="M2034" s="79">
        <f t="shared" si="798"/>
        <v>0</v>
      </c>
      <c r="N2034" s="79">
        <f t="shared" si="798"/>
        <v>0.39</v>
      </c>
      <c r="O2034" s="79">
        <f t="shared" si="798"/>
        <v>0.15</v>
      </c>
      <c r="P2034" s="79">
        <f t="shared" si="798"/>
        <v>0.34</v>
      </c>
      <c r="Q2034" s="79">
        <f t="shared" si="798"/>
        <v>3.3499999999999996</v>
      </c>
      <c r="R2034" s="79">
        <f t="shared" si="798"/>
        <v>0.48</v>
      </c>
      <c r="S2034" s="79">
        <f t="shared" si="798"/>
        <v>19.75</v>
      </c>
      <c r="T2034" s="79">
        <f t="shared" si="798"/>
        <v>16.88</v>
      </c>
      <c r="U2034" s="79">
        <f t="shared" si="798"/>
        <v>3.2800000000000002</v>
      </c>
      <c r="V2034" s="79">
        <f t="shared" si="798"/>
        <v>3.44</v>
      </c>
      <c r="W2034" s="79">
        <f t="shared" si="798"/>
        <v>0.32</v>
      </c>
      <c r="X2034" s="79">
        <f t="shared" si="798"/>
        <v>1.17</v>
      </c>
      <c r="Y2034" s="79">
        <f t="shared" si="798"/>
        <v>0.62</v>
      </c>
      <c r="Z2034" s="79">
        <f t="shared" si="798"/>
        <v>0.69</v>
      </c>
      <c r="AA2034" s="111">
        <f t="shared" si="798"/>
        <v>20.34</v>
      </c>
      <c r="AB2034" s="107"/>
    </row>
    <row r="2035" spans="1:28" ht="19.5" customHeight="1" x14ac:dyDescent="0.15">
      <c r="A2035" s="219"/>
      <c r="B2035" s="73"/>
      <c r="C2035" s="73" t="s">
        <v>10</v>
      </c>
      <c r="D2035" s="73"/>
      <c r="E2035" s="77" t="s">
        <v>150</v>
      </c>
      <c r="F2035" s="79">
        <f t="shared" si="795"/>
        <v>18.271000000000001</v>
      </c>
      <c r="G2035" s="79">
        <f>SUM(G2037,G2039,G2041,G2043)</f>
        <v>0</v>
      </c>
      <c r="H2035" s="79">
        <f t="shared" ref="H2035:AA2035" si="799">SUM(H2037,H2039,H2041,H2043)</f>
        <v>0</v>
      </c>
      <c r="I2035" s="79">
        <f t="shared" si="799"/>
        <v>0</v>
      </c>
      <c r="J2035" s="79">
        <f t="shared" si="799"/>
        <v>0</v>
      </c>
      <c r="K2035" s="79">
        <f t="shared" si="799"/>
        <v>0</v>
      </c>
      <c r="L2035" s="79">
        <f t="shared" si="799"/>
        <v>6.6000000000000003E-2</v>
      </c>
      <c r="M2035" s="79">
        <f t="shared" si="799"/>
        <v>0</v>
      </c>
      <c r="N2035" s="79">
        <f t="shared" si="799"/>
        <v>6.2E-2</v>
      </c>
      <c r="O2035" s="79">
        <f t="shared" si="799"/>
        <v>2.7E-2</v>
      </c>
      <c r="P2035" s="79">
        <f t="shared" si="799"/>
        <v>6.8000000000000005E-2</v>
      </c>
      <c r="Q2035" s="79">
        <f t="shared" si="799"/>
        <v>0.70399999999999996</v>
      </c>
      <c r="R2035" s="79">
        <f t="shared" si="799"/>
        <v>0.11</v>
      </c>
      <c r="S2035" s="79">
        <f t="shared" si="799"/>
        <v>4.7420000000000009</v>
      </c>
      <c r="T2035" s="79">
        <f t="shared" si="799"/>
        <v>4.1899999999999995</v>
      </c>
      <c r="U2035" s="79">
        <f t="shared" si="799"/>
        <v>0.83799999999999997</v>
      </c>
      <c r="V2035" s="79">
        <f t="shared" si="799"/>
        <v>0.88900000000000001</v>
      </c>
      <c r="W2035" s="79">
        <f t="shared" si="799"/>
        <v>8.3000000000000004E-2</v>
      </c>
      <c r="X2035" s="79">
        <f t="shared" si="799"/>
        <v>0.30399999999999999</v>
      </c>
      <c r="Y2035" s="79">
        <f t="shared" si="799"/>
        <v>0.17899999999999999</v>
      </c>
      <c r="Z2035" s="79">
        <f t="shared" si="799"/>
        <v>0.19700000000000001</v>
      </c>
      <c r="AA2035" s="111">
        <f t="shared" si="799"/>
        <v>5.8120000000000003</v>
      </c>
      <c r="AB2035" s="107"/>
    </row>
    <row r="2036" spans="1:28" ht="19.5" customHeight="1" x14ac:dyDescent="0.15">
      <c r="A2036" s="219"/>
      <c r="B2036" s="73"/>
      <c r="C2036" s="73"/>
      <c r="D2036" s="77" t="s">
        <v>157</v>
      </c>
      <c r="E2036" s="77" t="s">
        <v>183</v>
      </c>
      <c r="F2036" s="79">
        <f t="shared" si="795"/>
        <v>4.49</v>
      </c>
      <c r="G2036" s="79">
        <v>0</v>
      </c>
      <c r="H2036" s="79">
        <v>0</v>
      </c>
      <c r="I2036" s="79">
        <v>0</v>
      </c>
      <c r="J2036" s="79">
        <v>0</v>
      </c>
      <c r="K2036" s="79">
        <v>0</v>
      </c>
      <c r="L2036" s="79">
        <v>0</v>
      </c>
      <c r="M2036" s="79">
        <v>0</v>
      </c>
      <c r="N2036" s="79">
        <v>0</v>
      </c>
      <c r="O2036" s="79">
        <v>0.15</v>
      </c>
      <c r="P2036" s="79">
        <v>0.34</v>
      </c>
      <c r="Q2036" s="79">
        <v>0.51</v>
      </c>
      <c r="R2036" s="79">
        <v>0</v>
      </c>
      <c r="S2036" s="79">
        <v>1.0900000000000001</v>
      </c>
      <c r="T2036" s="79">
        <v>0.64</v>
      </c>
      <c r="U2036" s="79">
        <v>0.41</v>
      </c>
      <c r="V2036" s="79">
        <v>0.64</v>
      </c>
      <c r="W2036" s="79">
        <v>0</v>
      </c>
      <c r="X2036" s="79">
        <v>0.71</v>
      </c>
      <c r="Y2036" s="79">
        <v>0</v>
      </c>
      <c r="Z2036" s="79">
        <v>0</v>
      </c>
      <c r="AA2036" s="111">
        <v>0</v>
      </c>
      <c r="AB2036" s="107"/>
    </row>
    <row r="2037" spans="1:28" ht="19.5" customHeight="1" x14ac:dyDescent="0.15">
      <c r="A2037" s="219"/>
      <c r="B2037" s="73"/>
      <c r="C2037" s="73"/>
      <c r="D2037" s="73"/>
      <c r="E2037" s="77" t="s">
        <v>150</v>
      </c>
      <c r="F2037" s="79">
        <f t="shared" si="795"/>
        <v>1.0389999999999999</v>
      </c>
      <c r="G2037" s="79">
        <v>0</v>
      </c>
      <c r="H2037" s="79">
        <v>0</v>
      </c>
      <c r="I2037" s="79">
        <v>0</v>
      </c>
      <c r="J2037" s="79">
        <v>0</v>
      </c>
      <c r="K2037" s="79">
        <v>0</v>
      </c>
      <c r="L2037" s="79">
        <v>0</v>
      </c>
      <c r="M2037" s="79">
        <v>0</v>
      </c>
      <c r="N2037" s="79">
        <v>0</v>
      </c>
      <c r="O2037" s="79">
        <v>2.7E-2</v>
      </c>
      <c r="P2037" s="79">
        <v>6.8000000000000005E-2</v>
      </c>
      <c r="Q2037" s="79">
        <v>7.9000000000000001E-2</v>
      </c>
      <c r="R2037" s="79">
        <v>0</v>
      </c>
      <c r="S2037" s="79">
        <v>0.26200000000000001</v>
      </c>
      <c r="T2037" s="79">
        <v>0.161</v>
      </c>
      <c r="U2037" s="79">
        <v>9.0999999999999998E-2</v>
      </c>
      <c r="V2037" s="79">
        <v>0.16600000000000001</v>
      </c>
      <c r="W2037" s="79">
        <v>0</v>
      </c>
      <c r="X2037" s="79">
        <v>0.185</v>
      </c>
      <c r="Y2037" s="79">
        <v>0</v>
      </c>
      <c r="Z2037" s="79">
        <v>0</v>
      </c>
      <c r="AA2037" s="111">
        <v>0</v>
      </c>
      <c r="AB2037" s="107"/>
    </row>
    <row r="2038" spans="1:28" ht="19.5" customHeight="1" x14ac:dyDescent="0.15">
      <c r="A2038" s="219"/>
      <c r="B2038" s="73" t="s">
        <v>65</v>
      </c>
      <c r="C2038" s="73" t="s">
        <v>159</v>
      </c>
      <c r="D2038" s="77" t="s">
        <v>160</v>
      </c>
      <c r="E2038" s="77" t="s">
        <v>183</v>
      </c>
      <c r="F2038" s="79">
        <f t="shared" si="795"/>
        <v>45.169999999999995</v>
      </c>
      <c r="G2038" s="79">
        <v>0</v>
      </c>
      <c r="H2038" s="79">
        <v>0</v>
      </c>
      <c r="I2038" s="79">
        <v>0</v>
      </c>
      <c r="J2038" s="79">
        <v>0</v>
      </c>
      <c r="K2038" s="79">
        <v>0</v>
      </c>
      <c r="L2038" s="79">
        <v>0</v>
      </c>
      <c r="M2038" s="79">
        <v>0</v>
      </c>
      <c r="N2038" s="79">
        <v>0.39</v>
      </c>
      <c r="O2038" s="79">
        <v>0</v>
      </c>
      <c r="P2038" s="79">
        <v>0</v>
      </c>
      <c r="Q2038" s="79">
        <v>2.84</v>
      </c>
      <c r="R2038" s="79">
        <v>0.48</v>
      </c>
      <c r="S2038" s="79">
        <v>18.66</v>
      </c>
      <c r="T2038" s="79">
        <v>16.239999999999998</v>
      </c>
      <c r="U2038" s="79">
        <v>2.87</v>
      </c>
      <c r="V2038" s="79">
        <v>2.8</v>
      </c>
      <c r="W2038" s="79">
        <v>0.32</v>
      </c>
      <c r="X2038" s="79">
        <v>0.46</v>
      </c>
      <c r="Y2038" s="79">
        <v>0</v>
      </c>
      <c r="Z2038" s="79">
        <v>0.11</v>
      </c>
      <c r="AA2038" s="111">
        <v>0</v>
      </c>
      <c r="AB2038" s="107"/>
    </row>
    <row r="2039" spans="1:28" ht="19.5" customHeight="1" x14ac:dyDescent="0.15">
      <c r="A2039" s="219"/>
      <c r="B2039" s="73"/>
      <c r="C2039" s="73"/>
      <c r="D2039" s="73"/>
      <c r="E2039" s="77" t="s">
        <v>150</v>
      </c>
      <c r="F2039" s="79">
        <f t="shared" si="795"/>
        <v>11.007000000000001</v>
      </c>
      <c r="G2039" s="79">
        <v>0</v>
      </c>
      <c r="H2039" s="79">
        <v>0</v>
      </c>
      <c r="I2039" s="79">
        <v>0</v>
      </c>
      <c r="J2039" s="79">
        <v>0</v>
      </c>
      <c r="K2039" s="79">
        <v>0</v>
      </c>
      <c r="L2039" s="79">
        <v>0</v>
      </c>
      <c r="M2039" s="79">
        <v>0</v>
      </c>
      <c r="N2039" s="79">
        <v>6.2E-2</v>
      </c>
      <c r="O2039" s="79">
        <v>0</v>
      </c>
      <c r="P2039" s="79">
        <v>0</v>
      </c>
      <c r="Q2039" s="79">
        <v>0.625</v>
      </c>
      <c r="R2039" s="79">
        <v>0.11</v>
      </c>
      <c r="S2039" s="79">
        <v>4.4800000000000004</v>
      </c>
      <c r="T2039" s="79">
        <v>4.0289999999999999</v>
      </c>
      <c r="U2039" s="79">
        <v>0.747</v>
      </c>
      <c r="V2039" s="79">
        <v>0.72299999999999998</v>
      </c>
      <c r="W2039" s="79">
        <v>8.3000000000000004E-2</v>
      </c>
      <c r="X2039" s="79">
        <v>0.11899999999999999</v>
      </c>
      <c r="Y2039" s="79">
        <v>0</v>
      </c>
      <c r="Z2039" s="79">
        <v>2.9000000000000001E-2</v>
      </c>
      <c r="AA2039" s="111">
        <v>0</v>
      </c>
      <c r="AB2039" s="107"/>
    </row>
    <row r="2040" spans="1:28" ht="19.5" customHeight="1" x14ac:dyDescent="0.15">
      <c r="A2040" s="219" t="s">
        <v>85</v>
      </c>
      <c r="B2040" s="73"/>
      <c r="C2040" s="73"/>
      <c r="D2040" s="77" t="s">
        <v>166</v>
      </c>
      <c r="E2040" s="77" t="s">
        <v>183</v>
      </c>
      <c r="F2040" s="79">
        <f t="shared" si="795"/>
        <v>23.93</v>
      </c>
      <c r="G2040" s="79">
        <v>0</v>
      </c>
      <c r="H2040" s="79">
        <v>0</v>
      </c>
      <c r="I2040" s="79">
        <v>0</v>
      </c>
      <c r="J2040" s="79">
        <v>0</v>
      </c>
      <c r="K2040" s="79">
        <v>0</v>
      </c>
      <c r="L2040" s="79">
        <v>2.39</v>
      </c>
      <c r="M2040" s="79">
        <v>0</v>
      </c>
      <c r="N2040" s="79">
        <v>0</v>
      </c>
      <c r="O2040" s="79">
        <v>0</v>
      </c>
      <c r="P2040" s="79">
        <v>0</v>
      </c>
      <c r="Q2040" s="79">
        <v>0</v>
      </c>
      <c r="R2040" s="79">
        <v>0</v>
      </c>
      <c r="S2040" s="79">
        <v>0</v>
      </c>
      <c r="T2040" s="79">
        <v>0</v>
      </c>
      <c r="U2040" s="79">
        <v>0</v>
      </c>
      <c r="V2040" s="79">
        <v>0</v>
      </c>
      <c r="W2040" s="79">
        <v>0</v>
      </c>
      <c r="X2040" s="79">
        <v>0</v>
      </c>
      <c r="Y2040" s="79">
        <v>0.62</v>
      </c>
      <c r="Z2040" s="79">
        <v>0.57999999999999996</v>
      </c>
      <c r="AA2040" s="111">
        <v>20.34</v>
      </c>
      <c r="AB2040" s="107"/>
    </row>
    <row r="2041" spans="1:28" ht="19.5" customHeight="1" x14ac:dyDescent="0.15">
      <c r="A2041" s="219"/>
      <c r="B2041" s="73"/>
      <c r="C2041" s="73" t="s">
        <v>162</v>
      </c>
      <c r="D2041" s="73"/>
      <c r="E2041" s="77" t="s">
        <v>150</v>
      </c>
      <c r="F2041" s="79">
        <f t="shared" si="795"/>
        <v>6.2250000000000005</v>
      </c>
      <c r="G2041" s="79">
        <v>0</v>
      </c>
      <c r="H2041" s="79">
        <v>0</v>
      </c>
      <c r="I2041" s="79">
        <v>0</v>
      </c>
      <c r="J2041" s="79">
        <v>0</v>
      </c>
      <c r="K2041" s="79">
        <v>0</v>
      </c>
      <c r="L2041" s="79">
        <v>6.6000000000000003E-2</v>
      </c>
      <c r="M2041" s="79">
        <v>0</v>
      </c>
      <c r="N2041" s="79">
        <v>0</v>
      </c>
      <c r="O2041" s="79">
        <v>0</v>
      </c>
      <c r="P2041" s="79">
        <v>0</v>
      </c>
      <c r="Q2041" s="79">
        <v>0</v>
      </c>
      <c r="R2041" s="79">
        <v>0</v>
      </c>
      <c r="S2041" s="79">
        <v>0</v>
      </c>
      <c r="T2041" s="79">
        <v>0</v>
      </c>
      <c r="U2041" s="79">
        <v>0</v>
      </c>
      <c r="V2041" s="79">
        <v>0</v>
      </c>
      <c r="W2041" s="79">
        <v>0</v>
      </c>
      <c r="X2041" s="79">
        <v>0</v>
      </c>
      <c r="Y2041" s="79">
        <v>0.17899999999999999</v>
      </c>
      <c r="Z2041" s="79">
        <v>0.16800000000000001</v>
      </c>
      <c r="AA2041" s="111">
        <v>5.8120000000000003</v>
      </c>
      <c r="AB2041" s="107"/>
    </row>
    <row r="2042" spans="1:28" ht="19.5" customHeight="1" x14ac:dyDescent="0.15">
      <c r="A2042" s="219"/>
      <c r="B2042" s="73" t="s">
        <v>20</v>
      </c>
      <c r="C2042" s="73"/>
      <c r="D2042" s="77" t="s">
        <v>164</v>
      </c>
      <c r="E2042" s="77" t="s">
        <v>183</v>
      </c>
      <c r="F2042" s="79">
        <f t="shared" si="795"/>
        <v>0</v>
      </c>
      <c r="G2042" s="79">
        <v>0</v>
      </c>
      <c r="H2042" s="79">
        <v>0</v>
      </c>
      <c r="I2042" s="79">
        <v>0</v>
      </c>
      <c r="J2042" s="79">
        <v>0</v>
      </c>
      <c r="K2042" s="79">
        <v>0</v>
      </c>
      <c r="L2042" s="79">
        <v>0</v>
      </c>
      <c r="M2042" s="79">
        <v>0</v>
      </c>
      <c r="N2042" s="79">
        <v>0</v>
      </c>
      <c r="O2042" s="79">
        <v>0</v>
      </c>
      <c r="P2042" s="79">
        <v>0</v>
      </c>
      <c r="Q2042" s="79">
        <v>0</v>
      </c>
      <c r="R2042" s="79">
        <v>0</v>
      </c>
      <c r="S2042" s="79">
        <v>0</v>
      </c>
      <c r="T2042" s="79">
        <v>0</v>
      </c>
      <c r="U2042" s="79">
        <v>0</v>
      </c>
      <c r="V2042" s="79">
        <v>0</v>
      </c>
      <c r="W2042" s="79">
        <v>0</v>
      </c>
      <c r="X2042" s="79">
        <v>0</v>
      </c>
      <c r="Y2042" s="79">
        <v>0</v>
      </c>
      <c r="Z2042" s="79">
        <v>0</v>
      </c>
      <c r="AA2042" s="111">
        <v>0</v>
      </c>
      <c r="AB2042" s="107"/>
    </row>
    <row r="2043" spans="1:28" ht="19.5" customHeight="1" x14ac:dyDescent="0.15">
      <c r="A2043" s="219"/>
      <c r="B2043" s="73"/>
      <c r="C2043" s="73"/>
      <c r="D2043" s="73"/>
      <c r="E2043" s="77" t="s">
        <v>150</v>
      </c>
      <c r="F2043" s="79">
        <f t="shared" si="795"/>
        <v>0</v>
      </c>
      <c r="G2043" s="79">
        <v>0</v>
      </c>
      <c r="H2043" s="79">
        <v>0</v>
      </c>
      <c r="I2043" s="79">
        <v>0</v>
      </c>
      <c r="J2043" s="79">
        <v>0</v>
      </c>
      <c r="K2043" s="79">
        <v>0</v>
      </c>
      <c r="L2043" s="79">
        <v>0</v>
      </c>
      <c r="M2043" s="79">
        <v>0</v>
      </c>
      <c r="N2043" s="79">
        <v>0</v>
      </c>
      <c r="O2043" s="79">
        <v>0</v>
      </c>
      <c r="P2043" s="79">
        <v>0</v>
      </c>
      <c r="Q2043" s="79">
        <v>0</v>
      </c>
      <c r="R2043" s="79">
        <v>0</v>
      </c>
      <c r="S2043" s="79">
        <v>0</v>
      </c>
      <c r="T2043" s="79">
        <v>0</v>
      </c>
      <c r="U2043" s="79">
        <v>0</v>
      </c>
      <c r="V2043" s="79">
        <v>0</v>
      </c>
      <c r="W2043" s="79">
        <v>0</v>
      </c>
      <c r="X2043" s="79">
        <v>0</v>
      </c>
      <c r="Y2043" s="79">
        <v>0</v>
      </c>
      <c r="Z2043" s="79">
        <v>0</v>
      </c>
      <c r="AA2043" s="111">
        <v>0</v>
      </c>
      <c r="AB2043" s="107"/>
    </row>
    <row r="2044" spans="1:28" ht="19.5" customHeight="1" x14ac:dyDescent="0.15">
      <c r="A2044" s="219"/>
      <c r="B2044" s="76"/>
      <c r="C2044" s="74" t="s">
        <v>165</v>
      </c>
      <c r="D2044" s="75"/>
      <c r="E2044" s="77" t="s">
        <v>183</v>
      </c>
      <c r="F2044" s="79">
        <f t="shared" si="795"/>
        <v>707.66</v>
      </c>
      <c r="G2044" s="79">
        <v>0</v>
      </c>
      <c r="H2044" s="79">
        <v>0</v>
      </c>
      <c r="I2044" s="79">
        <v>0</v>
      </c>
      <c r="J2044" s="79">
        <v>1.57</v>
      </c>
      <c r="K2044" s="79">
        <v>7.3</v>
      </c>
      <c r="L2044" s="79">
        <v>2.02</v>
      </c>
      <c r="M2044" s="79">
        <v>13.17</v>
      </c>
      <c r="N2044" s="79">
        <v>6.9</v>
      </c>
      <c r="O2044" s="79">
        <v>5.67</v>
      </c>
      <c r="P2044" s="79">
        <v>13.51</v>
      </c>
      <c r="Q2044" s="79">
        <v>52.97</v>
      </c>
      <c r="R2044" s="79">
        <v>81.75</v>
      </c>
      <c r="S2044" s="79">
        <v>72.14</v>
      </c>
      <c r="T2044" s="79">
        <v>131.60999999999999</v>
      </c>
      <c r="U2044" s="79">
        <v>111.24</v>
      </c>
      <c r="V2044" s="79">
        <v>75.680000000000007</v>
      </c>
      <c r="W2044" s="79">
        <v>67.14</v>
      </c>
      <c r="X2044" s="79">
        <v>18.87</v>
      </c>
      <c r="Y2044" s="79">
        <v>35.18</v>
      </c>
      <c r="Z2044" s="79">
        <v>9.08</v>
      </c>
      <c r="AA2044" s="111">
        <v>1.86</v>
      </c>
      <c r="AB2044" s="107"/>
    </row>
    <row r="2045" spans="1:28" ht="19.5" customHeight="1" thickBot="1" x14ac:dyDescent="0.2">
      <c r="A2045" s="94"/>
      <c r="B2045" s="222"/>
      <c r="C2045" s="222"/>
      <c r="D2045" s="223"/>
      <c r="E2045" s="224" t="s">
        <v>150</v>
      </c>
      <c r="F2045" s="79">
        <f t="shared" si="795"/>
        <v>100.70900000000002</v>
      </c>
      <c r="G2045" s="102">
        <v>0</v>
      </c>
      <c r="H2045" s="225">
        <v>0</v>
      </c>
      <c r="I2045" s="225">
        <v>0</v>
      </c>
      <c r="J2045" s="225">
        <v>8.3000000000000004E-2</v>
      </c>
      <c r="K2045" s="225">
        <v>0.51100000000000001</v>
      </c>
      <c r="L2045" s="225">
        <v>0.183</v>
      </c>
      <c r="M2045" s="225">
        <v>1.3179999999999998</v>
      </c>
      <c r="N2045" s="225">
        <v>0.75700000000000001</v>
      </c>
      <c r="O2045" s="225">
        <v>0.68</v>
      </c>
      <c r="P2045" s="225">
        <v>1.756</v>
      </c>
      <c r="Q2045" s="225">
        <v>7.415</v>
      </c>
      <c r="R2045" s="225">
        <v>11.850999999999999</v>
      </c>
      <c r="S2045" s="225">
        <v>10.381</v>
      </c>
      <c r="T2045" s="225">
        <v>19.2</v>
      </c>
      <c r="U2045" s="225">
        <v>16.245000000000001</v>
      </c>
      <c r="V2045" s="225">
        <v>11.105</v>
      </c>
      <c r="W2045" s="225">
        <v>9.8180000000000014</v>
      </c>
      <c r="X2045" s="225">
        <v>2.7690000000000001</v>
      </c>
      <c r="Y2045" s="225">
        <v>5.0279999999999996</v>
      </c>
      <c r="Z2045" s="225">
        <v>1.3360000000000001</v>
      </c>
      <c r="AA2045" s="226">
        <v>0.27300000000000002</v>
      </c>
      <c r="AB2045" s="107"/>
    </row>
    <row r="2046" spans="1:28" ht="19.5" customHeight="1" x14ac:dyDescent="0.15">
      <c r="A2046" s="349" t="s">
        <v>119</v>
      </c>
      <c r="B2046" s="352" t="s">
        <v>120</v>
      </c>
      <c r="C2046" s="353"/>
      <c r="D2046" s="354"/>
      <c r="E2046" s="73" t="s">
        <v>183</v>
      </c>
      <c r="F2046" s="227">
        <f>F2047+F2048</f>
        <v>33.799999999999997</v>
      </c>
    </row>
    <row r="2047" spans="1:28" ht="19.5" customHeight="1" x14ac:dyDescent="0.15">
      <c r="A2047" s="350"/>
      <c r="B2047" s="355" t="s">
        <v>205</v>
      </c>
      <c r="C2047" s="356"/>
      <c r="D2047" s="357"/>
      <c r="E2047" s="77" t="s">
        <v>183</v>
      </c>
      <c r="F2047" s="227">
        <v>13.9</v>
      </c>
    </row>
    <row r="2048" spans="1:28" ht="19.5" customHeight="1" x14ac:dyDescent="0.15">
      <c r="A2048" s="351"/>
      <c r="B2048" s="355" t="s">
        <v>206</v>
      </c>
      <c r="C2048" s="356"/>
      <c r="D2048" s="357"/>
      <c r="E2048" s="77" t="s">
        <v>183</v>
      </c>
      <c r="F2048" s="227">
        <v>19.899999999999999</v>
      </c>
    </row>
    <row r="2049" spans="1:6" ht="19.5" customHeight="1" thickBot="1" x14ac:dyDescent="0.2">
      <c r="A2049" s="358" t="s">
        <v>204</v>
      </c>
      <c r="B2049" s="359"/>
      <c r="C2049" s="359"/>
      <c r="D2049" s="360"/>
      <c r="E2049" s="167" t="s">
        <v>183</v>
      </c>
      <c r="F2049" s="233">
        <v>0</v>
      </c>
    </row>
  </sheetData>
  <mergeCells count="276">
    <mergeCell ref="A2:AA2"/>
    <mergeCell ref="A41:A43"/>
    <mergeCell ref="B41:D41"/>
    <mergeCell ref="B42:D42"/>
    <mergeCell ref="B43:D43"/>
    <mergeCell ref="A44:D44"/>
    <mergeCell ref="A160:AA160"/>
    <mergeCell ref="A72:AA72"/>
    <mergeCell ref="A110:A112"/>
    <mergeCell ref="B110:D110"/>
    <mergeCell ref="B111:D111"/>
    <mergeCell ref="B112:D112"/>
    <mergeCell ref="A113:D113"/>
    <mergeCell ref="A201:D201"/>
    <mergeCell ref="A116:AA116"/>
    <mergeCell ref="A154:A156"/>
    <mergeCell ref="B154:D154"/>
    <mergeCell ref="B155:D155"/>
    <mergeCell ref="B156:D156"/>
    <mergeCell ref="A157:D157"/>
    <mergeCell ref="A248:AA248"/>
    <mergeCell ref="A198:A200"/>
    <mergeCell ref="B198:D198"/>
    <mergeCell ref="B199:D199"/>
    <mergeCell ref="B200:D200"/>
    <mergeCell ref="A286:A288"/>
    <mergeCell ref="B286:D286"/>
    <mergeCell ref="B287:D287"/>
    <mergeCell ref="B288:D288"/>
    <mergeCell ref="A289:D289"/>
    <mergeCell ref="A204:AA204"/>
    <mergeCell ref="A242:A244"/>
    <mergeCell ref="B242:D242"/>
    <mergeCell ref="B243:D243"/>
    <mergeCell ref="B244:D244"/>
    <mergeCell ref="A245:D245"/>
    <mergeCell ref="A377:D377"/>
    <mergeCell ref="A292:AA292"/>
    <mergeCell ref="A330:A332"/>
    <mergeCell ref="B330:D330"/>
    <mergeCell ref="B331:D331"/>
    <mergeCell ref="B332:D332"/>
    <mergeCell ref="A333:D333"/>
    <mergeCell ref="A424:AA424"/>
    <mergeCell ref="A336:AA336"/>
    <mergeCell ref="A374:A376"/>
    <mergeCell ref="B374:D374"/>
    <mergeCell ref="B375:D375"/>
    <mergeCell ref="B376:D376"/>
    <mergeCell ref="A462:A464"/>
    <mergeCell ref="B462:D462"/>
    <mergeCell ref="B463:D463"/>
    <mergeCell ref="B464:D464"/>
    <mergeCell ref="A465:D465"/>
    <mergeCell ref="A380:AA380"/>
    <mergeCell ref="A418:A420"/>
    <mergeCell ref="B418:D418"/>
    <mergeCell ref="B419:D419"/>
    <mergeCell ref="B420:D420"/>
    <mergeCell ref="A421:D421"/>
    <mergeCell ref="A553:D553"/>
    <mergeCell ref="A468:AA468"/>
    <mergeCell ref="A506:A508"/>
    <mergeCell ref="B506:D506"/>
    <mergeCell ref="B507:D507"/>
    <mergeCell ref="B508:D508"/>
    <mergeCell ref="A509:D509"/>
    <mergeCell ref="A600:AA600"/>
    <mergeCell ref="A512:AA512"/>
    <mergeCell ref="A550:A552"/>
    <mergeCell ref="B550:D550"/>
    <mergeCell ref="B551:D551"/>
    <mergeCell ref="B552:D552"/>
    <mergeCell ref="A638:A640"/>
    <mergeCell ref="B638:D638"/>
    <mergeCell ref="B639:D639"/>
    <mergeCell ref="B640:D640"/>
    <mergeCell ref="A641:D641"/>
    <mergeCell ref="A556:AA556"/>
    <mergeCell ref="A594:A596"/>
    <mergeCell ref="B594:D594"/>
    <mergeCell ref="B595:D595"/>
    <mergeCell ref="B596:D596"/>
    <mergeCell ref="A597:D597"/>
    <mergeCell ref="A729:D729"/>
    <mergeCell ref="A644:AA644"/>
    <mergeCell ref="A682:A684"/>
    <mergeCell ref="B682:D682"/>
    <mergeCell ref="B683:D683"/>
    <mergeCell ref="B684:D684"/>
    <mergeCell ref="A685:D685"/>
    <mergeCell ref="A776:AA776"/>
    <mergeCell ref="A688:AA688"/>
    <mergeCell ref="A726:A728"/>
    <mergeCell ref="B726:D726"/>
    <mergeCell ref="B727:D727"/>
    <mergeCell ref="B728:D728"/>
    <mergeCell ref="A814:A816"/>
    <mergeCell ref="B814:D814"/>
    <mergeCell ref="B815:D815"/>
    <mergeCell ref="B816:D816"/>
    <mergeCell ref="A817:D817"/>
    <mergeCell ref="A732:AA732"/>
    <mergeCell ref="A770:A772"/>
    <mergeCell ref="B770:D770"/>
    <mergeCell ref="B771:D771"/>
    <mergeCell ref="B772:D772"/>
    <mergeCell ref="A773:D773"/>
    <mergeCell ref="A905:D905"/>
    <mergeCell ref="A820:AA820"/>
    <mergeCell ref="A858:A860"/>
    <mergeCell ref="B858:D858"/>
    <mergeCell ref="B859:D859"/>
    <mergeCell ref="B860:D860"/>
    <mergeCell ref="A861:D861"/>
    <mergeCell ref="A952:AA952"/>
    <mergeCell ref="A864:AA864"/>
    <mergeCell ref="A902:A904"/>
    <mergeCell ref="B902:D902"/>
    <mergeCell ref="B903:D903"/>
    <mergeCell ref="B904:D904"/>
    <mergeCell ref="A990:A992"/>
    <mergeCell ref="B990:D990"/>
    <mergeCell ref="B991:D991"/>
    <mergeCell ref="B992:D992"/>
    <mergeCell ref="A993:D993"/>
    <mergeCell ref="A908:AA908"/>
    <mergeCell ref="A946:A948"/>
    <mergeCell ref="B946:D946"/>
    <mergeCell ref="B947:D947"/>
    <mergeCell ref="B948:D948"/>
    <mergeCell ref="A949:D949"/>
    <mergeCell ref="A1257:D1257"/>
    <mergeCell ref="A1081:D1081"/>
    <mergeCell ref="A996:AA996"/>
    <mergeCell ref="A1034:A1036"/>
    <mergeCell ref="B1034:D1034"/>
    <mergeCell ref="B1035:D1035"/>
    <mergeCell ref="B1036:D1036"/>
    <mergeCell ref="A1037:D1037"/>
    <mergeCell ref="A1128:AA1128"/>
    <mergeCell ref="A1040:AA1040"/>
    <mergeCell ref="A1078:A1080"/>
    <mergeCell ref="B1078:D1078"/>
    <mergeCell ref="B1079:D1079"/>
    <mergeCell ref="B1080:D1080"/>
    <mergeCell ref="A1084:AA1084"/>
    <mergeCell ref="A1172:AA1172"/>
    <mergeCell ref="A1210:A1212"/>
    <mergeCell ref="B1210:D1210"/>
    <mergeCell ref="A1122:A1124"/>
    <mergeCell ref="B1122:D1122"/>
    <mergeCell ref="B1123:D1123"/>
    <mergeCell ref="B1124:D1124"/>
    <mergeCell ref="A1125:D1125"/>
    <mergeCell ref="A1254:A1256"/>
    <mergeCell ref="B1254:D1254"/>
    <mergeCell ref="B1255:D1255"/>
    <mergeCell ref="B1256:D1256"/>
    <mergeCell ref="B1211:D1211"/>
    <mergeCell ref="B1212:D1212"/>
    <mergeCell ref="A1213:D1213"/>
    <mergeCell ref="A1166:A1168"/>
    <mergeCell ref="B1166:D1166"/>
    <mergeCell ref="B1167:D1167"/>
    <mergeCell ref="B1168:D1168"/>
    <mergeCell ref="A1169:D1169"/>
    <mergeCell ref="A1216:AA1216"/>
    <mergeCell ref="A1392:AA1392"/>
    <mergeCell ref="A1430:A1432"/>
    <mergeCell ref="B1430:D1430"/>
    <mergeCell ref="B1431:D1431"/>
    <mergeCell ref="B1432:D1432"/>
    <mergeCell ref="A1433:D1433"/>
    <mergeCell ref="A1348:AA1348"/>
    <mergeCell ref="A1386:A1388"/>
    <mergeCell ref="B1386:D1386"/>
    <mergeCell ref="B1387:D1387"/>
    <mergeCell ref="B1388:D1388"/>
    <mergeCell ref="A1389:D1389"/>
    <mergeCell ref="A1345:D1345"/>
    <mergeCell ref="A1260:AA1260"/>
    <mergeCell ref="A1298:A1300"/>
    <mergeCell ref="B1298:D1298"/>
    <mergeCell ref="B1299:D1299"/>
    <mergeCell ref="B1300:D1300"/>
    <mergeCell ref="A1301:D1301"/>
    <mergeCell ref="A1304:AA1304"/>
    <mergeCell ref="A1342:A1344"/>
    <mergeCell ref="B1342:D1342"/>
    <mergeCell ref="B1343:D1343"/>
    <mergeCell ref="B1344:D1344"/>
    <mergeCell ref="A1480:AA1480"/>
    <mergeCell ref="A1518:A1520"/>
    <mergeCell ref="B1518:D1518"/>
    <mergeCell ref="B1519:D1519"/>
    <mergeCell ref="B1520:D1520"/>
    <mergeCell ref="A1521:D1521"/>
    <mergeCell ref="A1436:AA1436"/>
    <mergeCell ref="A1474:A1476"/>
    <mergeCell ref="B1474:D1474"/>
    <mergeCell ref="B1475:D1475"/>
    <mergeCell ref="B1476:D1476"/>
    <mergeCell ref="A1477:D1477"/>
    <mergeCell ref="A1568:AA1568"/>
    <mergeCell ref="A1606:A1608"/>
    <mergeCell ref="B1606:D1606"/>
    <mergeCell ref="B1607:D1607"/>
    <mergeCell ref="B1608:D1608"/>
    <mergeCell ref="A1609:D1609"/>
    <mergeCell ref="A1524:AA1524"/>
    <mergeCell ref="A1562:A1564"/>
    <mergeCell ref="B1562:D1562"/>
    <mergeCell ref="B1563:D1563"/>
    <mergeCell ref="B1564:D1564"/>
    <mergeCell ref="A1565:D1565"/>
    <mergeCell ref="B1696:D1696"/>
    <mergeCell ref="A1697:D1697"/>
    <mergeCell ref="A1612:AA1612"/>
    <mergeCell ref="A1650:A1652"/>
    <mergeCell ref="B1650:D1650"/>
    <mergeCell ref="B1651:D1651"/>
    <mergeCell ref="B1652:D1652"/>
    <mergeCell ref="A1653:D1653"/>
    <mergeCell ref="B1695:D1695"/>
    <mergeCell ref="A1656:AA1656"/>
    <mergeCell ref="A1694:A1696"/>
    <mergeCell ref="B1694:D1694"/>
    <mergeCell ref="A1744:AA1744"/>
    <mergeCell ref="A1782:A1784"/>
    <mergeCell ref="B1782:D1782"/>
    <mergeCell ref="B1783:D1783"/>
    <mergeCell ref="B1784:D1784"/>
    <mergeCell ref="A1785:D1785"/>
    <mergeCell ref="A1700:AA1700"/>
    <mergeCell ref="A1738:A1740"/>
    <mergeCell ref="B1738:D1738"/>
    <mergeCell ref="B1739:D1739"/>
    <mergeCell ref="B1740:D1740"/>
    <mergeCell ref="A1741:D1741"/>
    <mergeCell ref="A1832:AA1832"/>
    <mergeCell ref="A1870:A1872"/>
    <mergeCell ref="B1870:D1870"/>
    <mergeCell ref="B1871:D1871"/>
    <mergeCell ref="B1872:D1872"/>
    <mergeCell ref="A1873:D1873"/>
    <mergeCell ref="A1788:AA1788"/>
    <mergeCell ref="A1826:A1828"/>
    <mergeCell ref="B1826:D1826"/>
    <mergeCell ref="B1827:D1827"/>
    <mergeCell ref="B1828:D1828"/>
    <mergeCell ref="A1829:D1829"/>
    <mergeCell ref="A1920:AA1920"/>
    <mergeCell ref="A1958:A1960"/>
    <mergeCell ref="B1958:D1958"/>
    <mergeCell ref="B1959:D1959"/>
    <mergeCell ref="B1960:D1960"/>
    <mergeCell ref="A1961:D1961"/>
    <mergeCell ref="A1876:AA1876"/>
    <mergeCell ref="A1914:A1916"/>
    <mergeCell ref="B1914:D1914"/>
    <mergeCell ref="B1915:D1915"/>
    <mergeCell ref="B1916:D1916"/>
    <mergeCell ref="A1917:D1917"/>
    <mergeCell ref="A2008:AA2008"/>
    <mergeCell ref="A2046:A2048"/>
    <mergeCell ref="B2046:D2046"/>
    <mergeCell ref="B2047:D2047"/>
    <mergeCell ref="B2048:D2048"/>
    <mergeCell ref="A2049:D2049"/>
    <mergeCell ref="A1964:AA1964"/>
    <mergeCell ref="A2002:A2004"/>
    <mergeCell ref="B2002:D2002"/>
    <mergeCell ref="B2003:D2003"/>
    <mergeCell ref="B2004:D2004"/>
    <mergeCell ref="A2005:D2005"/>
  </mergeCells>
  <phoneticPr fontId="3"/>
  <printOptions horizontalCentered="1" verticalCentered="1"/>
  <pageMargins left="0.78740157480314965" right="0.59055118110236227" top="1.1811023622047245" bottom="0.98425196850393704" header="0.51181102362204722" footer="0.51181102362204722"/>
  <pageSetup paperSize="9" scale="48" firstPageNumber="41" pageOrder="overThenDown" orientation="landscape" useFirstPageNumber="1" r:id="rId1"/>
  <headerFooter alignWithMargins="0"/>
  <rowBreaks count="46" manualBreakCount="46">
    <brk id="47" max="16383" man="1"/>
    <brk id="70" max="16383" man="1"/>
    <brk id="114" max="16383" man="1"/>
    <brk id="158" max="16383" man="1"/>
    <brk id="202" max="16383" man="1"/>
    <brk id="246" max="16383" man="1"/>
    <brk id="290" max="16383" man="1"/>
    <brk id="334" max="16383" man="1"/>
    <brk id="378" max="16383" man="1"/>
    <brk id="422" max="16383" man="1"/>
    <brk id="466" max="16383" man="1"/>
    <brk id="510" max="16383" man="1"/>
    <brk id="554" max="16383" man="1"/>
    <brk id="598" max="16383" man="1"/>
    <brk id="642" max="16383" man="1"/>
    <brk id="686" max="16383" man="1"/>
    <brk id="730" max="16383" man="1"/>
    <brk id="774" max="16383" man="1"/>
    <brk id="818" max="16383" man="1"/>
    <brk id="862" max="16383" man="1"/>
    <brk id="906" max="16383" man="1"/>
    <brk id="950" max="16383" man="1"/>
    <brk id="994" max="16383" man="1"/>
    <brk id="1038" max="16383" man="1"/>
    <brk id="1082" max="16383" man="1"/>
    <brk id="1126" max="16383" man="1"/>
    <brk id="1170" max="16383" man="1"/>
    <brk id="1214" max="16383" man="1"/>
    <brk id="1258" max="16383" man="1"/>
    <brk id="1302" max="16383" man="1"/>
    <brk id="1346" max="16383" man="1"/>
    <brk id="1390" max="16383" man="1"/>
    <brk id="1434" max="16383" man="1"/>
    <brk id="1478" max="16383" man="1"/>
    <brk id="1522" max="16383" man="1"/>
    <brk id="1566" max="16383" man="1"/>
    <brk id="1610" max="16383" man="1"/>
    <brk id="1654" max="16383" man="1"/>
    <brk id="1698" max="16383" man="1"/>
    <brk id="1742" max="16383" man="1"/>
    <brk id="1786" max="16383" man="1"/>
    <brk id="1830" max="16383" man="1"/>
    <brk id="1874" max="16383" man="1"/>
    <brk id="1918" max="16383" man="1"/>
    <brk id="1962" max="16383" man="1"/>
    <brk id="2006"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0000"/>
    <pageSetUpPr fitToPage="1"/>
  </sheetPr>
  <dimension ref="B1:AE251"/>
  <sheetViews>
    <sheetView view="pageBreakPreview" topLeftCell="B206" zoomScale="70" zoomScaleNormal="75" zoomScaleSheetLayoutView="70" workbookViewId="0">
      <selection activeCell="AI37" sqref="AI37"/>
    </sheetView>
  </sheetViews>
  <sheetFormatPr defaultColWidth="10.625" defaultRowHeight="14.25" x14ac:dyDescent="0.15"/>
  <cols>
    <col min="1" max="1" width="1.625" style="26" customWidth="1"/>
    <col min="2" max="2" width="2.625" style="26" customWidth="1"/>
    <col min="3" max="3" width="12.625" style="26" customWidth="1"/>
    <col min="4" max="4" width="6.625" style="26" customWidth="1"/>
    <col min="5" max="29" width="8.625" style="26" customWidth="1"/>
    <col min="30" max="30" width="11.375" style="26" customWidth="1"/>
    <col min="31" max="31" width="1.25" style="26" customWidth="1"/>
    <col min="32" max="16384" width="10.625" style="26"/>
  </cols>
  <sheetData>
    <row r="1" spans="2:31" s="3" customFormat="1" ht="17.25" customHeight="1" x14ac:dyDescent="0.15">
      <c r="B1" s="3" t="s">
        <v>537</v>
      </c>
    </row>
    <row r="2" spans="2:31" ht="17.25" customHeight="1" thickBot="1" x14ac:dyDescent="0.2">
      <c r="C2" s="72"/>
      <c r="D2" s="72"/>
      <c r="E2" s="72"/>
      <c r="F2" s="72"/>
      <c r="G2" s="72"/>
      <c r="H2" s="72"/>
      <c r="I2" s="72"/>
      <c r="J2" s="72"/>
      <c r="K2" s="72"/>
      <c r="L2" s="72"/>
      <c r="M2" s="72"/>
      <c r="N2" s="72"/>
      <c r="O2" s="72"/>
      <c r="P2" s="72"/>
      <c r="Q2" s="72"/>
      <c r="R2" s="72"/>
      <c r="S2" s="72"/>
      <c r="T2" s="72"/>
      <c r="U2" s="72"/>
      <c r="V2" s="72"/>
      <c r="W2" s="72"/>
      <c r="X2" s="72"/>
      <c r="Y2" s="72"/>
      <c r="Z2" s="72"/>
      <c r="AA2" s="72" t="s">
        <v>28</v>
      </c>
      <c r="AB2" s="72"/>
      <c r="AC2" s="72"/>
      <c r="AD2" s="72"/>
    </row>
    <row r="3" spans="2:31" ht="17.25" customHeight="1" x14ac:dyDescent="0.15">
      <c r="B3" s="63"/>
      <c r="C3" s="64"/>
      <c r="D3" s="64"/>
      <c r="E3" s="65"/>
      <c r="F3" s="66" t="s">
        <v>0</v>
      </c>
      <c r="G3" s="67"/>
      <c r="H3" s="67"/>
      <c r="I3" s="67"/>
      <c r="J3" s="67"/>
      <c r="K3" s="67"/>
      <c r="L3" s="67"/>
      <c r="M3" s="67"/>
      <c r="N3" s="67"/>
      <c r="O3" s="67"/>
      <c r="P3" s="67"/>
      <c r="Q3" s="67"/>
      <c r="R3" s="67"/>
      <c r="S3" s="67"/>
      <c r="T3" s="67"/>
      <c r="U3" s="67"/>
      <c r="V3" s="67"/>
      <c r="W3" s="67"/>
      <c r="X3" s="67"/>
      <c r="Y3" s="67"/>
      <c r="Z3" s="67"/>
      <c r="AA3" s="66" t="s">
        <v>207</v>
      </c>
      <c r="AB3" s="67"/>
      <c r="AC3" s="67"/>
      <c r="AD3" s="65"/>
      <c r="AE3" s="69"/>
    </row>
    <row r="4" spans="2:31" ht="17.25" customHeight="1" x14ac:dyDescent="0.15">
      <c r="B4" s="71" t="s">
        <v>1</v>
      </c>
      <c r="C4" s="72"/>
      <c r="D4" s="72"/>
      <c r="E4" s="73" t="s">
        <v>2</v>
      </c>
      <c r="F4" s="74" t="s">
        <v>3</v>
      </c>
      <c r="G4" s="75"/>
      <c r="H4" s="75"/>
      <c r="I4" s="75"/>
      <c r="J4" s="75"/>
      <c r="K4" s="75"/>
      <c r="L4" s="75"/>
      <c r="M4" s="75"/>
      <c r="N4" s="75"/>
      <c r="O4" s="74" t="s">
        <v>4</v>
      </c>
      <c r="P4" s="75"/>
      <c r="Q4" s="75"/>
      <c r="R4" s="75"/>
      <c r="S4" s="75"/>
      <c r="T4" s="75"/>
      <c r="U4" s="75"/>
      <c r="V4" s="75"/>
      <c r="W4" s="75"/>
      <c r="X4" s="75"/>
      <c r="Y4" s="75"/>
      <c r="Z4" s="75"/>
      <c r="AA4" s="77"/>
      <c r="AB4" s="77"/>
      <c r="AC4" s="77"/>
      <c r="AD4" s="73" t="s">
        <v>204</v>
      </c>
      <c r="AE4" s="69"/>
    </row>
    <row r="5" spans="2:31" ht="17.25" customHeight="1" x14ac:dyDescent="0.15">
      <c r="B5" s="71"/>
      <c r="C5" s="72"/>
      <c r="D5" s="72"/>
      <c r="E5" s="73"/>
      <c r="F5" s="74" t="s">
        <v>5</v>
      </c>
      <c r="G5" s="75"/>
      <c r="H5" s="75"/>
      <c r="I5" s="74" t="s">
        <v>6</v>
      </c>
      <c r="J5" s="75"/>
      <c r="K5" s="75"/>
      <c r="L5" s="74" t="s">
        <v>7</v>
      </c>
      <c r="M5" s="75"/>
      <c r="N5" s="75"/>
      <c r="O5" s="74" t="s">
        <v>8</v>
      </c>
      <c r="P5" s="75"/>
      <c r="Q5" s="75"/>
      <c r="R5" s="74" t="s">
        <v>6</v>
      </c>
      <c r="S5" s="75"/>
      <c r="T5" s="75"/>
      <c r="U5" s="74" t="s">
        <v>7</v>
      </c>
      <c r="V5" s="75"/>
      <c r="W5" s="75"/>
      <c r="X5" s="74" t="s">
        <v>9</v>
      </c>
      <c r="Y5" s="75"/>
      <c r="Z5" s="75"/>
      <c r="AA5" s="73" t="s">
        <v>2</v>
      </c>
      <c r="AB5" s="126" t="s">
        <v>205</v>
      </c>
      <c r="AC5" s="126" t="s">
        <v>206</v>
      </c>
      <c r="AD5" s="73"/>
      <c r="AE5" s="69"/>
    </row>
    <row r="6" spans="2:31" ht="17.25" customHeight="1" x14ac:dyDescent="0.15">
      <c r="B6" s="69"/>
      <c r="E6" s="76"/>
      <c r="F6" s="77" t="s">
        <v>2</v>
      </c>
      <c r="G6" s="77" t="s">
        <v>10</v>
      </c>
      <c r="H6" s="77" t="s">
        <v>11</v>
      </c>
      <c r="I6" s="77" t="s">
        <v>2</v>
      </c>
      <c r="J6" s="77" t="s">
        <v>10</v>
      </c>
      <c r="K6" s="77" t="s">
        <v>11</v>
      </c>
      <c r="L6" s="77" t="s">
        <v>2</v>
      </c>
      <c r="M6" s="77" t="s">
        <v>10</v>
      </c>
      <c r="N6" s="77" t="s">
        <v>11</v>
      </c>
      <c r="O6" s="77" t="s">
        <v>2</v>
      </c>
      <c r="P6" s="238" t="s">
        <v>10</v>
      </c>
      <c r="Q6" s="239" t="s">
        <v>11</v>
      </c>
      <c r="R6" s="77" t="s">
        <v>2</v>
      </c>
      <c r="S6" s="77" t="s">
        <v>10</v>
      </c>
      <c r="T6" s="77" t="s">
        <v>11</v>
      </c>
      <c r="U6" s="77" t="s">
        <v>2</v>
      </c>
      <c r="V6" s="77" t="s">
        <v>10</v>
      </c>
      <c r="W6" s="77" t="s">
        <v>11</v>
      </c>
      <c r="X6" s="77" t="s">
        <v>2</v>
      </c>
      <c r="Y6" s="77" t="s">
        <v>10</v>
      </c>
      <c r="Z6" s="77" t="s">
        <v>11</v>
      </c>
      <c r="AA6" s="76"/>
      <c r="AB6" s="76"/>
      <c r="AC6" s="76"/>
      <c r="AD6" s="76"/>
      <c r="AE6" s="69"/>
    </row>
    <row r="7" spans="2:31" ht="17.25" customHeight="1" x14ac:dyDescent="0.15">
      <c r="B7" s="240" t="s">
        <v>12</v>
      </c>
      <c r="C7" s="75"/>
      <c r="D7" s="77" t="s">
        <v>13</v>
      </c>
      <c r="E7" s="79">
        <f>F7+O7+AA7+AD7</f>
        <v>238555.24</v>
      </c>
      <c r="F7" s="79">
        <f>G7+H7</f>
        <v>130827.66</v>
      </c>
      <c r="G7" s="79">
        <f>J7+M7</f>
        <v>129023.09</v>
      </c>
      <c r="H7" s="79">
        <f>K7+N7</f>
        <v>1804.5700000000002</v>
      </c>
      <c r="I7" s="79">
        <f>J7+K7</f>
        <v>127168.4</v>
      </c>
      <c r="J7" s="79">
        <f>J9+J17</f>
        <v>125906.68</v>
      </c>
      <c r="K7" s="79">
        <f>K9+K17</f>
        <v>1261.7200000000003</v>
      </c>
      <c r="L7" s="79">
        <f>M7+N7</f>
        <v>3659.2599999999998</v>
      </c>
      <c r="M7" s="79">
        <f>M9+M17</f>
        <v>3116.41</v>
      </c>
      <c r="N7" s="79">
        <f>N9+N17</f>
        <v>542.85</v>
      </c>
      <c r="O7" s="79">
        <f>P7+Q7</f>
        <v>100007.18999999999</v>
      </c>
      <c r="P7" s="79">
        <f>S7+V7+Y7</f>
        <v>15149.39</v>
      </c>
      <c r="Q7" s="79">
        <f>T7+W7+Z7</f>
        <v>84857.799999999988</v>
      </c>
      <c r="R7" s="79">
        <f>S7+T7</f>
        <v>0</v>
      </c>
      <c r="S7" s="79">
        <f>S9+S17</f>
        <v>0</v>
      </c>
      <c r="T7" s="79">
        <f>T9+T17</f>
        <v>0</v>
      </c>
      <c r="U7" s="79">
        <f>V7+W7</f>
        <v>3021.8100000000004</v>
      </c>
      <c r="V7" s="79">
        <f>V9+V17</f>
        <v>1525.4400000000003</v>
      </c>
      <c r="W7" s="79">
        <f>W9+W17</f>
        <v>1496.37</v>
      </c>
      <c r="X7" s="79">
        <f>Y7+Z7</f>
        <v>96985.37999999999</v>
      </c>
      <c r="Y7" s="79">
        <f>Y9+Y17</f>
        <v>13623.949999999999</v>
      </c>
      <c r="Z7" s="79">
        <f>Z9+Z17</f>
        <v>83361.429999999993</v>
      </c>
      <c r="AA7" s="79">
        <f>AB7+AC7</f>
        <v>7455.51</v>
      </c>
      <c r="AB7" s="79">
        <f t="shared" ref="AB7:AD8" si="0">AB9+AB17</f>
        <v>5538.98</v>
      </c>
      <c r="AC7" s="79">
        <f t="shared" si="0"/>
        <v>1916.5300000000002</v>
      </c>
      <c r="AD7" s="79">
        <f t="shared" si="0"/>
        <v>264.88</v>
      </c>
      <c r="AE7" s="69"/>
    </row>
    <row r="8" spans="2:31" ht="17.25" customHeight="1" x14ac:dyDescent="0.15">
      <c r="B8" s="80"/>
      <c r="D8" s="77" t="s">
        <v>14</v>
      </c>
      <c r="E8" s="79">
        <f t="shared" ref="E8:E26" si="1">F8+O8+AA8+AD8</f>
        <v>54098.114000000001</v>
      </c>
      <c r="F8" s="79">
        <f t="shared" ref="F8:F26" si="2">G8+H8</f>
        <v>39243.85</v>
      </c>
      <c r="G8" s="79">
        <f>J8+M8</f>
        <v>39065.144999999997</v>
      </c>
      <c r="H8" s="79">
        <f t="shared" ref="G8:H26" si="3">K8+N8</f>
        <v>178.70499999999998</v>
      </c>
      <c r="I8" s="79">
        <f t="shared" ref="I8:I26" si="4">J8+K8</f>
        <v>38726.498999999996</v>
      </c>
      <c r="J8" s="79">
        <f>J10+J18</f>
        <v>38603.858999999997</v>
      </c>
      <c r="K8" s="79">
        <f>K10+K18</f>
        <v>122.63999999999997</v>
      </c>
      <c r="L8" s="79">
        <f t="shared" ref="L8:L26" si="5">M8+N8</f>
        <v>517.35100000000011</v>
      </c>
      <c r="M8" s="79">
        <f>M10+M18</f>
        <v>461.28600000000006</v>
      </c>
      <c r="N8" s="79">
        <f>N10+N18</f>
        <v>56.064999999999998</v>
      </c>
      <c r="O8" s="79">
        <f t="shared" ref="O8:O26" si="6">P8+Q8</f>
        <v>14853.796</v>
      </c>
      <c r="P8" s="79">
        <f t="shared" ref="P8:Q26" si="7">S8+V8+Y8</f>
        <v>3632.2240000000002</v>
      </c>
      <c r="Q8" s="79">
        <f t="shared" si="7"/>
        <v>11221.572</v>
      </c>
      <c r="R8" s="79">
        <f t="shared" ref="R8:R26" si="8">S8+T8</f>
        <v>0</v>
      </c>
      <c r="S8" s="79">
        <f>S10+S18</f>
        <v>0</v>
      </c>
      <c r="T8" s="79">
        <f>T10+T18</f>
        <v>0</v>
      </c>
      <c r="U8" s="79">
        <f t="shared" ref="U8:U26" si="9">V8+W8</f>
        <v>444.49099999999999</v>
      </c>
      <c r="V8" s="79">
        <f>V10+V18</f>
        <v>282.09199999999998</v>
      </c>
      <c r="W8" s="79">
        <f>W10+W18</f>
        <v>162.399</v>
      </c>
      <c r="X8" s="79">
        <f t="shared" ref="X8:X26" si="10">Y8+Z8</f>
        <v>14409.305</v>
      </c>
      <c r="Y8" s="79">
        <f>Y10+Y18</f>
        <v>3350.1320000000001</v>
      </c>
      <c r="Z8" s="79">
        <f>Z10+Z18</f>
        <v>11059.173000000001</v>
      </c>
      <c r="AA8" s="79">
        <f t="shared" ref="AA8:AA26" si="11">AB8+AC8</f>
        <v>0.46800000000000003</v>
      </c>
      <c r="AB8" s="79">
        <f t="shared" si="0"/>
        <v>0</v>
      </c>
      <c r="AC8" s="79">
        <f t="shared" si="0"/>
        <v>0.46800000000000003</v>
      </c>
      <c r="AD8" s="79">
        <f t="shared" si="0"/>
        <v>0</v>
      </c>
      <c r="AE8" s="69"/>
    </row>
    <row r="9" spans="2:31" ht="17.25" customHeight="1" x14ac:dyDescent="0.15">
      <c r="B9" s="78"/>
      <c r="C9" s="121" t="s">
        <v>15</v>
      </c>
      <c r="D9" s="77" t="s">
        <v>13</v>
      </c>
      <c r="E9" s="79">
        <f t="shared" si="1"/>
        <v>43447.450000000004</v>
      </c>
      <c r="F9" s="79">
        <f>G9+H9</f>
        <v>29719.79</v>
      </c>
      <c r="G9" s="79">
        <f>J9+M9</f>
        <v>29213.09</v>
      </c>
      <c r="H9" s="79">
        <f t="shared" si="3"/>
        <v>506.70000000000005</v>
      </c>
      <c r="I9" s="79">
        <f t="shared" si="4"/>
        <v>28732.23</v>
      </c>
      <c r="J9" s="79">
        <f t="shared" ref="J9:K26" si="12">SUM(J37,J121,J149,J177)</f>
        <v>28402.37</v>
      </c>
      <c r="K9" s="79">
        <f t="shared" si="12"/>
        <v>329.86</v>
      </c>
      <c r="L9" s="79">
        <f t="shared" si="5"/>
        <v>987.56000000000006</v>
      </c>
      <c r="M9" s="79">
        <f t="shared" ref="M9:N26" si="13">SUM(M37,M121,M149,M177)</f>
        <v>810.72</v>
      </c>
      <c r="N9" s="79">
        <f t="shared" si="13"/>
        <v>176.84</v>
      </c>
      <c r="O9" s="79">
        <f t="shared" si="6"/>
        <v>12317.83</v>
      </c>
      <c r="P9" s="79">
        <f t="shared" si="7"/>
        <v>1475.1299999999999</v>
      </c>
      <c r="Q9" s="79">
        <f t="shared" si="7"/>
        <v>10842.7</v>
      </c>
      <c r="R9" s="79">
        <f t="shared" si="8"/>
        <v>0</v>
      </c>
      <c r="S9" s="79">
        <f t="shared" ref="S9:T26" si="14">SUM(S37,S121,S149,S177)</f>
        <v>0</v>
      </c>
      <c r="T9" s="79">
        <f t="shared" si="14"/>
        <v>0</v>
      </c>
      <c r="U9" s="79">
        <f t="shared" si="9"/>
        <v>681.27</v>
      </c>
      <c r="V9" s="79">
        <f t="shared" ref="V9:W26" si="15">SUM(V37,V121,V149,V177)</f>
        <v>153.95000000000002</v>
      </c>
      <c r="W9" s="79">
        <f t="shared" si="15"/>
        <v>527.31999999999994</v>
      </c>
      <c r="X9" s="79">
        <f t="shared" si="10"/>
        <v>11636.560000000001</v>
      </c>
      <c r="Y9" s="79">
        <f t="shared" ref="Y9:Z26" si="16">SUM(Y37,Y121,Y149,Y177)</f>
        <v>1321.1799999999998</v>
      </c>
      <c r="Z9" s="79">
        <f t="shared" si="16"/>
        <v>10315.380000000001</v>
      </c>
      <c r="AA9" s="79">
        <f t="shared" si="11"/>
        <v>1146.9100000000001</v>
      </c>
      <c r="AB9" s="79">
        <f t="shared" ref="AB9:AD26" si="17">SUM(AB37,AB121,AB149,AB177)</f>
        <v>859.34</v>
      </c>
      <c r="AC9" s="79">
        <f t="shared" si="17"/>
        <v>287.57000000000005</v>
      </c>
      <c r="AD9" s="79">
        <f t="shared" si="17"/>
        <v>262.92</v>
      </c>
      <c r="AE9" s="69"/>
    </row>
    <row r="10" spans="2:31" ht="17.25" customHeight="1" x14ac:dyDescent="0.15">
      <c r="B10" s="80" t="s">
        <v>16</v>
      </c>
      <c r="C10" s="123"/>
      <c r="D10" s="77" t="s">
        <v>14</v>
      </c>
      <c r="E10" s="79">
        <f t="shared" si="1"/>
        <v>10038.753999999997</v>
      </c>
      <c r="F10" s="79">
        <f t="shared" si="2"/>
        <v>8255.1589999999978</v>
      </c>
      <c r="G10" s="79">
        <f t="shared" si="3"/>
        <v>8206.1809999999987</v>
      </c>
      <c r="H10" s="79">
        <f>K10+N10</f>
        <v>48.977999999999994</v>
      </c>
      <c r="I10" s="79">
        <f t="shared" si="4"/>
        <v>8121.0919999999996</v>
      </c>
      <c r="J10" s="79">
        <f t="shared" si="12"/>
        <v>8088.5599999999995</v>
      </c>
      <c r="K10" s="79">
        <f t="shared" si="12"/>
        <v>32.531999999999996</v>
      </c>
      <c r="L10" s="79">
        <f t="shared" si="5"/>
        <v>134.06700000000001</v>
      </c>
      <c r="M10" s="79">
        <f t="shared" si="13"/>
        <v>117.62100000000001</v>
      </c>
      <c r="N10" s="79">
        <f t="shared" si="13"/>
        <v>16.446000000000002</v>
      </c>
      <c r="O10" s="79">
        <f t="shared" si="6"/>
        <v>1783.5950000000003</v>
      </c>
      <c r="P10" s="79">
        <f t="shared" si="7"/>
        <v>348.33100000000002</v>
      </c>
      <c r="Q10" s="79">
        <f t="shared" si="7"/>
        <v>1435.2640000000001</v>
      </c>
      <c r="R10" s="79">
        <f t="shared" si="8"/>
        <v>0</v>
      </c>
      <c r="S10" s="79">
        <f t="shared" si="14"/>
        <v>0</v>
      </c>
      <c r="T10" s="79">
        <f t="shared" si="14"/>
        <v>0</v>
      </c>
      <c r="U10" s="79">
        <f t="shared" si="9"/>
        <v>82.955000000000013</v>
      </c>
      <c r="V10" s="79">
        <f t="shared" si="15"/>
        <v>27.293000000000003</v>
      </c>
      <c r="W10" s="79">
        <f t="shared" si="15"/>
        <v>55.662000000000006</v>
      </c>
      <c r="X10" s="79">
        <f t="shared" si="10"/>
        <v>1700.64</v>
      </c>
      <c r="Y10" s="79">
        <f t="shared" si="16"/>
        <v>321.03800000000001</v>
      </c>
      <c r="Z10" s="79">
        <f t="shared" si="16"/>
        <v>1379.6020000000001</v>
      </c>
      <c r="AA10" s="79">
        <f t="shared" si="11"/>
        <v>0</v>
      </c>
      <c r="AB10" s="79">
        <f t="shared" si="17"/>
        <v>0</v>
      </c>
      <c r="AC10" s="79">
        <f t="shared" si="17"/>
        <v>0</v>
      </c>
      <c r="AD10" s="79">
        <f t="shared" si="17"/>
        <v>0</v>
      </c>
      <c r="AE10" s="69"/>
    </row>
    <row r="11" spans="2:31" ht="17.25" customHeight="1" x14ac:dyDescent="0.15">
      <c r="B11" s="80"/>
      <c r="C11" s="121" t="s">
        <v>17</v>
      </c>
      <c r="D11" s="77" t="s">
        <v>13</v>
      </c>
      <c r="E11" s="79">
        <f t="shared" si="1"/>
        <v>15785.189999999997</v>
      </c>
      <c r="F11" s="79">
        <f t="shared" si="2"/>
        <v>14768.919999999998</v>
      </c>
      <c r="G11" s="79">
        <f t="shared" si="3"/>
        <v>14733.21</v>
      </c>
      <c r="H11" s="79">
        <f t="shared" si="3"/>
        <v>35.71</v>
      </c>
      <c r="I11" s="79">
        <f t="shared" si="4"/>
        <v>14680.199999999999</v>
      </c>
      <c r="J11" s="79">
        <f t="shared" si="12"/>
        <v>14652.779999999999</v>
      </c>
      <c r="K11" s="79">
        <f t="shared" si="12"/>
        <v>27.42</v>
      </c>
      <c r="L11" s="79">
        <f t="shared" si="5"/>
        <v>88.72</v>
      </c>
      <c r="M11" s="79">
        <f t="shared" si="13"/>
        <v>80.430000000000007</v>
      </c>
      <c r="N11" s="79">
        <f t="shared" si="13"/>
        <v>8.2899999999999991</v>
      </c>
      <c r="O11" s="79">
        <f t="shared" si="6"/>
        <v>883.95999999999992</v>
      </c>
      <c r="P11" s="79">
        <f t="shared" si="7"/>
        <v>112.04</v>
      </c>
      <c r="Q11" s="79">
        <f t="shared" si="7"/>
        <v>771.92</v>
      </c>
      <c r="R11" s="79">
        <f t="shared" si="8"/>
        <v>0</v>
      </c>
      <c r="S11" s="79">
        <f t="shared" si="14"/>
        <v>0</v>
      </c>
      <c r="T11" s="79">
        <f t="shared" si="14"/>
        <v>0</v>
      </c>
      <c r="U11" s="79">
        <f t="shared" si="9"/>
        <v>18.559999999999999</v>
      </c>
      <c r="V11" s="79">
        <f t="shared" si="15"/>
        <v>17.639999999999997</v>
      </c>
      <c r="W11" s="79">
        <f t="shared" si="15"/>
        <v>0.92</v>
      </c>
      <c r="X11" s="79">
        <f t="shared" si="10"/>
        <v>865.4</v>
      </c>
      <c r="Y11" s="79">
        <f t="shared" si="16"/>
        <v>94.4</v>
      </c>
      <c r="Z11" s="79">
        <f t="shared" si="16"/>
        <v>771</v>
      </c>
      <c r="AA11" s="79">
        <f t="shared" si="11"/>
        <v>132.31</v>
      </c>
      <c r="AB11" s="79">
        <f t="shared" si="17"/>
        <v>47.89</v>
      </c>
      <c r="AC11" s="79">
        <f t="shared" si="17"/>
        <v>84.420000000000016</v>
      </c>
      <c r="AD11" s="79">
        <f t="shared" si="17"/>
        <v>0</v>
      </c>
      <c r="AE11" s="69"/>
    </row>
    <row r="12" spans="2:31" ht="17.25" customHeight="1" x14ac:dyDescent="0.15">
      <c r="B12" s="80" t="s">
        <v>18</v>
      </c>
      <c r="C12" s="123"/>
      <c r="D12" s="77" t="s">
        <v>14</v>
      </c>
      <c r="E12" s="79">
        <f t="shared" si="1"/>
        <v>3994.1319999999996</v>
      </c>
      <c r="F12" s="79">
        <f t="shared" si="2"/>
        <v>3891.0299999999997</v>
      </c>
      <c r="G12" s="79">
        <f t="shared" si="3"/>
        <v>3887.62</v>
      </c>
      <c r="H12" s="79">
        <f t="shared" si="3"/>
        <v>3.41</v>
      </c>
      <c r="I12" s="79">
        <f t="shared" si="4"/>
        <v>3879.3669999999997</v>
      </c>
      <c r="J12" s="79">
        <f t="shared" si="12"/>
        <v>3876.8029999999999</v>
      </c>
      <c r="K12" s="79">
        <f t="shared" si="12"/>
        <v>2.5640000000000001</v>
      </c>
      <c r="L12" s="79">
        <f t="shared" si="5"/>
        <v>11.663</v>
      </c>
      <c r="M12" s="79">
        <f t="shared" si="13"/>
        <v>10.817</v>
      </c>
      <c r="N12" s="79">
        <f t="shared" si="13"/>
        <v>0.84599999999999997</v>
      </c>
      <c r="O12" s="79">
        <f t="shared" si="6"/>
        <v>103.102</v>
      </c>
      <c r="P12" s="79">
        <f t="shared" si="7"/>
        <v>22.951000000000001</v>
      </c>
      <c r="Q12" s="79">
        <f t="shared" si="7"/>
        <v>80.150999999999996</v>
      </c>
      <c r="R12" s="79">
        <f t="shared" si="8"/>
        <v>0</v>
      </c>
      <c r="S12" s="79">
        <f t="shared" si="14"/>
        <v>0</v>
      </c>
      <c r="T12" s="79">
        <f t="shared" si="14"/>
        <v>0</v>
      </c>
      <c r="U12" s="79">
        <f t="shared" si="9"/>
        <v>3.5100000000000002</v>
      </c>
      <c r="V12" s="79">
        <f t="shared" si="15"/>
        <v>3.411</v>
      </c>
      <c r="W12" s="79">
        <f t="shared" si="15"/>
        <v>9.9000000000000005E-2</v>
      </c>
      <c r="X12" s="79">
        <f t="shared" si="10"/>
        <v>99.591999999999985</v>
      </c>
      <c r="Y12" s="79">
        <f t="shared" si="16"/>
        <v>19.54</v>
      </c>
      <c r="Z12" s="79">
        <f t="shared" si="16"/>
        <v>80.051999999999992</v>
      </c>
      <c r="AA12" s="79">
        <f t="shared" si="11"/>
        <v>0</v>
      </c>
      <c r="AB12" s="79">
        <f t="shared" si="17"/>
        <v>0</v>
      </c>
      <c r="AC12" s="79">
        <f t="shared" si="17"/>
        <v>0</v>
      </c>
      <c r="AD12" s="79">
        <f t="shared" si="17"/>
        <v>0</v>
      </c>
      <c r="AE12" s="69"/>
    </row>
    <row r="13" spans="2:31" ht="17.25" customHeight="1" x14ac:dyDescent="0.15">
      <c r="B13" s="80"/>
      <c r="C13" s="121" t="s">
        <v>19</v>
      </c>
      <c r="D13" s="77" t="s">
        <v>13</v>
      </c>
      <c r="E13" s="79">
        <f t="shared" si="1"/>
        <v>14248.65</v>
      </c>
      <c r="F13" s="79">
        <f t="shared" si="2"/>
        <v>8072.51</v>
      </c>
      <c r="G13" s="79">
        <f t="shared" si="3"/>
        <v>7784.6500000000005</v>
      </c>
      <c r="H13" s="79">
        <f t="shared" si="3"/>
        <v>287.86</v>
      </c>
      <c r="I13" s="79">
        <f t="shared" si="4"/>
        <v>7594.34</v>
      </c>
      <c r="J13" s="79">
        <f t="shared" si="12"/>
        <v>7377.01</v>
      </c>
      <c r="K13" s="79">
        <f t="shared" si="12"/>
        <v>217.32999999999998</v>
      </c>
      <c r="L13" s="79">
        <f t="shared" si="5"/>
        <v>478.16999999999996</v>
      </c>
      <c r="M13" s="79">
        <f t="shared" si="13"/>
        <v>407.64</v>
      </c>
      <c r="N13" s="79">
        <f t="shared" si="13"/>
        <v>70.53</v>
      </c>
      <c r="O13" s="79">
        <f t="shared" si="6"/>
        <v>5727.6299999999992</v>
      </c>
      <c r="P13" s="79">
        <f t="shared" si="7"/>
        <v>984.3599999999999</v>
      </c>
      <c r="Q13" s="79">
        <f t="shared" si="7"/>
        <v>4743.2699999999995</v>
      </c>
      <c r="R13" s="79">
        <f t="shared" si="8"/>
        <v>0</v>
      </c>
      <c r="S13" s="79">
        <f t="shared" si="14"/>
        <v>0</v>
      </c>
      <c r="T13" s="79">
        <f t="shared" si="14"/>
        <v>0</v>
      </c>
      <c r="U13" s="79">
        <f t="shared" si="9"/>
        <v>280.59000000000003</v>
      </c>
      <c r="V13" s="79">
        <f t="shared" si="15"/>
        <v>98.180000000000021</v>
      </c>
      <c r="W13" s="79">
        <f t="shared" si="15"/>
        <v>182.41000000000003</v>
      </c>
      <c r="X13" s="79">
        <f t="shared" si="10"/>
        <v>5447.0399999999991</v>
      </c>
      <c r="Y13" s="79">
        <f t="shared" si="16"/>
        <v>886.17999999999984</v>
      </c>
      <c r="Z13" s="79">
        <f t="shared" si="16"/>
        <v>4560.8599999999997</v>
      </c>
      <c r="AA13" s="79">
        <f t="shared" si="11"/>
        <v>448.51000000000005</v>
      </c>
      <c r="AB13" s="79">
        <f t="shared" si="17"/>
        <v>334.46000000000004</v>
      </c>
      <c r="AC13" s="79">
        <f t="shared" si="17"/>
        <v>114.05000000000003</v>
      </c>
      <c r="AD13" s="79">
        <f t="shared" si="17"/>
        <v>0</v>
      </c>
      <c r="AE13" s="69"/>
    </row>
    <row r="14" spans="2:31" ht="17.25" customHeight="1" x14ac:dyDescent="0.15">
      <c r="B14" s="80" t="s">
        <v>20</v>
      </c>
      <c r="C14" s="123" t="s">
        <v>21</v>
      </c>
      <c r="D14" s="77" t="s">
        <v>14</v>
      </c>
      <c r="E14" s="79">
        <f t="shared" si="1"/>
        <v>3196.7250000000004</v>
      </c>
      <c r="F14" s="79">
        <f t="shared" si="2"/>
        <v>2330.9370000000004</v>
      </c>
      <c r="G14" s="79">
        <f t="shared" si="3"/>
        <v>2302.3680000000004</v>
      </c>
      <c r="H14" s="79">
        <f t="shared" si="3"/>
        <v>28.568999999999999</v>
      </c>
      <c r="I14" s="79">
        <f t="shared" si="4"/>
        <v>2261.9060000000004</v>
      </c>
      <c r="J14" s="79">
        <f t="shared" si="12"/>
        <v>2240.1400000000003</v>
      </c>
      <c r="K14" s="79">
        <f t="shared" si="12"/>
        <v>21.765999999999998</v>
      </c>
      <c r="L14" s="79">
        <f t="shared" si="5"/>
        <v>69.031000000000006</v>
      </c>
      <c r="M14" s="79">
        <f t="shared" si="13"/>
        <v>62.228000000000002</v>
      </c>
      <c r="N14" s="79">
        <f t="shared" si="13"/>
        <v>6.8029999999999999</v>
      </c>
      <c r="O14" s="79">
        <f t="shared" si="6"/>
        <v>865.78800000000001</v>
      </c>
      <c r="P14" s="79">
        <f t="shared" si="7"/>
        <v>232.649</v>
      </c>
      <c r="Q14" s="79">
        <f t="shared" si="7"/>
        <v>633.13900000000001</v>
      </c>
      <c r="R14" s="79">
        <f t="shared" si="8"/>
        <v>0</v>
      </c>
      <c r="S14" s="79">
        <f t="shared" si="14"/>
        <v>0</v>
      </c>
      <c r="T14" s="79">
        <f t="shared" si="14"/>
        <v>0</v>
      </c>
      <c r="U14" s="79">
        <f t="shared" si="9"/>
        <v>35.701999999999998</v>
      </c>
      <c r="V14" s="79">
        <f t="shared" si="15"/>
        <v>16.993000000000002</v>
      </c>
      <c r="W14" s="79">
        <f t="shared" si="15"/>
        <v>18.709</v>
      </c>
      <c r="X14" s="79">
        <f t="shared" si="10"/>
        <v>830.08600000000001</v>
      </c>
      <c r="Y14" s="79">
        <f t="shared" si="16"/>
        <v>215.65600000000001</v>
      </c>
      <c r="Z14" s="79">
        <f t="shared" si="16"/>
        <v>614.43000000000006</v>
      </c>
      <c r="AA14" s="79">
        <f t="shared" si="11"/>
        <v>0</v>
      </c>
      <c r="AB14" s="79">
        <f t="shared" si="17"/>
        <v>0</v>
      </c>
      <c r="AC14" s="79">
        <f t="shared" si="17"/>
        <v>0</v>
      </c>
      <c r="AD14" s="79">
        <f t="shared" si="17"/>
        <v>0</v>
      </c>
      <c r="AE14" s="69"/>
    </row>
    <row r="15" spans="2:31" ht="17.25" customHeight="1" x14ac:dyDescent="0.15">
      <c r="B15" s="80"/>
      <c r="C15" s="121" t="s">
        <v>22</v>
      </c>
      <c r="D15" s="77" t="s">
        <v>13</v>
      </c>
      <c r="E15" s="79">
        <f t="shared" si="1"/>
        <v>13413.609999999999</v>
      </c>
      <c r="F15" s="79">
        <f t="shared" si="2"/>
        <v>6878.36</v>
      </c>
      <c r="G15" s="79">
        <f t="shared" si="3"/>
        <v>6695.23</v>
      </c>
      <c r="H15" s="79">
        <f t="shared" si="3"/>
        <v>183.13</v>
      </c>
      <c r="I15" s="79">
        <f t="shared" si="4"/>
        <v>6457.69</v>
      </c>
      <c r="J15" s="79">
        <f t="shared" si="12"/>
        <v>6372.58</v>
      </c>
      <c r="K15" s="79">
        <f t="shared" si="12"/>
        <v>85.11</v>
      </c>
      <c r="L15" s="79">
        <f t="shared" si="5"/>
        <v>420.67</v>
      </c>
      <c r="M15" s="79">
        <f t="shared" si="13"/>
        <v>322.65000000000003</v>
      </c>
      <c r="N15" s="79">
        <f t="shared" si="13"/>
        <v>98.02</v>
      </c>
      <c r="O15" s="79">
        <f t="shared" si="6"/>
        <v>5706.24</v>
      </c>
      <c r="P15" s="79">
        <f t="shared" si="7"/>
        <v>378.73</v>
      </c>
      <c r="Q15" s="79">
        <f t="shared" si="7"/>
        <v>5327.51</v>
      </c>
      <c r="R15" s="79">
        <f t="shared" si="8"/>
        <v>0</v>
      </c>
      <c r="S15" s="79">
        <f t="shared" si="14"/>
        <v>0</v>
      </c>
      <c r="T15" s="79">
        <f t="shared" si="14"/>
        <v>0</v>
      </c>
      <c r="U15" s="79">
        <f t="shared" si="9"/>
        <v>382.12</v>
      </c>
      <c r="V15" s="79">
        <f t="shared" si="15"/>
        <v>38.129999999999995</v>
      </c>
      <c r="W15" s="79">
        <f t="shared" si="15"/>
        <v>343.99</v>
      </c>
      <c r="X15" s="79">
        <f t="shared" si="10"/>
        <v>5324.1200000000008</v>
      </c>
      <c r="Y15" s="79">
        <f t="shared" si="16"/>
        <v>340.6</v>
      </c>
      <c r="Z15" s="79">
        <f t="shared" si="16"/>
        <v>4983.5200000000004</v>
      </c>
      <c r="AA15" s="79">
        <f t="shared" si="11"/>
        <v>566.08999999999992</v>
      </c>
      <c r="AB15" s="79">
        <f t="shared" si="17"/>
        <v>476.98999999999995</v>
      </c>
      <c r="AC15" s="79">
        <f t="shared" si="17"/>
        <v>89.1</v>
      </c>
      <c r="AD15" s="79">
        <f t="shared" si="17"/>
        <v>262.92</v>
      </c>
      <c r="AE15" s="69"/>
    </row>
    <row r="16" spans="2:31" ht="17.25" customHeight="1" x14ac:dyDescent="0.15">
      <c r="B16" s="80"/>
      <c r="C16" s="123" t="s">
        <v>21</v>
      </c>
      <c r="D16" s="77" t="s">
        <v>14</v>
      </c>
      <c r="E16" s="79">
        <f t="shared" si="1"/>
        <v>2847.8970000000004</v>
      </c>
      <c r="F16" s="79">
        <f t="shared" si="2"/>
        <v>2033.1920000000002</v>
      </c>
      <c r="G16" s="79">
        <f t="shared" si="3"/>
        <v>2016.1930000000002</v>
      </c>
      <c r="H16" s="79">
        <f t="shared" si="3"/>
        <v>16.999000000000002</v>
      </c>
      <c r="I16" s="79">
        <f t="shared" si="4"/>
        <v>1979.8190000000002</v>
      </c>
      <c r="J16" s="79">
        <f t="shared" si="12"/>
        <v>1971.6170000000002</v>
      </c>
      <c r="K16" s="79">
        <f t="shared" si="12"/>
        <v>8.202</v>
      </c>
      <c r="L16" s="79">
        <f t="shared" si="5"/>
        <v>53.373000000000005</v>
      </c>
      <c r="M16" s="79">
        <f t="shared" si="13"/>
        <v>44.576000000000001</v>
      </c>
      <c r="N16" s="79">
        <f t="shared" si="13"/>
        <v>8.7970000000000006</v>
      </c>
      <c r="O16" s="79">
        <f t="shared" si="6"/>
        <v>814.70500000000004</v>
      </c>
      <c r="P16" s="79">
        <f t="shared" si="7"/>
        <v>92.730999999999995</v>
      </c>
      <c r="Q16" s="79">
        <f t="shared" si="7"/>
        <v>721.97400000000005</v>
      </c>
      <c r="R16" s="79">
        <f t="shared" si="8"/>
        <v>0</v>
      </c>
      <c r="S16" s="79">
        <f t="shared" si="14"/>
        <v>0</v>
      </c>
      <c r="T16" s="79">
        <f t="shared" si="14"/>
        <v>0</v>
      </c>
      <c r="U16" s="79">
        <f t="shared" si="9"/>
        <v>43.743000000000002</v>
      </c>
      <c r="V16" s="79">
        <f t="shared" si="15"/>
        <v>6.8890000000000002</v>
      </c>
      <c r="W16" s="79">
        <f t="shared" si="15"/>
        <v>36.853999999999999</v>
      </c>
      <c r="X16" s="79">
        <f t="shared" si="10"/>
        <v>770.96199999999999</v>
      </c>
      <c r="Y16" s="79">
        <f t="shared" si="16"/>
        <v>85.841999999999999</v>
      </c>
      <c r="Z16" s="79">
        <f t="shared" si="16"/>
        <v>685.12</v>
      </c>
      <c r="AA16" s="79">
        <f t="shared" si="11"/>
        <v>0</v>
      </c>
      <c r="AB16" s="79">
        <f t="shared" si="17"/>
        <v>0</v>
      </c>
      <c r="AC16" s="79">
        <f t="shared" si="17"/>
        <v>0</v>
      </c>
      <c r="AD16" s="79">
        <f t="shared" si="17"/>
        <v>0</v>
      </c>
      <c r="AE16" s="69"/>
    </row>
    <row r="17" spans="2:31" ht="17.25" customHeight="1" x14ac:dyDescent="0.15">
      <c r="B17" s="78"/>
      <c r="C17" s="121" t="s">
        <v>15</v>
      </c>
      <c r="D17" s="77" t="s">
        <v>13</v>
      </c>
      <c r="E17" s="79">
        <f t="shared" si="1"/>
        <v>195107.78999999998</v>
      </c>
      <c r="F17" s="79">
        <f t="shared" si="2"/>
        <v>101107.87</v>
      </c>
      <c r="G17" s="79">
        <f t="shared" si="3"/>
        <v>99810</v>
      </c>
      <c r="H17" s="79">
        <f t="shared" si="3"/>
        <v>1297.8700000000001</v>
      </c>
      <c r="I17" s="79">
        <f t="shared" si="4"/>
        <v>98436.17</v>
      </c>
      <c r="J17" s="79">
        <f t="shared" si="12"/>
        <v>97504.31</v>
      </c>
      <c r="K17" s="79">
        <f t="shared" si="12"/>
        <v>931.86000000000013</v>
      </c>
      <c r="L17" s="79">
        <f t="shared" si="5"/>
        <v>2671.7</v>
      </c>
      <c r="M17" s="79">
        <f t="shared" si="13"/>
        <v>2305.69</v>
      </c>
      <c r="N17" s="79">
        <f t="shared" si="13"/>
        <v>366.01</v>
      </c>
      <c r="O17" s="79">
        <f t="shared" si="6"/>
        <v>87689.359999999986</v>
      </c>
      <c r="P17" s="79">
        <f t="shared" si="7"/>
        <v>13674.259999999998</v>
      </c>
      <c r="Q17" s="79">
        <f t="shared" si="7"/>
        <v>74015.099999999991</v>
      </c>
      <c r="R17" s="79">
        <f t="shared" si="8"/>
        <v>0</v>
      </c>
      <c r="S17" s="79">
        <f t="shared" si="14"/>
        <v>0</v>
      </c>
      <c r="T17" s="79">
        <f t="shared" si="14"/>
        <v>0</v>
      </c>
      <c r="U17" s="79">
        <f t="shared" si="9"/>
        <v>2340.5400000000004</v>
      </c>
      <c r="V17" s="79">
        <f t="shared" si="15"/>
        <v>1371.4900000000002</v>
      </c>
      <c r="W17" s="79">
        <f t="shared" si="15"/>
        <v>969.05000000000007</v>
      </c>
      <c r="X17" s="79">
        <f t="shared" si="10"/>
        <v>85348.819999999992</v>
      </c>
      <c r="Y17" s="79">
        <f t="shared" si="16"/>
        <v>12302.769999999999</v>
      </c>
      <c r="Z17" s="79">
        <f t="shared" si="16"/>
        <v>73046.049999999988</v>
      </c>
      <c r="AA17" s="79">
        <f t="shared" si="11"/>
        <v>6308.5999999999995</v>
      </c>
      <c r="AB17" s="79">
        <f t="shared" si="17"/>
        <v>4679.6399999999994</v>
      </c>
      <c r="AC17" s="79">
        <f t="shared" si="17"/>
        <v>1628.96</v>
      </c>
      <c r="AD17" s="79">
        <f t="shared" si="17"/>
        <v>1.96</v>
      </c>
      <c r="AE17" s="69"/>
    </row>
    <row r="18" spans="2:31" ht="17.25" customHeight="1" x14ac:dyDescent="0.15">
      <c r="B18" s="80"/>
      <c r="C18" s="123"/>
      <c r="D18" s="77" t="s">
        <v>14</v>
      </c>
      <c r="E18" s="79">
        <f t="shared" si="1"/>
        <v>44059.360000000001</v>
      </c>
      <c r="F18" s="79">
        <f t="shared" si="2"/>
        <v>30988.690999999999</v>
      </c>
      <c r="G18" s="79">
        <f t="shared" si="3"/>
        <v>30858.964</v>
      </c>
      <c r="H18" s="79">
        <f t="shared" si="3"/>
        <v>129.72699999999998</v>
      </c>
      <c r="I18" s="79">
        <f t="shared" si="4"/>
        <v>30605.406999999999</v>
      </c>
      <c r="J18" s="79">
        <f t="shared" si="12"/>
        <v>30515.298999999999</v>
      </c>
      <c r="K18" s="79">
        <f t="shared" si="12"/>
        <v>90.107999999999976</v>
      </c>
      <c r="L18" s="79">
        <f t="shared" si="5"/>
        <v>383.28399999999999</v>
      </c>
      <c r="M18" s="79">
        <f t="shared" si="13"/>
        <v>343.66500000000002</v>
      </c>
      <c r="N18" s="79">
        <f t="shared" si="13"/>
        <v>39.619</v>
      </c>
      <c r="O18" s="79">
        <f t="shared" si="6"/>
        <v>13070.200999999999</v>
      </c>
      <c r="P18" s="79">
        <f t="shared" si="7"/>
        <v>3283.893</v>
      </c>
      <c r="Q18" s="79">
        <f t="shared" si="7"/>
        <v>9786.3079999999991</v>
      </c>
      <c r="R18" s="79">
        <f t="shared" si="8"/>
        <v>0</v>
      </c>
      <c r="S18" s="79">
        <f t="shared" si="14"/>
        <v>0</v>
      </c>
      <c r="T18" s="79">
        <f t="shared" si="14"/>
        <v>0</v>
      </c>
      <c r="U18" s="79">
        <f t="shared" si="9"/>
        <v>361.53599999999994</v>
      </c>
      <c r="V18" s="79">
        <f t="shared" si="15"/>
        <v>254.79899999999998</v>
      </c>
      <c r="W18" s="79">
        <f t="shared" si="15"/>
        <v>106.73699999999999</v>
      </c>
      <c r="X18" s="79">
        <f t="shared" si="10"/>
        <v>12708.665000000001</v>
      </c>
      <c r="Y18" s="79">
        <f t="shared" si="16"/>
        <v>3029.0940000000001</v>
      </c>
      <c r="Z18" s="79">
        <f t="shared" si="16"/>
        <v>9679.5709999999999</v>
      </c>
      <c r="AA18" s="79">
        <f t="shared" si="11"/>
        <v>0.46800000000000003</v>
      </c>
      <c r="AB18" s="79">
        <f t="shared" si="17"/>
        <v>0</v>
      </c>
      <c r="AC18" s="79">
        <f t="shared" si="17"/>
        <v>0.46800000000000003</v>
      </c>
      <c r="AD18" s="79">
        <f t="shared" si="17"/>
        <v>0</v>
      </c>
      <c r="AE18" s="69"/>
    </row>
    <row r="19" spans="2:31" ht="17.25" customHeight="1" x14ac:dyDescent="0.15">
      <c r="B19" s="80" t="s">
        <v>433</v>
      </c>
      <c r="C19" s="121" t="s">
        <v>430</v>
      </c>
      <c r="D19" s="77" t="s">
        <v>13</v>
      </c>
      <c r="E19" s="79">
        <f t="shared" si="1"/>
        <v>11917.31</v>
      </c>
      <c r="F19" s="79">
        <f t="shared" si="2"/>
        <v>11275.61</v>
      </c>
      <c r="G19" s="79">
        <f t="shared" si="3"/>
        <v>11259.57</v>
      </c>
      <c r="H19" s="79">
        <f t="shared" si="3"/>
        <v>16.04</v>
      </c>
      <c r="I19" s="79">
        <f t="shared" si="4"/>
        <v>11252.97</v>
      </c>
      <c r="J19" s="79">
        <f t="shared" si="12"/>
        <v>11238.5</v>
      </c>
      <c r="K19" s="79">
        <f t="shared" si="12"/>
        <v>14.47</v>
      </c>
      <c r="L19" s="79">
        <f t="shared" si="5"/>
        <v>22.64</v>
      </c>
      <c r="M19" s="79">
        <f t="shared" si="13"/>
        <v>21.07</v>
      </c>
      <c r="N19" s="79">
        <f t="shared" si="13"/>
        <v>1.57</v>
      </c>
      <c r="O19" s="79">
        <f t="shared" si="6"/>
        <v>622.31000000000006</v>
      </c>
      <c r="P19" s="79">
        <f t="shared" si="7"/>
        <v>30.85</v>
      </c>
      <c r="Q19" s="79">
        <f t="shared" si="7"/>
        <v>591.46</v>
      </c>
      <c r="R19" s="79">
        <f t="shared" si="8"/>
        <v>0</v>
      </c>
      <c r="S19" s="79">
        <f t="shared" si="14"/>
        <v>0</v>
      </c>
      <c r="T19" s="79">
        <f t="shared" si="14"/>
        <v>0</v>
      </c>
      <c r="U19" s="79">
        <f t="shared" si="9"/>
        <v>6.12</v>
      </c>
      <c r="V19" s="79">
        <f t="shared" si="15"/>
        <v>1.1299999999999999</v>
      </c>
      <c r="W19" s="79">
        <f t="shared" si="15"/>
        <v>4.99</v>
      </c>
      <c r="X19" s="79">
        <f t="shared" si="10"/>
        <v>616.19000000000005</v>
      </c>
      <c r="Y19" s="79">
        <f t="shared" si="16"/>
        <v>29.720000000000002</v>
      </c>
      <c r="Z19" s="79">
        <f t="shared" si="16"/>
        <v>586.47</v>
      </c>
      <c r="AA19" s="79">
        <f t="shared" si="11"/>
        <v>19.39</v>
      </c>
      <c r="AB19" s="79">
        <f t="shared" si="17"/>
        <v>8.0499999999999989</v>
      </c>
      <c r="AC19" s="79">
        <f t="shared" si="17"/>
        <v>11.34</v>
      </c>
      <c r="AD19" s="79">
        <f t="shared" si="17"/>
        <v>0</v>
      </c>
      <c r="AE19" s="69"/>
    </row>
    <row r="20" spans="2:31" ht="17.25" customHeight="1" x14ac:dyDescent="0.15">
      <c r="B20" s="80"/>
      <c r="C20" s="123" t="s">
        <v>23</v>
      </c>
      <c r="D20" s="77" t="s">
        <v>14</v>
      </c>
      <c r="E20" s="79">
        <f t="shared" si="1"/>
        <v>3183.9509999999996</v>
      </c>
      <c r="F20" s="79">
        <f t="shared" si="2"/>
        <v>3115.4359999999997</v>
      </c>
      <c r="G20" s="79">
        <f t="shared" si="3"/>
        <v>3115.1639999999998</v>
      </c>
      <c r="H20" s="79">
        <f t="shared" si="3"/>
        <v>0.27200000000000002</v>
      </c>
      <c r="I20" s="79">
        <f t="shared" si="4"/>
        <v>3111.864</v>
      </c>
      <c r="J20" s="79">
        <f t="shared" si="12"/>
        <v>3111.6309999999999</v>
      </c>
      <c r="K20" s="79">
        <f t="shared" si="12"/>
        <v>0.23300000000000001</v>
      </c>
      <c r="L20" s="79">
        <f t="shared" si="5"/>
        <v>3.5719999999999996</v>
      </c>
      <c r="M20" s="79">
        <f t="shared" si="13"/>
        <v>3.5329999999999995</v>
      </c>
      <c r="N20" s="79">
        <f t="shared" si="13"/>
        <v>3.9E-2</v>
      </c>
      <c r="O20" s="79">
        <f t="shared" si="6"/>
        <v>68.515000000000001</v>
      </c>
      <c r="P20" s="79">
        <f t="shared" si="7"/>
        <v>7.2360000000000007</v>
      </c>
      <c r="Q20" s="79">
        <f t="shared" si="7"/>
        <v>61.278999999999996</v>
      </c>
      <c r="R20" s="79">
        <f t="shared" si="8"/>
        <v>0</v>
      </c>
      <c r="S20" s="79">
        <f t="shared" si="14"/>
        <v>0</v>
      </c>
      <c r="T20" s="79">
        <f t="shared" si="14"/>
        <v>0</v>
      </c>
      <c r="U20" s="79">
        <f t="shared" si="9"/>
        <v>0.63400000000000001</v>
      </c>
      <c r="V20" s="79">
        <f t="shared" si="15"/>
        <v>4.9000000000000002E-2</v>
      </c>
      <c r="W20" s="79">
        <f t="shared" si="15"/>
        <v>0.58499999999999996</v>
      </c>
      <c r="X20" s="79">
        <f t="shared" si="10"/>
        <v>67.881</v>
      </c>
      <c r="Y20" s="79">
        <f t="shared" si="16"/>
        <v>7.1870000000000003</v>
      </c>
      <c r="Z20" s="79">
        <f t="shared" si="16"/>
        <v>60.693999999999996</v>
      </c>
      <c r="AA20" s="79">
        <f t="shared" si="11"/>
        <v>0</v>
      </c>
      <c r="AB20" s="79">
        <f t="shared" si="17"/>
        <v>0</v>
      </c>
      <c r="AC20" s="79">
        <f t="shared" si="17"/>
        <v>0</v>
      </c>
      <c r="AD20" s="79">
        <f t="shared" si="17"/>
        <v>0</v>
      </c>
      <c r="AE20" s="69"/>
    </row>
    <row r="21" spans="2:31" ht="17.25" customHeight="1" x14ac:dyDescent="0.15">
      <c r="B21" s="80" t="s">
        <v>434</v>
      </c>
      <c r="C21" s="121" t="s">
        <v>24</v>
      </c>
      <c r="D21" s="77" t="s">
        <v>13</v>
      </c>
      <c r="E21" s="79">
        <f t="shared" si="1"/>
        <v>14949.18</v>
      </c>
      <c r="F21" s="79">
        <f t="shared" si="2"/>
        <v>6866.33</v>
      </c>
      <c r="G21" s="79">
        <f t="shared" si="3"/>
        <v>6786.57</v>
      </c>
      <c r="H21" s="79">
        <f t="shared" si="3"/>
        <v>79.760000000000005</v>
      </c>
      <c r="I21" s="79">
        <f t="shared" si="4"/>
        <v>6550.99</v>
      </c>
      <c r="J21" s="79">
        <f t="shared" si="12"/>
        <v>6485.37</v>
      </c>
      <c r="K21" s="79">
        <f t="shared" si="12"/>
        <v>65.62</v>
      </c>
      <c r="L21" s="79">
        <f t="shared" si="5"/>
        <v>315.33999999999997</v>
      </c>
      <c r="M21" s="79">
        <f t="shared" si="13"/>
        <v>301.2</v>
      </c>
      <c r="N21" s="79">
        <f t="shared" si="13"/>
        <v>14.14</v>
      </c>
      <c r="O21" s="79">
        <f t="shared" si="6"/>
        <v>7414.14</v>
      </c>
      <c r="P21" s="79">
        <f t="shared" si="7"/>
        <v>1350.1599999999999</v>
      </c>
      <c r="Q21" s="79">
        <f t="shared" si="7"/>
        <v>6063.9800000000005</v>
      </c>
      <c r="R21" s="79">
        <f t="shared" si="8"/>
        <v>0</v>
      </c>
      <c r="S21" s="79">
        <f t="shared" si="14"/>
        <v>0</v>
      </c>
      <c r="T21" s="79">
        <f t="shared" si="14"/>
        <v>0</v>
      </c>
      <c r="U21" s="79">
        <f t="shared" si="9"/>
        <v>257.89</v>
      </c>
      <c r="V21" s="79">
        <f t="shared" si="15"/>
        <v>197.86</v>
      </c>
      <c r="W21" s="79">
        <f t="shared" si="15"/>
        <v>60.029999999999994</v>
      </c>
      <c r="X21" s="79">
        <f t="shared" si="10"/>
        <v>7156.2500000000009</v>
      </c>
      <c r="Y21" s="79">
        <f t="shared" si="16"/>
        <v>1152.3</v>
      </c>
      <c r="Z21" s="79">
        <f t="shared" si="16"/>
        <v>6003.9500000000007</v>
      </c>
      <c r="AA21" s="79">
        <f t="shared" si="11"/>
        <v>668.71</v>
      </c>
      <c r="AB21" s="79">
        <f t="shared" si="17"/>
        <v>356.96000000000004</v>
      </c>
      <c r="AC21" s="79">
        <f t="shared" si="17"/>
        <v>311.75</v>
      </c>
      <c r="AD21" s="79">
        <f t="shared" si="17"/>
        <v>0</v>
      </c>
      <c r="AE21" s="69"/>
    </row>
    <row r="22" spans="2:31" ht="17.25" customHeight="1" x14ac:dyDescent="0.15">
      <c r="B22" s="80"/>
      <c r="C22" s="123" t="s">
        <v>21</v>
      </c>
      <c r="D22" s="77" t="s">
        <v>14</v>
      </c>
      <c r="E22" s="79">
        <f t="shared" si="1"/>
        <v>3135.7309999999998</v>
      </c>
      <c r="F22" s="79">
        <f t="shared" si="2"/>
        <v>2039.6379999999999</v>
      </c>
      <c r="G22" s="79">
        <f t="shared" si="3"/>
        <v>2033.626</v>
      </c>
      <c r="H22" s="79">
        <f t="shared" si="3"/>
        <v>6.0120000000000005</v>
      </c>
      <c r="I22" s="79">
        <f t="shared" si="4"/>
        <v>1990.8</v>
      </c>
      <c r="J22" s="79">
        <f t="shared" si="12"/>
        <v>1985.9259999999999</v>
      </c>
      <c r="K22" s="79">
        <f t="shared" si="12"/>
        <v>4.8740000000000006</v>
      </c>
      <c r="L22" s="79">
        <f t="shared" si="5"/>
        <v>48.838000000000008</v>
      </c>
      <c r="M22" s="79">
        <f t="shared" si="13"/>
        <v>47.70000000000001</v>
      </c>
      <c r="N22" s="79">
        <f t="shared" si="13"/>
        <v>1.1379999999999999</v>
      </c>
      <c r="O22" s="79">
        <f t="shared" si="6"/>
        <v>1096.0930000000001</v>
      </c>
      <c r="P22" s="79">
        <f t="shared" si="7"/>
        <v>325.166</v>
      </c>
      <c r="Q22" s="79">
        <f t="shared" si="7"/>
        <v>770.92700000000002</v>
      </c>
      <c r="R22" s="79">
        <f t="shared" si="8"/>
        <v>0</v>
      </c>
      <c r="S22" s="79">
        <f t="shared" si="14"/>
        <v>0</v>
      </c>
      <c r="T22" s="79">
        <f t="shared" si="14"/>
        <v>0</v>
      </c>
      <c r="U22" s="79">
        <f t="shared" si="9"/>
        <v>52.43</v>
      </c>
      <c r="V22" s="79">
        <f t="shared" si="15"/>
        <v>45.572000000000003</v>
      </c>
      <c r="W22" s="79">
        <f t="shared" si="15"/>
        <v>6.8579999999999997</v>
      </c>
      <c r="X22" s="79">
        <f t="shared" si="10"/>
        <v>1043.663</v>
      </c>
      <c r="Y22" s="79">
        <f t="shared" si="16"/>
        <v>279.59399999999999</v>
      </c>
      <c r="Z22" s="79">
        <f t="shared" si="16"/>
        <v>764.06900000000007</v>
      </c>
      <c r="AA22" s="79">
        <f t="shared" si="11"/>
        <v>0</v>
      </c>
      <c r="AB22" s="79">
        <f t="shared" si="17"/>
        <v>0</v>
      </c>
      <c r="AC22" s="79">
        <f t="shared" si="17"/>
        <v>0</v>
      </c>
      <c r="AD22" s="79">
        <f t="shared" si="17"/>
        <v>0</v>
      </c>
      <c r="AE22" s="69"/>
    </row>
    <row r="23" spans="2:31" ht="17.25" customHeight="1" x14ac:dyDescent="0.15">
      <c r="B23" s="80" t="s">
        <v>20</v>
      </c>
      <c r="C23" s="121" t="s">
        <v>25</v>
      </c>
      <c r="D23" s="77" t="s">
        <v>13</v>
      </c>
      <c r="E23" s="79">
        <f t="shared" si="1"/>
        <v>11389.24</v>
      </c>
      <c r="F23" s="79">
        <f t="shared" si="2"/>
        <v>4568.8</v>
      </c>
      <c r="G23" s="79">
        <f t="shared" si="3"/>
        <v>4425.6400000000003</v>
      </c>
      <c r="H23" s="79">
        <f t="shared" si="3"/>
        <v>143.15999999999997</v>
      </c>
      <c r="I23" s="79">
        <f t="shared" si="4"/>
        <v>3900.53</v>
      </c>
      <c r="J23" s="79">
        <f t="shared" si="12"/>
        <v>3866.3300000000004</v>
      </c>
      <c r="K23" s="79">
        <f t="shared" si="12"/>
        <v>34.199999999999996</v>
      </c>
      <c r="L23" s="79">
        <f t="shared" si="5"/>
        <v>668.27</v>
      </c>
      <c r="M23" s="79">
        <f t="shared" si="13"/>
        <v>559.30999999999995</v>
      </c>
      <c r="N23" s="79">
        <f t="shared" si="13"/>
        <v>108.95999999999998</v>
      </c>
      <c r="O23" s="79">
        <f t="shared" si="6"/>
        <v>6534.7300000000005</v>
      </c>
      <c r="P23" s="79">
        <f t="shared" si="7"/>
        <v>643.2299999999999</v>
      </c>
      <c r="Q23" s="79">
        <f t="shared" si="7"/>
        <v>5891.5000000000009</v>
      </c>
      <c r="R23" s="79">
        <f t="shared" si="8"/>
        <v>0</v>
      </c>
      <c r="S23" s="79">
        <f t="shared" si="14"/>
        <v>0</v>
      </c>
      <c r="T23" s="79">
        <f t="shared" si="14"/>
        <v>0</v>
      </c>
      <c r="U23" s="79">
        <f t="shared" si="9"/>
        <v>155.92000000000002</v>
      </c>
      <c r="V23" s="79">
        <f t="shared" si="15"/>
        <v>73.900000000000006</v>
      </c>
      <c r="W23" s="79">
        <f t="shared" si="15"/>
        <v>82.02000000000001</v>
      </c>
      <c r="X23" s="79">
        <f t="shared" si="10"/>
        <v>6378.81</v>
      </c>
      <c r="Y23" s="79">
        <f t="shared" si="16"/>
        <v>569.32999999999993</v>
      </c>
      <c r="Z23" s="79">
        <f t="shared" si="16"/>
        <v>5809.4800000000005</v>
      </c>
      <c r="AA23" s="79">
        <f t="shared" si="11"/>
        <v>285.70999999999998</v>
      </c>
      <c r="AB23" s="79">
        <f t="shared" si="17"/>
        <v>183.20999999999998</v>
      </c>
      <c r="AC23" s="79">
        <f t="shared" si="17"/>
        <v>102.5</v>
      </c>
      <c r="AD23" s="79">
        <f t="shared" si="17"/>
        <v>0</v>
      </c>
      <c r="AE23" s="69"/>
    </row>
    <row r="24" spans="2:31" ht="17.25" customHeight="1" x14ac:dyDescent="0.15">
      <c r="B24" s="80"/>
      <c r="C24" s="123" t="s">
        <v>26</v>
      </c>
      <c r="D24" s="77" t="s">
        <v>14</v>
      </c>
      <c r="E24" s="79">
        <f t="shared" si="1"/>
        <v>2196.9920000000002</v>
      </c>
      <c r="F24" s="79">
        <f t="shared" si="2"/>
        <v>1254.4880000000001</v>
      </c>
      <c r="G24" s="79">
        <f t="shared" si="3"/>
        <v>1236.539</v>
      </c>
      <c r="H24" s="79">
        <f t="shared" si="3"/>
        <v>17.948999999999998</v>
      </c>
      <c r="I24" s="79">
        <f t="shared" si="4"/>
        <v>1154.6369999999999</v>
      </c>
      <c r="J24" s="79">
        <f t="shared" si="12"/>
        <v>1151.309</v>
      </c>
      <c r="K24" s="79">
        <f t="shared" si="12"/>
        <v>3.3280000000000003</v>
      </c>
      <c r="L24" s="79">
        <f t="shared" si="5"/>
        <v>99.850999999999999</v>
      </c>
      <c r="M24" s="79">
        <f t="shared" si="13"/>
        <v>85.23</v>
      </c>
      <c r="N24" s="79">
        <f t="shared" si="13"/>
        <v>14.620999999999999</v>
      </c>
      <c r="O24" s="79">
        <f t="shared" si="6"/>
        <v>942.50400000000013</v>
      </c>
      <c r="P24" s="79">
        <f t="shared" si="7"/>
        <v>149.52600000000001</v>
      </c>
      <c r="Q24" s="79">
        <f t="shared" si="7"/>
        <v>792.97800000000007</v>
      </c>
      <c r="R24" s="79">
        <f t="shared" si="8"/>
        <v>0</v>
      </c>
      <c r="S24" s="79">
        <f t="shared" si="14"/>
        <v>0</v>
      </c>
      <c r="T24" s="79">
        <f t="shared" si="14"/>
        <v>0</v>
      </c>
      <c r="U24" s="79">
        <f t="shared" si="9"/>
        <v>25.987000000000002</v>
      </c>
      <c r="V24" s="79">
        <f t="shared" si="15"/>
        <v>14.805</v>
      </c>
      <c r="W24" s="79">
        <f t="shared" si="15"/>
        <v>11.182</v>
      </c>
      <c r="X24" s="79">
        <f t="shared" si="10"/>
        <v>916.51700000000005</v>
      </c>
      <c r="Y24" s="79">
        <f t="shared" si="16"/>
        <v>134.721</v>
      </c>
      <c r="Z24" s="79">
        <f t="shared" si="16"/>
        <v>781.79600000000005</v>
      </c>
      <c r="AA24" s="79">
        <f t="shared" si="11"/>
        <v>0</v>
      </c>
      <c r="AB24" s="79">
        <f t="shared" si="17"/>
        <v>0</v>
      </c>
      <c r="AC24" s="79">
        <f t="shared" si="17"/>
        <v>0</v>
      </c>
      <c r="AD24" s="79">
        <f t="shared" si="17"/>
        <v>0</v>
      </c>
      <c r="AE24" s="69"/>
    </row>
    <row r="25" spans="2:31" ht="17.25" customHeight="1" x14ac:dyDescent="0.15">
      <c r="B25" s="80"/>
      <c r="C25" s="121" t="s">
        <v>27</v>
      </c>
      <c r="D25" s="77" t="s">
        <v>13</v>
      </c>
      <c r="E25" s="79">
        <f t="shared" si="1"/>
        <v>156852.06</v>
      </c>
      <c r="F25" s="79">
        <f t="shared" si="2"/>
        <v>78397.13</v>
      </c>
      <c r="G25" s="79">
        <f t="shared" si="3"/>
        <v>77338.22</v>
      </c>
      <c r="H25" s="79">
        <f t="shared" si="3"/>
        <v>1058.9100000000001</v>
      </c>
      <c r="I25" s="79">
        <f t="shared" si="4"/>
        <v>76731.680000000008</v>
      </c>
      <c r="J25" s="79">
        <f t="shared" si="12"/>
        <v>75914.11</v>
      </c>
      <c r="K25" s="79">
        <f t="shared" si="12"/>
        <v>817.57</v>
      </c>
      <c r="L25" s="79">
        <f t="shared" si="5"/>
        <v>1665.4499999999996</v>
      </c>
      <c r="M25" s="79">
        <f t="shared" si="13"/>
        <v>1424.1099999999997</v>
      </c>
      <c r="N25" s="79">
        <f t="shared" si="13"/>
        <v>241.34</v>
      </c>
      <c r="O25" s="79">
        <f t="shared" si="6"/>
        <v>73118.179999999993</v>
      </c>
      <c r="P25" s="79">
        <f t="shared" si="7"/>
        <v>11650.02</v>
      </c>
      <c r="Q25" s="79">
        <f t="shared" si="7"/>
        <v>61468.159999999996</v>
      </c>
      <c r="R25" s="79">
        <f t="shared" si="8"/>
        <v>0</v>
      </c>
      <c r="S25" s="79">
        <f t="shared" si="14"/>
        <v>0</v>
      </c>
      <c r="T25" s="79">
        <f t="shared" si="14"/>
        <v>0</v>
      </c>
      <c r="U25" s="79">
        <f t="shared" si="9"/>
        <v>1920.61</v>
      </c>
      <c r="V25" s="79">
        <f t="shared" si="15"/>
        <v>1098.5999999999999</v>
      </c>
      <c r="W25" s="79">
        <f t="shared" si="15"/>
        <v>822.01</v>
      </c>
      <c r="X25" s="79">
        <f t="shared" si="10"/>
        <v>71197.569999999992</v>
      </c>
      <c r="Y25" s="79">
        <f t="shared" si="16"/>
        <v>10551.42</v>
      </c>
      <c r="Z25" s="79">
        <f t="shared" si="16"/>
        <v>60646.149999999994</v>
      </c>
      <c r="AA25" s="79">
        <f t="shared" si="11"/>
        <v>5334.79</v>
      </c>
      <c r="AB25" s="79">
        <f t="shared" si="17"/>
        <v>4131.42</v>
      </c>
      <c r="AC25" s="79">
        <f t="shared" si="17"/>
        <v>1203.3699999999999</v>
      </c>
      <c r="AD25" s="79">
        <f t="shared" si="17"/>
        <v>1.96</v>
      </c>
      <c r="AE25" s="69"/>
    </row>
    <row r="26" spans="2:31" ht="17.25" customHeight="1" thickBot="1" x14ac:dyDescent="0.2">
      <c r="B26" s="80"/>
      <c r="C26" s="123" t="s">
        <v>21</v>
      </c>
      <c r="D26" s="77" t="s">
        <v>14</v>
      </c>
      <c r="E26" s="79">
        <f t="shared" si="1"/>
        <v>35542.686000000009</v>
      </c>
      <c r="F26" s="79">
        <f t="shared" si="2"/>
        <v>24579.129000000004</v>
      </c>
      <c r="G26" s="79">
        <f t="shared" si="3"/>
        <v>24473.635000000006</v>
      </c>
      <c r="H26" s="79">
        <f t="shared" si="3"/>
        <v>105.49399999999999</v>
      </c>
      <c r="I26" s="79">
        <f t="shared" si="4"/>
        <v>24348.106000000003</v>
      </c>
      <c r="J26" s="79">
        <f t="shared" si="12"/>
        <v>24266.433000000005</v>
      </c>
      <c r="K26" s="79">
        <f t="shared" si="12"/>
        <v>81.672999999999988</v>
      </c>
      <c r="L26" s="79">
        <f t="shared" si="5"/>
        <v>231.02300000000002</v>
      </c>
      <c r="M26" s="79">
        <f t="shared" si="13"/>
        <v>207.20200000000003</v>
      </c>
      <c r="N26" s="79">
        <f t="shared" si="13"/>
        <v>23.820999999999998</v>
      </c>
      <c r="O26" s="79">
        <f t="shared" si="6"/>
        <v>10963.089</v>
      </c>
      <c r="P26" s="79">
        <f t="shared" si="7"/>
        <v>2801.9649999999997</v>
      </c>
      <c r="Q26" s="79">
        <f t="shared" si="7"/>
        <v>8161.1239999999998</v>
      </c>
      <c r="R26" s="79">
        <f t="shared" si="8"/>
        <v>0</v>
      </c>
      <c r="S26" s="79">
        <f t="shared" si="14"/>
        <v>0</v>
      </c>
      <c r="T26" s="79">
        <f t="shared" si="14"/>
        <v>0</v>
      </c>
      <c r="U26" s="79">
        <f t="shared" si="9"/>
        <v>282.48499999999996</v>
      </c>
      <c r="V26" s="79">
        <f t="shared" si="15"/>
        <v>194.37299999999996</v>
      </c>
      <c r="W26" s="79">
        <f t="shared" si="15"/>
        <v>88.111999999999995</v>
      </c>
      <c r="X26" s="79">
        <f t="shared" si="10"/>
        <v>10680.603999999999</v>
      </c>
      <c r="Y26" s="79">
        <f t="shared" si="16"/>
        <v>2607.5919999999996</v>
      </c>
      <c r="Z26" s="79">
        <f t="shared" si="16"/>
        <v>8073.0119999999997</v>
      </c>
      <c r="AA26" s="79">
        <f t="shared" si="11"/>
        <v>0.46800000000000003</v>
      </c>
      <c r="AB26" s="79">
        <f t="shared" si="17"/>
        <v>0</v>
      </c>
      <c r="AC26" s="79">
        <f t="shared" si="17"/>
        <v>0.46800000000000003</v>
      </c>
      <c r="AD26" s="79">
        <f t="shared" si="17"/>
        <v>0</v>
      </c>
      <c r="AE26" s="69"/>
    </row>
    <row r="27" spans="2:31" ht="17.25" customHeight="1" x14ac:dyDescent="0.15">
      <c r="B27" s="64" t="s">
        <v>324</v>
      </c>
      <c r="C27" s="64" t="s">
        <v>325</v>
      </c>
      <c r="D27" s="64"/>
      <c r="E27" s="64"/>
      <c r="F27" s="64"/>
      <c r="G27" s="64"/>
      <c r="H27" s="64"/>
      <c r="I27" s="64"/>
      <c r="J27" s="64"/>
      <c r="K27" s="64"/>
      <c r="L27" s="64"/>
      <c r="M27" s="64"/>
      <c r="N27" s="64"/>
      <c r="O27" s="64"/>
      <c r="P27" s="64"/>
      <c r="Q27" s="64"/>
      <c r="R27" s="64"/>
      <c r="S27" s="64"/>
      <c r="T27" s="64"/>
      <c r="U27" s="64"/>
      <c r="V27" s="64"/>
      <c r="W27" s="64"/>
      <c r="X27" s="64"/>
      <c r="Y27" s="64"/>
      <c r="Z27" s="64"/>
      <c r="AA27" s="64"/>
      <c r="AB27" s="64"/>
      <c r="AC27" s="64"/>
      <c r="AD27" s="64"/>
    </row>
    <row r="29" spans="2:31" s="3" customFormat="1" ht="17.25" customHeight="1" x14ac:dyDescent="0.15">
      <c r="B29" s="3" t="s">
        <v>536</v>
      </c>
    </row>
    <row r="30" spans="2:31" ht="17.25" customHeight="1" thickBot="1" x14ac:dyDescent="0.2">
      <c r="C30" s="72"/>
      <c r="D30" s="72"/>
      <c r="E30" s="72"/>
      <c r="F30" s="72"/>
      <c r="G30" s="72"/>
      <c r="H30" s="72"/>
      <c r="I30" s="72"/>
      <c r="J30" s="72"/>
      <c r="K30" s="72"/>
      <c r="L30" s="72"/>
      <c r="M30" s="72"/>
      <c r="N30" s="72"/>
      <c r="O30" s="72"/>
      <c r="P30" s="72"/>
      <c r="Q30" s="72"/>
      <c r="R30" s="72"/>
      <c r="S30" s="72"/>
      <c r="T30" s="72"/>
      <c r="U30" s="72"/>
      <c r="V30" s="72"/>
      <c r="W30" s="72"/>
      <c r="X30" s="72"/>
      <c r="Y30" s="72"/>
      <c r="Z30" s="72"/>
      <c r="AA30" s="72" t="s">
        <v>28</v>
      </c>
      <c r="AB30" s="72"/>
      <c r="AC30" s="72"/>
      <c r="AD30" s="72"/>
    </row>
    <row r="31" spans="2:31" ht="17.25" customHeight="1" x14ac:dyDescent="0.15">
      <c r="B31" s="63"/>
      <c r="C31" s="64"/>
      <c r="D31" s="64"/>
      <c r="E31" s="65"/>
      <c r="F31" s="66" t="s">
        <v>0</v>
      </c>
      <c r="G31" s="67"/>
      <c r="H31" s="67"/>
      <c r="I31" s="67"/>
      <c r="J31" s="67"/>
      <c r="K31" s="67"/>
      <c r="L31" s="67"/>
      <c r="M31" s="67"/>
      <c r="N31" s="67"/>
      <c r="O31" s="67"/>
      <c r="P31" s="67"/>
      <c r="Q31" s="67"/>
      <c r="R31" s="67"/>
      <c r="S31" s="67"/>
      <c r="T31" s="67"/>
      <c r="U31" s="67"/>
      <c r="V31" s="67"/>
      <c r="W31" s="67"/>
      <c r="X31" s="67"/>
      <c r="Y31" s="67"/>
      <c r="Z31" s="67"/>
      <c r="AA31" s="66" t="s">
        <v>207</v>
      </c>
      <c r="AB31" s="67"/>
      <c r="AC31" s="67"/>
      <c r="AD31" s="65"/>
      <c r="AE31" s="69"/>
    </row>
    <row r="32" spans="2:31" ht="17.25" customHeight="1" x14ac:dyDescent="0.15">
      <c r="B32" s="71" t="s">
        <v>1</v>
      </c>
      <c r="C32" s="72"/>
      <c r="D32" s="72"/>
      <c r="E32" s="73" t="s">
        <v>2</v>
      </c>
      <c r="F32" s="74" t="s">
        <v>3</v>
      </c>
      <c r="G32" s="75"/>
      <c r="H32" s="75"/>
      <c r="I32" s="75"/>
      <c r="J32" s="75"/>
      <c r="K32" s="75"/>
      <c r="L32" s="75"/>
      <c r="M32" s="75"/>
      <c r="N32" s="75"/>
      <c r="O32" s="74" t="s">
        <v>4</v>
      </c>
      <c r="P32" s="75"/>
      <c r="Q32" s="75"/>
      <c r="R32" s="75"/>
      <c r="S32" s="75"/>
      <c r="T32" s="75"/>
      <c r="U32" s="75"/>
      <c r="V32" s="75"/>
      <c r="W32" s="75"/>
      <c r="X32" s="75"/>
      <c r="Y32" s="75"/>
      <c r="Z32" s="75"/>
      <c r="AA32" s="77"/>
      <c r="AB32" s="77"/>
      <c r="AC32" s="77"/>
      <c r="AD32" s="73" t="s">
        <v>204</v>
      </c>
      <c r="AE32" s="69"/>
    </row>
    <row r="33" spans="2:31" ht="17.25" customHeight="1" x14ac:dyDescent="0.15">
      <c r="B33" s="71"/>
      <c r="C33" s="72"/>
      <c r="D33" s="72"/>
      <c r="E33" s="73"/>
      <c r="F33" s="74" t="s">
        <v>5</v>
      </c>
      <c r="G33" s="75"/>
      <c r="H33" s="75"/>
      <c r="I33" s="74" t="s">
        <v>6</v>
      </c>
      <c r="J33" s="75"/>
      <c r="K33" s="75"/>
      <c r="L33" s="74" t="s">
        <v>7</v>
      </c>
      <c r="M33" s="75"/>
      <c r="N33" s="75"/>
      <c r="O33" s="74" t="s">
        <v>8</v>
      </c>
      <c r="P33" s="75"/>
      <c r="Q33" s="75"/>
      <c r="R33" s="74" t="s">
        <v>6</v>
      </c>
      <c r="S33" s="75"/>
      <c r="T33" s="75"/>
      <c r="U33" s="74" t="s">
        <v>7</v>
      </c>
      <c r="V33" s="75"/>
      <c r="W33" s="75"/>
      <c r="X33" s="74" t="s">
        <v>9</v>
      </c>
      <c r="Y33" s="75"/>
      <c r="Z33" s="75"/>
      <c r="AA33" s="73" t="s">
        <v>2</v>
      </c>
      <c r="AB33" s="126" t="s">
        <v>205</v>
      </c>
      <c r="AC33" s="126" t="s">
        <v>206</v>
      </c>
      <c r="AD33" s="73"/>
      <c r="AE33" s="69"/>
    </row>
    <row r="34" spans="2:31" ht="17.25" customHeight="1" x14ac:dyDescent="0.15">
      <c r="B34" s="69"/>
      <c r="E34" s="76"/>
      <c r="F34" s="77" t="s">
        <v>2</v>
      </c>
      <c r="G34" s="77" t="s">
        <v>10</v>
      </c>
      <c r="H34" s="77" t="s">
        <v>11</v>
      </c>
      <c r="I34" s="77" t="s">
        <v>2</v>
      </c>
      <c r="J34" s="77" t="s">
        <v>10</v>
      </c>
      <c r="K34" s="77" t="s">
        <v>11</v>
      </c>
      <c r="L34" s="77" t="s">
        <v>2</v>
      </c>
      <c r="M34" s="77" t="s">
        <v>10</v>
      </c>
      <c r="N34" s="77" t="s">
        <v>11</v>
      </c>
      <c r="O34" s="77" t="s">
        <v>2</v>
      </c>
      <c r="P34" s="238" t="s">
        <v>10</v>
      </c>
      <c r="Q34" s="239" t="s">
        <v>11</v>
      </c>
      <c r="R34" s="77" t="s">
        <v>2</v>
      </c>
      <c r="S34" s="77" t="s">
        <v>10</v>
      </c>
      <c r="T34" s="77" t="s">
        <v>11</v>
      </c>
      <c r="U34" s="77" t="s">
        <v>2</v>
      </c>
      <c r="V34" s="77" t="s">
        <v>10</v>
      </c>
      <c r="W34" s="77" t="s">
        <v>11</v>
      </c>
      <c r="X34" s="77" t="s">
        <v>2</v>
      </c>
      <c r="Y34" s="77" t="s">
        <v>10</v>
      </c>
      <c r="Z34" s="77" t="s">
        <v>11</v>
      </c>
      <c r="AA34" s="76"/>
      <c r="AB34" s="76"/>
      <c r="AC34" s="76"/>
      <c r="AD34" s="76"/>
      <c r="AE34" s="69"/>
    </row>
    <row r="35" spans="2:31" ht="17.25" customHeight="1" x14ac:dyDescent="0.15">
      <c r="B35" s="240" t="s">
        <v>12</v>
      </c>
      <c r="C35" s="75"/>
      <c r="D35" s="77" t="s">
        <v>13</v>
      </c>
      <c r="E35" s="79">
        <f>F35+O35+AA35+AD35</f>
        <v>109563.35999999999</v>
      </c>
      <c r="F35" s="79">
        <f>G35+H35</f>
        <v>65618.719999999987</v>
      </c>
      <c r="G35" s="79">
        <f>J35+M35</f>
        <v>64553.359999999993</v>
      </c>
      <c r="H35" s="79">
        <f>K35+N35</f>
        <v>1065.3600000000001</v>
      </c>
      <c r="I35" s="79">
        <f>J35+K35</f>
        <v>64788.579999999994</v>
      </c>
      <c r="J35" s="79">
        <f>J37+J45</f>
        <v>63869.229999999996</v>
      </c>
      <c r="K35" s="79">
        <f>K37+K45</f>
        <v>919.35000000000014</v>
      </c>
      <c r="L35" s="79">
        <f>M35+N35</f>
        <v>830.14</v>
      </c>
      <c r="M35" s="79">
        <f>M37+M45</f>
        <v>684.13</v>
      </c>
      <c r="N35" s="79">
        <f>N37+N45</f>
        <v>146.01</v>
      </c>
      <c r="O35" s="79">
        <f>P35+Q35</f>
        <v>39770.42</v>
      </c>
      <c r="P35" s="79">
        <f>S35+V35+Y35</f>
        <v>6888.71</v>
      </c>
      <c r="Q35" s="79">
        <f>T35+W35+Z35</f>
        <v>32881.71</v>
      </c>
      <c r="R35" s="79">
        <f>S35+T35</f>
        <v>0</v>
      </c>
      <c r="S35" s="79">
        <f>S37+S45</f>
        <v>0</v>
      </c>
      <c r="T35" s="79">
        <f>T37+T45</f>
        <v>0</v>
      </c>
      <c r="U35" s="79">
        <f>V35+W35</f>
        <v>1602.97</v>
      </c>
      <c r="V35" s="79">
        <f>V37+V45</f>
        <v>1062.9100000000001</v>
      </c>
      <c r="W35" s="79">
        <f>W37+W45</f>
        <v>540.05999999999995</v>
      </c>
      <c r="X35" s="79">
        <f>Y35+Z35</f>
        <v>38167.449999999997</v>
      </c>
      <c r="Y35" s="79">
        <f>Y37+Y45</f>
        <v>5825.8</v>
      </c>
      <c r="Z35" s="79">
        <f>Z37+Z45</f>
        <v>32341.649999999998</v>
      </c>
      <c r="AA35" s="79">
        <f>AB35+AC35</f>
        <v>4174.1100000000006</v>
      </c>
      <c r="AB35" s="79">
        <f t="shared" ref="AB35:AD36" si="18">AB37+AB45</f>
        <v>3343.21</v>
      </c>
      <c r="AC35" s="79">
        <f t="shared" si="18"/>
        <v>830.90000000000009</v>
      </c>
      <c r="AD35" s="79">
        <f t="shared" si="18"/>
        <v>0.11</v>
      </c>
      <c r="AE35" s="69"/>
    </row>
    <row r="36" spans="2:31" ht="17.25" customHeight="1" x14ac:dyDescent="0.15">
      <c r="B36" s="80"/>
      <c r="D36" s="77" t="s">
        <v>14</v>
      </c>
      <c r="E36" s="79">
        <f t="shared" ref="E36:E54" si="19">F36+O36+AA36+AD36</f>
        <v>24732.409999999996</v>
      </c>
      <c r="F36" s="79">
        <f>G36+H36</f>
        <v>18831.180999999997</v>
      </c>
      <c r="G36" s="79">
        <f t="shared" ref="G36:G54" si="20">J36+M36</f>
        <v>18739.171999999999</v>
      </c>
      <c r="H36" s="79">
        <f t="shared" ref="H36:H54" si="21">K36+N36</f>
        <v>92.009</v>
      </c>
      <c r="I36" s="79">
        <f t="shared" ref="I36:I54" si="22">J36+K36</f>
        <v>18711.304</v>
      </c>
      <c r="J36" s="79">
        <f>J38+J46</f>
        <v>18633</v>
      </c>
      <c r="K36" s="79">
        <f>K38+K46</f>
        <v>78.304000000000002</v>
      </c>
      <c r="L36" s="79">
        <f t="shared" ref="L36:L54" si="23">M36+N36</f>
        <v>119.87700000000001</v>
      </c>
      <c r="M36" s="79">
        <f>M38+M46</f>
        <v>106.17200000000001</v>
      </c>
      <c r="N36" s="79">
        <f>N38+N46</f>
        <v>13.705000000000002</v>
      </c>
      <c r="O36" s="79">
        <f t="shared" ref="O36:O54" si="24">P36+Q36</f>
        <v>5900.7609999999995</v>
      </c>
      <c r="P36" s="79">
        <f t="shared" ref="P36:Q54" si="25">S36+V36+Y36</f>
        <v>1598.2940000000001</v>
      </c>
      <c r="Q36" s="79">
        <f t="shared" si="25"/>
        <v>4302.4669999999996</v>
      </c>
      <c r="R36" s="79">
        <f t="shared" ref="R36:R54" si="26">S36+T36</f>
        <v>0</v>
      </c>
      <c r="S36" s="79">
        <f>S38+S46</f>
        <v>0</v>
      </c>
      <c r="T36" s="79">
        <f>T38+T46</f>
        <v>0</v>
      </c>
      <c r="U36" s="79">
        <f t="shared" ref="U36:U54" si="27">V36+W36</f>
        <v>235.03899999999999</v>
      </c>
      <c r="V36" s="79">
        <f>V38+V46</f>
        <v>181.65399999999997</v>
      </c>
      <c r="W36" s="79">
        <f>W38+W46</f>
        <v>53.385000000000005</v>
      </c>
      <c r="X36" s="79">
        <f t="shared" ref="X36:X54" si="28">Y36+Z36</f>
        <v>5665.7219999999998</v>
      </c>
      <c r="Y36" s="79">
        <f>Y38+Y46</f>
        <v>1416.64</v>
      </c>
      <c r="Z36" s="79">
        <f>Z38+Z46</f>
        <v>4249.0819999999994</v>
      </c>
      <c r="AA36" s="79">
        <f t="shared" ref="AA36:AA54" si="29">AB36+AC36</f>
        <v>0.46800000000000003</v>
      </c>
      <c r="AB36" s="79">
        <f t="shared" si="18"/>
        <v>0</v>
      </c>
      <c r="AC36" s="79">
        <f t="shared" si="18"/>
        <v>0.46800000000000003</v>
      </c>
      <c r="AD36" s="79">
        <f t="shared" si="18"/>
        <v>0</v>
      </c>
      <c r="AE36" s="69"/>
    </row>
    <row r="37" spans="2:31" ht="17.25" customHeight="1" x14ac:dyDescent="0.15">
      <c r="B37" s="78"/>
      <c r="C37" s="121" t="s">
        <v>15</v>
      </c>
      <c r="D37" s="77" t="s">
        <v>13</v>
      </c>
      <c r="E37" s="79">
        <f t="shared" si="19"/>
        <v>17790.379999999997</v>
      </c>
      <c r="F37" s="79">
        <f t="shared" ref="F37:F54" si="30">G37+H37</f>
        <v>12812.289999999997</v>
      </c>
      <c r="G37" s="79">
        <f>J37+M37</f>
        <v>12519.139999999998</v>
      </c>
      <c r="H37" s="79">
        <f t="shared" si="21"/>
        <v>293.14999999999998</v>
      </c>
      <c r="I37" s="79">
        <f t="shared" si="22"/>
        <v>12590.309999999998</v>
      </c>
      <c r="J37" s="79">
        <f>SUM(J39,J41,J43)</f>
        <v>12366.239999999998</v>
      </c>
      <c r="K37" s="79">
        <f>SUM(K39,K41,K43)</f>
        <v>224.07</v>
      </c>
      <c r="L37" s="79">
        <f t="shared" si="23"/>
        <v>221.97999999999996</v>
      </c>
      <c r="M37" s="79">
        <f>SUM(M39,M41,M43)</f>
        <v>152.89999999999998</v>
      </c>
      <c r="N37" s="79">
        <f>SUM(N39,N41,N43)</f>
        <v>69.08</v>
      </c>
      <c r="O37" s="79">
        <f t="shared" si="24"/>
        <v>4437.71</v>
      </c>
      <c r="P37" s="79">
        <f t="shared" si="25"/>
        <v>554.06999999999994</v>
      </c>
      <c r="Q37" s="79">
        <f t="shared" si="25"/>
        <v>3883.64</v>
      </c>
      <c r="R37" s="79">
        <f t="shared" si="26"/>
        <v>0</v>
      </c>
      <c r="S37" s="79">
        <f>SUM(S39,S41,S43)</f>
        <v>0</v>
      </c>
      <c r="T37" s="79">
        <f>SUM(T39,T41,T43)</f>
        <v>0</v>
      </c>
      <c r="U37" s="79">
        <f t="shared" si="27"/>
        <v>378.21000000000004</v>
      </c>
      <c r="V37" s="79">
        <f>SUM(V39,V41,V43)</f>
        <v>109.27000000000001</v>
      </c>
      <c r="W37" s="79">
        <f>SUM(W39,W41,W43)</f>
        <v>268.94</v>
      </c>
      <c r="X37" s="79">
        <f t="shared" si="28"/>
        <v>4059.5</v>
      </c>
      <c r="Y37" s="79">
        <f>SUM(Y39,Y41,Y43)</f>
        <v>444.79999999999995</v>
      </c>
      <c r="Z37" s="79">
        <f>SUM(Z39,Z41,Z43)</f>
        <v>3614.7</v>
      </c>
      <c r="AA37" s="79">
        <f t="shared" si="29"/>
        <v>540.38</v>
      </c>
      <c r="AB37" s="79">
        <f t="shared" ref="AB37:AD38" si="31">SUM(AB39,AB41,AB43)</f>
        <v>438.55999999999995</v>
      </c>
      <c r="AC37" s="79">
        <f t="shared" si="31"/>
        <v>101.82000000000002</v>
      </c>
      <c r="AD37" s="79">
        <f>SUM(AD39,AD41,AD43)</f>
        <v>0</v>
      </c>
      <c r="AE37" s="69"/>
    </row>
    <row r="38" spans="2:31" ht="17.25" customHeight="1" x14ac:dyDescent="0.15">
      <c r="B38" s="80" t="s">
        <v>16</v>
      </c>
      <c r="C38" s="123"/>
      <c r="D38" s="77" t="s">
        <v>14</v>
      </c>
      <c r="E38" s="79">
        <f t="shared" si="19"/>
        <v>4090.1129999999998</v>
      </c>
      <c r="F38" s="79">
        <f t="shared" si="30"/>
        <v>3439.1969999999997</v>
      </c>
      <c r="G38" s="79">
        <f t="shared" si="20"/>
        <v>3410.6409999999996</v>
      </c>
      <c r="H38" s="79">
        <f t="shared" si="21"/>
        <v>28.555999999999997</v>
      </c>
      <c r="I38" s="79">
        <f t="shared" si="22"/>
        <v>3417.8619999999996</v>
      </c>
      <c r="J38" s="79">
        <f>SUM(J40,J42,J44)</f>
        <v>3396.2999999999997</v>
      </c>
      <c r="K38" s="79">
        <f>SUM(K40,K42,K44)</f>
        <v>21.561999999999998</v>
      </c>
      <c r="L38" s="79">
        <f t="shared" si="23"/>
        <v>21.335000000000001</v>
      </c>
      <c r="M38" s="79">
        <f>SUM(M40,M42,M44)</f>
        <v>14.340999999999999</v>
      </c>
      <c r="N38" s="79">
        <f>SUM(N40,N42,N44)</f>
        <v>6.9940000000000007</v>
      </c>
      <c r="O38" s="79">
        <f t="shared" si="24"/>
        <v>650.91600000000005</v>
      </c>
      <c r="P38" s="79">
        <f t="shared" si="25"/>
        <v>127.64500000000001</v>
      </c>
      <c r="Q38" s="79">
        <f t="shared" si="25"/>
        <v>523.27100000000007</v>
      </c>
      <c r="R38" s="79">
        <f t="shared" si="26"/>
        <v>0</v>
      </c>
      <c r="S38" s="79">
        <f>SUM(S40,S42,S44)</f>
        <v>0</v>
      </c>
      <c r="T38" s="79">
        <f>SUM(T40,T42,T44)</f>
        <v>0</v>
      </c>
      <c r="U38" s="79">
        <f t="shared" si="27"/>
        <v>46.330000000000005</v>
      </c>
      <c r="V38" s="79">
        <f>SUM(V40,V42,V44)</f>
        <v>18.951000000000001</v>
      </c>
      <c r="W38" s="79">
        <f>SUM(W40,W42,W44)</f>
        <v>27.379000000000005</v>
      </c>
      <c r="X38" s="79">
        <f t="shared" si="28"/>
        <v>604.58600000000001</v>
      </c>
      <c r="Y38" s="79">
        <f>SUM(Y40,Y42,Y44)</f>
        <v>108.694</v>
      </c>
      <c r="Z38" s="79">
        <f>SUM(Z40,Z42,Z44)</f>
        <v>495.89200000000005</v>
      </c>
      <c r="AA38" s="79">
        <f t="shared" si="29"/>
        <v>0</v>
      </c>
      <c r="AB38" s="79">
        <f t="shared" si="31"/>
        <v>0</v>
      </c>
      <c r="AC38" s="79">
        <f t="shared" si="31"/>
        <v>0</v>
      </c>
      <c r="AD38" s="79">
        <f t="shared" si="31"/>
        <v>0</v>
      </c>
      <c r="AE38" s="69"/>
    </row>
    <row r="39" spans="2:31" ht="17.25" customHeight="1" x14ac:dyDescent="0.15">
      <c r="B39" s="80"/>
      <c r="C39" s="121" t="s">
        <v>17</v>
      </c>
      <c r="D39" s="77" t="s">
        <v>13</v>
      </c>
      <c r="E39" s="79">
        <f t="shared" si="19"/>
        <v>7180.06</v>
      </c>
      <c r="F39" s="79">
        <f t="shared" si="30"/>
        <v>6630.79</v>
      </c>
      <c r="G39" s="79">
        <f>J39+M39</f>
        <v>6617.2699999999995</v>
      </c>
      <c r="H39" s="79">
        <f t="shared" si="21"/>
        <v>13.52</v>
      </c>
      <c r="I39" s="79">
        <f t="shared" si="22"/>
        <v>6618.5099999999993</v>
      </c>
      <c r="J39" s="79">
        <f t="shared" ref="J39:K44" si="32">J67+J95</f>
        <v>6613.28</v>
      </c>
      <c r="K39" s="79">
        <f t="shared" si="32"/>
        <v>5.23</v>
      </c>
      <c r="L39" s="79">
        <f t="shared" si="23"/>
        <v>12.28</v>
      </c>
      <c r="M39" s="79">
        <f t="shared" ref="M39:N44" si="33">M67+M95</f>
        <v>3.99</v>
      </c>
      <c r="N39" s="79">
        <f t="shared" si="33"/>
        <v>8.2899999999999991</v>
      </c>
      <c r="O39" s="79">
        <f t="shared" si="24"/>
        <v>490.96000000000004</v>
      </c>
      <c r="P39" s="79">
        <f t="shared" si="25"/>
        <v>78.929999999999993</v>
      </c>
      <c r="Q39" s="79">
        <f t="shared" si="25"/>
        <v>412.03000000000003</v>
      </c>
      <c r="R39" s="79">
        <f t="shared" si="26"/>
        <v>0</v>
      </c>
      <c r="S39" s="79">
        <f t="shared" ref="S39:T44" si="34">S67+S95</f>
        <v>0</v>
      </c>
      <c r="T39" s="79">
        <f t="shared" si="34"/>
        <v>0</v>
      </c>
      <c r="U39" s="79">
        <f t="shared" si="27"/>
        <v>13.889999999999999</v>
      </c>
      <c r="V39" s="79">
        <f t="shared" ref="V39:W44" si="35">V67+V95</f>
        <v>12.969999999999999</v>
      </c>
      <c r="W39" s="79">
        <f t="shared" si="35"/>
        <v>0.92</v>
      </c>
      <c r="X39" s="79">
        <f t="shared" si="28"/>
        <v>477.07</v>
      </c>
      <c r="Y39" s="79">
        <f t="shared" ref="Y39:Z44" si="36">Y67+Y95</f>
        <v>65.959999999999994</v>
      </c>
      <c r="Z39" s="79">
        <f t="shared" si="36"/>
        <v>411.11</v>
      </c>
      <c r="AA39" s="79">
        <f t="shared" si="29"/>
        <v>58.31</v>
      </c>
      <c r="AB39" s="79">
        <f t="shared" ref="AB39:AD44" si="37">AB67+AB95</f>
        <v>16.11</v>
      </c>
      <c r="AC39" s="79">
        <f t="shared" si="37"/>
        <v>42.2</v>
      </c>
      <c r="AD39" s="79">
        <f t="shared" si="37"/>
        <v>0</v>
      </c>
      <c r="AE39" s="69"/>
    </row>
    <row r="40" spans="2:31" ht="17.25" customHeight="1" x14ac:dyDescent="0.15">
      <c r="B40" s="80" t="s">
        <v>18</v>
      </c>
      <c r="C40" s="123"/>
      <c r="D40" s="77" t="s">
        <v>14</v>
      </c>
      <c r="E40" s="79">
        <f t="shared" si="19"/>
        <v>1794.12</v>
      </c>
      <c r="F40" s="79">
        <f t="shared" si="30"/>
        <v>1721.8419999999999</v>
      </c>
      <c r="G40" s="79">
        <f t="shared" si="20"/>
        <v>1720.3419999999999</v>
      </c>
      <c r="H40" s="79">
        <f t="shared" si="21"/>
        <v>1.5</v>
      </c>
      <c r="I40" s="79">
        <f t="shared" si="22"/>
        <v>1720.8619999999999</v>
      </c>
      <c r="J40" s="79">
        <f t="shared" si="32"/>
        <v>1720.2079999999999</v>
      </c>
      <c r="K40" s="79">
        <f t="shared" si="32"/>
        <v>0.65400000000000003</v>
      </c>
      <c r="L40" s="79">
        <f t="shared" si="23"/>
        <v>0.98</v>
      </c>
      <c r="M40" s="79">
        <f t="shared" si="33"/>
        <v>0.13400000000000001</v>
      </c>
      <c r="N40" s="79">
        <f t="shared" si="33"/>
        <v>0.84599999999999997</v>
      </c>
      <c r="O40" s="79">
        <f t="shared" si="24"/>
        <v>72.277999999999992</v>
      </c>
      <c r="P40" s="79">
        <f t="shared" si="25"/>
        <v>17.372</v>
      </c>
      <c r="Q40" s="79">
        <f t="shared" si="25"/>
        <v>54.905999999999999</v>
      </c>
      <c r="R40" s="79">
        <f t="shared" si="26"/>
        <v>0</v>
      </c>
      <c r="S40" s="79">
        <f t="shared" si="34"/>
        <v>0</v>
      </c>
      <c r="T40" s="79">
        <f t="shared" si="34"/>
        <v>0</v>
      </c>
      <c r="U40" s="79">
        <f t="shared" si="27"/>
        <v>2.1830000000000003</v>
      </c>
      <c r="V40" s="79">
        <f t="shared" si="35"/>
        <v>2.0840000000000001</v>
      </c>
      <c r="W40" s="79">
        <f t="shared" si="35"/>
        <v>9.9000000000000005E-2</v>
      </c>
      <c r="X40" s="79">
        <f t="shared" si="28"/>
        <v>70.094999999999999</v>
      </c>
      <c r="Y40" s="79">
        <f t="shared" si="36"/>
        <v>15.288</v>
      </c>
      <c r="Z40" s="79">
        <f t="shared" si="36"/>
        <v>54.807000000000002</v>
      </c>
      <c r="AA40" s="79">
        <f t="shared" si="29"/>
        <v>0</v>
      </c>
      <c r="AB40" s="79">
        <f t="shared" si="37"/>
        <v>0</v>
      </c>
      <c r="AC40" s="79">
        <f t="shared" si="37"/>
        <v>0</v>
      </c>
      <c r="AD40" s="79">
        <f t="shared" si="37"/>
        <v>0</v>
      </c>
      <c r="AE40" s="69"/>
    </row>
    <row r="41" spans="2:31" ht="17.25" customHeight="1" x14ac:dyDescent="0.15">
      <c r="B41" s="80"/>
      <c r="C41" s="121" t="s">
        <v>19</v>
      </c>
      <c r="D41" s="77" t="s">
        <v>13</v>
      </c>
      <c r="E41" s="79">
        <f t="shared" si="19"/>
        <v>6336.92</v>
      </c>
      <c r="F41" s="79">
        <f t="shared" si="30"/>
        <v>3765.83</v>
      </c>
      <c r="G41" s="79">
        <f t="shared" si="20"/>
        <v>3567</v>
      </c>
      <c r="H41" s="79">
        <f t="shared" si="21"/>
        <v>198.82999999999998</v>
      </c>
      <c r="I41" s="79">
        <f t="shared" si="22"/>
        <v>3649.04</v>
      </c>
      <c r="J41" s="79">
        <f t="shared" si="32"/>
        <v>3464.59</v>
      </c>
      <c r="K41" s="79">
        <f t="shared" si="32"/>
        <v>184.45</v>
      </c>
      <c r="L41" s="79">
        <f t="shared" si="23"/>
        <v>116.78999999999999</v>
      </c>
      <c r="M41" s="79">
        <f t="shared" si="33"/>
        <v>102.41</v>
      </c>
      <c r="N41" s="79">
        <f t="shared" si="33"/>
        <v>14.38</v>
      </c>
      <c r="O41" s="79">
        <f t="shared" si="24"/>
        <v>2430.21</v>
      </c>
      <c r="P41" s="79">
        <f t="shared" si="25"/>
        <v>390.14</v>
      </c>
      <c r="Q41" s="79">
        <f t="shared" si="25"/>
        <v>2040.07</v>
      </c>
      <c r="R41" s="79">
        <f t="shared" si="26"/>
        <v>0</v>
      </c>
      <c r="S41" s="79">
        <f t="shared" si="34"/>
        <v>0</v>
      </c>
      <c r="T41" s="79">
        <f t="shared" si="34"/>
        <v>0</v>
      </c>
      <c r="U41" s="79">
        <f t="shared" si="27"/>
        <v>133.01</v>
      </c>
      <c r="V41" s="79">
        <f t="shared" si="35"/>
        <v>64.73</v>
      </c>
      <c r="W41" s="79">
        <f t="shared" si="35"/>
        <v>68.28</v>
      </c>
      <c r="X41" s="79">
        <f t="shared" si="28"/>
        <v>2297.1999999999998</v>
      </c>
      <c r="Y41" s="79">
        <f t="shared" si="36"/>
        <v>325.40999999999997</v>
      </c>
      <c r="Z41" s="79">
        <f t="shared" si="36"/>
        <v>1971.79</v>
      </c>
      <c r="AA41" s="79">
        <f t="shared" si="29"/>
        <v>140.88</v>
      </c>
      <c r="AB41" s="79">
        <f t="shared" si="37"/>
        <v>99.41</v>
      </c>
      <c r="AC41" s="79">
        <f t="shared" si="37"/>
        <v>41.470000000000006</v>
      </c>
      <c r="AD41" s="79">
        <f t="shared" si="37"/>
        <v>0</v>
      </c>
      <c r="AE41" s="69"/>
    </row>
    <row r="42" spans="2:31" ht="17.25" customHeight="1" x14ac:dyDescent="0.15">
      <c r="B42" s="80" t="s">
        <v>20</v>
      </c>
      <c r="C42" s="123" t="s">
        <v>21</v>
      </c>
      <c r="D42" s="77" t="s">
        <v>14</v>
      </c>
      <c r="E42" s="79">
        <f t="shared" si="19"/>
        <v>1410.5150000000001</v>
      </c>
      <c r="F42" s="79">
        <f t="shared" si="30"/>
        <v>1040.153</v>
      </c>
      <c r="G42" s="79">
        <f t="shared" si="20"/>
        <v>1020.1800000000001</v>
      </c>
      <c r="H42" s="79">
        <f t="shared" si="21"/>
        <v>19.972999999999999</v>
      </c>
      <c r="I42" s="79">
        <f t="shared" si="22"/>
        <v>1027.0730000000001</v>
      </c>
      <c r="J42" s="79">
        <f t="shared" si="32"/>
        <v>1008.518</v>
      </c>
      <c r="K42" s="79">
        <f t="shared" si="32"/>
        <v>18.555</v>
      </c>
      <c r="L42" s="79">
        <f t="shared" si="23"/>
        <v>13.079999999999998</v>
      </c>
      <c r="M42" s="79">
        <f t="shared" si="33"/>
        <v>11.661999999999999</v>
      </c>
      <c r="N42" s="79">
        <f t="shared" si="33"/>
        <v>1.4180000000000001</v>
      </c>
      <c r="O42" s="79">
        <f t="shared" si="24"/>
        <v>370.36200000000002</v>
      </c>
      <c r="P42" s="79">
        <f t="shared" si="25"/>
        <v>92.079000000000008</v>
      </c>
      <c r="Q42" s="79">
        <f t="shared" si="25"/>
        <v>278.28300000000002</v>
      </c>
      <c r="R42" s="79">
        <f t="shared" si="26"/>
        <v>0</v>
      </c>
      <c r="S42" s="79">
        <f t="shared" si="34"/>
        <v>0</v>
      </c>
      <c r="T42" s="79">
        <f t="shared" si="34"/>
        <v>0</v>
      </c>
      <c r="U42" s="79">
        <f t="shared" si="27"/>
        <v>18.358000000000001</v>
      </c>
      <c r="V42" s="79">
        <f t="shared" si="35"/>
        <v>11.461</v>
      </c>
      <c r="W42" s="79">
        <f t="shared" si="35"/>
        <v>6.8970000000000002</v>
      </c>
      <c r="X42" s="79">
        <f t="shared" si="28"/>
        <v>352.00400000000002</v>
      </c>
      <c r="Y42" s="79">
        <f t="shared" si="36"/>
        <v>80.618000000000009</v>
      </c>
      <c r="Z42" s="79">
        <f t="shared" si="36"/>
        <v>271.38600000000002</v>
      </c>
      <c r="AA42" s="79">
        <f t="shared" si="29"/>
        <v>0</v>
      </c>
      <c r="AB42" s="79">
        <f t="shared" si="37"/>
        <v>0</v>
      </c>
      <c r="AC42" s="79">
        <f t="shared" si="37"/>
        <v>0</v>
      </c>
      <c r="AD42" s="79">
        <f t="shared" si="37"/>
        <v>0</v>
      </c>
      <c r="AE42" s="69"/>
    </row>
    <row r="43" spans="2:31" ht="17.25" customHeight="1" x14ac:dyDescent="0.15">
      <c r="B43" s="80"/>
      <c r="C43" s="121" t="s">
        <v>22</v>
      </c>
      <c r="D43" s="77" t="s">
        <v>13</v>
      </c>
      <c r="E43" s="79">
        <f t="shared" si="19"/>
        <v>4273.3999999999996</v>
      </c>
      <c r="F43" s="79">
        <f t="shared" si="30"/>
        <v>2415.67</v>
      </c>
      <c r="G43" s="79">
        <f t="shared" si="20"/>
        <v>2334.87</v>
      </c>
      <c r="H43" s="79">
        <f t="shared" si="21"/>
        <v>80.8</v>
      </c>
      <c r="I43" s="79">
        <f t="shared" si="22"/>
        <v>2322.7599999999998</v>
      </c>
      <c r="J43" s="79">
        <f t="shared" si="32"/>
        <v>2288.37</v>
      </c>
      <c r="K43" s="79">
        <f t="shared" si="32"/>
        <v>34.39</v>
      </c>
      <c r="L43" s="79">
        <f t="shared" si="23"/>
        <v>92.91</v>
      </c>
      <c r="M43" s="79">
        <f t="shared" si="33"/>
        <v>46.5</v>
      </c>
      <c r="N43" s="79">
        <f t="shared" si="33"/>
        <v>46.41</v>
      </c>
      <c r="O43" s="79">
        <f t="shared" si="24"/>
        <v>1516.54</v>
      </c>
      <c r="P43" s="79">
        <f t="shared" si="25"/>
        <v>85</v>
      </c>
      <c r="Q43" s="79">
        <f t="shared" si="25"/>
        <v>1431.54</v>
      </c>
      <c r="R43" s="79">
        <f t="shared" si="26"/>
        <v>0</v>
      </c>
      <c r="S43" s="79">
        <f t="shared" si="34"/>
        <v>0</v>
      </c>
      <c r="T43" s="79">
        <f t="shared" si="34"/>
        <v>0</v>
      </c>
      <c r="U43" s="79">
        <f t="shared" si="27"/>
        <v>231.31</v>
      </c>
      <c r="V43" s="79">
        <f t="shared" si="35"/>
        <v>31.57</v>
      </c>
      <c r="W43" s="79">
        <f t="shared" si="35"/>
        <v>199.74</v>
      </c>
      <c r="X43" s="79">
        <f t="shared" si="28"/>
        <v>1285.23</v>
      </c>
      <c r="Y43" s="79">
        <f t="shared" si="36"/>
        <v>53.430000000000007</v>
      </c>
      <c r="Z43" s="79">
        <f t="shared" si="36"/>
        <v>1231.8</v>
      </c>
      <c r="AA43" s="79">
        <f t="shared" si="29"/>
        <v>341.18999999999994</v>
      </c>
      <c r="AB43" s="79">
        <f t="shared" si="37"/>
        <v>323.03999999999996</v>
      </c>
      <c r="AC43" s="79">
        <f t="shared" si="37"/>
        <v>18.149999999999999</v>
      </c>
      <c r="AD43" s="79">
        <f t="shared" si="37"/>
        <v>0</v>
      </c>
      <c r="AE43" s="69"/>
    </row>
    <row r="44" spans="2:31" ht="17.25" customHeight="1" x14ac:dyDescent="0.15">
      <c r="B44" s="80"/>
      <c r="C44" s="123" t="s">
        <v>21</v>
      </c>
      <c r="D44" s="77" t="s">
        <v>14</v>
      </c>
      <c r="E44" s="79">
        <f t="shared" si="19"/>
        <v>885.47800000000007</v>
      </c>
      <c r="F44" s="79">
        <f t="shared" si="30"/>
        <v>677.202</v>
      </c>
      <c r="G44" s="79">
        <f t="shared" si="20"/>
        <v>670.11900000000003</v>
      </c>
      <c r="H44" s="79">
        <f t="shared" si="21"/>
        <v>7.0830000000000002</v>
      </c>
      <c r="I44" s="79">
        <f t="shared" si="22"/>
        <v>669.92700000000002</v>
      </c>
      <c r="J44" s="79">
        <f t="shared" si="32"/>
        <v>667.57400000000007</v>
      </c>
      <c r="K44" s="79">
        <f t="shared" si="32"/>
        <v>2.3529999999999998</v>
      </c>
      <c r="L44" s="79">
        <f t="shared" si="23"/>
        <v>7.2750000000000004</v>
      </c>
      <c r="M44" s="79">
        <f t="shared" si="33"/>
        <v>2.5449999999999999</v>
      </c>
      <c r="N44" s="79">
        <f t="shared" si="33"/>
        <v>4.7300000000000004</v>
      </c>
      <c r="O44" s="79">
        <f t="shared" si="24"/>
        <v>208.27600000000001</v>
      </c>
      <c r="P44" s="79">
        <f t="shared" si="25"/>
        <v>18.194000000000003</v>
      </c>
      <c r="Q44" s="79">
        <f t="shared" si="25"/>
        <v>190.08200000000002</v>
      </c>
      <c r="R44" s="79">
        <f t="shared" si="26"/>
        <v>0</v>
      </c>
      <c r="S44" s="79">
        <f t="shared" si="34"/>
        <v>0</v>
      </c>
      <c r="T44" s="79">
        <f t="shared" si="34"/>
        <v>0</v>
      </c>
      <c r="U44" s="79">
        <f t="shared" si="27"/>
        <v>25.789000000000001</v>
      </c>
      <c r="V44" s="79">
        <f t="shared" si="35"/>
        <v>5.4060000000000006</v>
      </c>
      <c r="W44" s="79">
        <f t="shared" si="35"/>
        <v>20.383000000000003</v>
      </c>
      <c r="X44" s="79">
        <f t="shared" si="28"/>
        <v>182.48700000000002</v>
      </c>
      <c r="Y44" s="79">
        <f t="shared" si="36"/>
        <v>12.788</v>
      </c>
      <c r="Z44" s="79">
        <f t="shared" si="36"/>
        <v>169.69900000000001</v>
      </c>
      <c r="AA44" s="79">
        <f t="shared" si="29"/>
        <v>0</v>
      </c>
      <c r="AB44" s="79">
        <f t="shared" si="37"/>
        <v>0</v>
      </c>
      <c r="AC44" s="79">
        <f t="shared" si="37"/>
        <v>0</v>
      </c>
      <c r="AD44" s="79">
        <f t="shared" si="37"/>
        <v>0</v>
      </c>
      <c r="AE44" s="69"/>
    </row>
    <row r="45" spans="2:31" ht="17.25" customHeight="1" x14ac:dyDescent="0.15">
      <c r="B45" s="78"/>
      <c r="C45" s="121" t="s">
        <v>15</v>
      </c>
      <c r="D45" s="77" t="s">
        <v>13</v>
      </c>
      <c r="E45" s="79">
        <f>F45+O45+AA45+AD45</f>
        <v>91772.98</v>
      </c>
      <c r="F45" s="79">
        <f t="shared" si="30"/>
        <v>52806.43</v>
      </c>
      <c r="G45" s="79">
        <f>J45+M45</f>
        <v>52034.22</v>
      </c>
      <c r="H45" s="79">
        <f t="shared" si="21"/>
        <v>772.21</v>
      </c>
      <c r="I45" s="79">
        <f t="shared" si="22"/>
        <v>52198.27</v>
      </c>
      <c r="J45" s="79">
        <f>SUM(J47,J49,J51,J53)</f>
        <v>51502.99</v>
      </c>
      <c r="K45" s="79">
        <f>SUM(K47,K49,K51,K53)</f>
        <v>695.28000000000009</v>
      </c>
      <c r="L45" s="79">
        <f t="shared" si="23"/>
        <v>608.16000000000008</v>
      </c>
      <c r="M45" s="79">
        <f>SUM(M47,M49,M51,M53)</f>
        <v>531.23</v>
      </c>
      <c r="N45" s="79">
        <f>SUM(N47,N49,N51,N53)</f>
        <v>76.930000000000007</v>
      </c>
      <c r="O45" s="79">
        <f t="shared" si="24"/>
        <v>35332.71</v>
      </c>
      <c r="P45" s="79">
        <f t="shared" si="25"/>
        <v>6334.64</v>
      </c>
      <c r="Q45" s="79">
        <f t="shared" si="25"/>
        <v>28998.069999999996</v>
      </c>
      <c r="R45" s="79">
        <f t="shared" si="26"/>
        <v>0</v>
      </c>
      <c r="S45" s="79">
        <f>SUM(S47,S49,S51,S53)</f>
        <v>0</v>
      </c>
      <c r="T45" s="79">
        <f>SUM(T47,T49,T51,T53)</f>
        <v>0</v>
      </c>
      <c r="U45" s="79">
        <f t="shared" si="27"/>
        <v>1224.76</v>
      </c>
      <c r="V45" s="79">
        <f>SUM(V47,V49,V51,V53)</f>
        <v>953.64</v>
      </c>
      <c r="W45" s="79">
        <f>SUM(W47,W49,W51,W53)</f>
        <v>271.12</v>
      </c>
      <c r="X45" s="79">
        <f t="shared" si="28"/>
        <v>34107.949999999997</v>
      </c>
      <c r="Y45" s="79">
        <f>SUM(Y47,Y49,Y51,Y53)</f>
        <v>5381</v>
      </c>
      <c r="Z45" s="79">
        <f>SUM(Z47,Z49,Z51,Z53)</f>
        <v>28726.949999999997</v>
      </c>
      <c r="AA45" s="79">
        <f t="shared" si="29"/>
        <v>3633.73</v>
      </c>
      <c r="AB45" s="79">
        <f t="shared" ref="AB45:AD46" si="38">SUM(AB47,AB49,AB51,AB53)</f>
        <v>2904.65</v>
      </c>
      <c r="AC45" s="79">
        <f t="shared" si="38"/>
        <v>729.08</v>
      </c>
      <c r="AD45" s="79">
        <f t="shared" si="38"/>
        <v>0.11</v>
      </c>
      <c r="AE45" s="69"/>
    </row>
    <row r="46" spans="2:31" ht="17.25" customHeight="1" x14ac:dyDescent="0.15">
      <c r="B46" s="80"/>
      <c r="C46" s="123"/>
      <c r="D46" s="77" t="s">
        <v>14</v>
      </c>
      <c r="E46" s="79">
        <f t="shared" si="19"/>
        <v>20642.296999999999</v>
      </c>
      <c r="F46" s="79">
        <f t="shared" si="30"/>
        <v>15391.984</v>
      </c>
      <c r="G46" s="79">
        <f t="shared" si="20"/>
        <v>15328.531000000001</v>
      </c>
      <c r="H46" s="79">
        <f t="shared" si="21"/>
        <v>63.452999999999996</v>
      </c>
      <c r="I46" s="79">
        <f t="shared" si="22"/>
        <v>15293.442000000001</v>
      </c>
      <c r="J46" s="79">
        <f>SUM(J48,J50,J52,J54)</f>
        <v>15236.7</v>
      </c>
      <c r="K46" s="79">
        <f>SUM(K48,K50,K52,K54)</f>
        <v>56.741999999999997</v>
      </c>
      <c r="L46" s="79">
        <f t="shared" si="23"/>
        <v>98.542000000000016</v>
      </c>
      <c r="M46" s="79">
        <f>SUM(M48,M50,M52,M54)</f>
        <v>91.831000000000017</v>
      </c>
      <c r="N46" s="79">
        <f>SUM(N48,N50,N52,N54)</f>
        <v>6.7110000000000003</v>
      </c>
      <c r="O46" s="79">
        <f t="shared" si="24"/>
        <v>5249.8449999999993</v>
      </c>
      <c r="P46" s="79">
        <f t="shared" si="25"/>
        <v>1470.6490000000001</v>
      </c>
      <c r="Q46" s="79">
        <f t="shared" si="25"/>
        <v>3779.1959999999995</v>
      </c>
      <c r="R46" s="79">
        <f t="shared" si="26"/>
        <v>0</v>
      </c>
      <c r="S46" s="79">
        <f>SUM(S48,S50,S52,S54)</f>
        <v>0</v>
      </c>
      <c r="T46" s="79">
        <f>SUM(T48,T50,T52,T54)</f>
        <v>0</v>
      </c>
      <c r="U46" s="79">
        <f t="shared" si="27"/>
        <v>188.70899999999997</v>
      </c>
      <c r="V46" s="79">
        <f>SUM(V48,V50,V52,V54)</f>
        <v>162.70299999999997</v>
      </c>
      <c r="W46" s="79">
        <f>SUM(W48,W50,W52,W54)</f>
        <v>26.006</v>
      </c>
      <c r="X46" s="79">
        <f t="shared" si="28"/>
        <v>5061.1359999999995</v>
      </c>
      <c r="Y46" s="79">
        <f>SUM(Y48,Y50,Y52,Y54)</f>
        <v>1307.9460000000001</v>
      </c>
      <c r="Z46" s="79">
        <f>SUM(Z48,Z50,Z52,Z54)</f>
        <v>3753.1899999999996</v>
      </c>
      <c r="AA46" s="79">
        <f t="shared" si="29"/>
        <v>0.46800000000000003</v>
      </c>
      <c r="AB46" s="79">
        <f t="shared" si="38"/>
        <v>0</v>
      </c>
      <c r="AC46" s="79">
        <f t="shared" si="38"/>
        <v>0.46800000000000003</v>
      </c>
      <c r="AD46" s="79">
        <f t="shared" si="38"/>
        <v>0</v>
      </c>
      <c r="AE46" s="69"/>
    </row>
    <row r="47" spans="2:31" ht="17.25" customHeight="1" x14ac:dyDescent="0.15">
      <c r="B47" s="80" t="s">
        <v>433</v>
      </c>
      <c r="C47" s="121" t="s">
        <v>430</v>
      </c>
      <c r="D47" s="77" t="s">
        <v>13</v>
      </c>
      <c r="E47" s="79">
        <f t="shared" si="19"/>
        <v>6727.13</v>
      </c>
      <c r="F47" s="79">
        <f t="shared" si="30"/>
        <v>6411.6900000000005</v>
      </c>
      <c r="G47" s="79">
        <f t="shared" si="20"/>
        <v>6397.4800000000005</v>
      </c>
      <c r="H47" s="79">
        <f t="shared" si="21"/>
        <v>14.21</v>
      </c>
      <c r="I47" s="79">
        <f t="shared" si="22"/>
        <v>6400.4000000000005</v>
      </c>
      <c r="J47" s="79">
        <f t="shared" ref="J47:K54" si="39">J75+J103</f>
        <v>6386.1900000000005</v>
      </c>
      <c r="K47" s="79">
        <f t="shared" si="39"/>
        <v>14.21</v>
      </c>
      <c r="L47" s="79">
        <f t="shared" si="23"/>
        <v>11.29</v>
      </c>
      <c r="M47" s="79">
        <f t="shared" ref="M47:N54" si="40">M75+M103</f>
        <v>11.29</v>
      </c>
      <c r="N47" s="79">
        <f t="shared" si="40"/>
        <v>0</v>
      </c>
      <c r="O47" s="79">
        <f t="shared" si="24"/>
        <v>298.78999999999996</v>
      </c>
      <c r="P47" s="79">
        <f t="shared" si="25"/>
        <v>28.53</v>
      </c>
      <c r="Q47" s="79">
        <f t="shared" si="25"/>
        <v>270.26</v>
      </c>
      <c r="R47" s="79">
        <f t="shared" si="26"/>
        <v>0</v>
      </c>
      <c r="S47" s="79">
        <f t="shared" ref="S47:T54" si="41">S75+S103</f>
        <v>0</v>
      </c>
      <c r="T47" s="79">
        <f t="shared" si="41"/>
        <v>0</v>
      </c>
      <c r="U47" s="79">
        <f t="shared" si="27"/>
        <v>2.21</v>
      </c>
      <c r="V47" s="79">
        <f t="shared" ref="V47:W54" si="42">V75+V103</f>
        <v>0</v>
      </c>
      <c r="W47" s="79">
        <f t="shared" si="42"/>
        <v>2.21</v>
      </c>
      <c r="X47" s="79">
        <f t="shared" si="28"/>
        <v>296.58000000000004</v>
      </c>
      <c r="Y47" s="79">
        <f t="shared" ref="Y47:Z54" si="43">Y75+Y103</f>
        <v>28.53</v>
      </c>
      <c r="Z47" s="79">
        <f t="shared" si="43"/>
        <v>268.05</v>
      </c>
      <c r="AA47" s="79">
        <f t="shared" si="29"/>
        <v>16.649999999999999</v>
      </c>
      <c r="AB47" s="79">
        <f t="shared" ref="AB47:AD54" si="44">AB75+AB103</f>
        <v>6.4399999999999995</v>
      </c>
      <c r="AC47" s="79">
        <f t="shared" si="44"/>
        <v>10.209999999999999</v>
      </c>
      <c r="AD47" s="79">
        <f t="shared" si="44"/>
        <v>0</v>
      </c>
      <c r="AE47" s="69"/>
    </row>
    <row r="48" spans="2:31" ht="17.25" customHeight="1" x14ac:dyDescent="0.15">
      <c r="B48" s="80"/>
      <c r="C48" s="123" t="s">
        <v>23</v>
      </c>
      <c r="D48" s="77" t="s">
        <v>14</v>
      </c>
      <c r="E48" s="79">
        <f t="shared" si="19"/>
        <v>1669.55</v>
      </c>
      <c r="F48" s="79">
        <f t="shared" si="30"/>
        <v>1636.846</v>
      </c>
      <c r="G48" s="79">
        <f t="shared" si="20"/>
        <v>1636.626</v>
      </c>
      <c r="H48" s="79">
        <f t="shared" si="21"/>
        <v>0.22</v>
      </c>
      <c r="I48" s="79">
        <f t="shared" si="22"/>
        <v>1635.34</v>
      </c>
      <c r="J48" s="79">
        <f t="shared" si="39"/>
        <v>1635.12</v>
      </c>
      <c r="K48" s="79">
        <f t="shared" si="39"/>
        <v>0.22</v>
      </c>
      <c r="L48" s="79">
        <f t="shared" si="23"/>
        <v>1.506</v>
      </c>
      <c r="M48" s="79">
        <f t="shared" si="40"/>
        <v>1.506</v>
      </c>
      <c r="N48" s="79">
        <f t="shared" si="40"/>
        <v>0</v>
      </c>
      <c r="O48" s="79">
        <f t="shared" si="24"/>
        <v>32.703999999999994</v>
      </c>
      <c r="P48" s="79">
        <f t="shared" si="25"/>
        <v>6.8780000000000001</v>
      </c>
      <c r="Q48" s="79">
        <f t="shared" si="25"/>
        <v>25.825999999999997</v>
      </c>
      <c r="R48" s="79">
        <f t="shared" si="26"/>
        <v>0</v>
      </c>
      <c r="S48" s="79">
        <f t="shared" si="41"/>
        <v>0</v>
      </c>
      <c r="T48" s="79">
        <f t="shared" si="41"/>
        <v>0</v>
      </c>
      <c r="U48" s="79">
        <f t="shared" si="27"/>
        <v>0.221</v>
      </c>
      <c r="V48" s="79">
        <f t="shared" si="42"/>
        <v>0</v>
      </c>
      <c r="W48" s="79">
        <f t="shared" si="42"/>
        <v>0.221</v>
      </c>
      <c r="X48" s="79">
        <f t="shared" si="28"/>
        <v>32.482999999999997</v>
      </c>
      <c r="Y48" s="79">
        <f t="shared" si="43"/>
        <v>6.8780000000000001</v>
      </c>
      <c r="Z48" s="79">
        <f t="shared" si="43"/>
        <v>25.604999999999997</v>
      </c>
      <c r="AA48" s="79">
        <f t="shared" si="29"/>
        <v>0</v>
      </c>
      <c r="AB48" s="79">
        <f t="shared" si="44"/>
        <v>0</v>
      </c>
      <c r="AC48" s="79">
        <f t="shared" si="44"/>
        <v>0</v>
      </c>
      <c r="AD48" s="79">
        <f t="shared" si="44"/>
        <v>0</v>
      </c>
      <c r="AE48" s="69"/>
    </row>
    <row r="49" spans="2:31" ht="17.25" customHeight="1" x14ac:dyDescent="0.15">
      <c r="B49" s="80" t="s">
        <v>434</v>
      </c>
      <c r="C49" s="121" t="s">
        <v>24</v>
      </c>
      <c r="D49" s="77" t="s">
        <v>13</v>
      </c>
      <c r="E49" s="79">
        <f t="shared" si="19"/>
        <v>7077.78</v>
      </c>
      <c r="F49" s="79">
        <f t="shared" si="30"/>
        <v>3025.59</v>
      </c>
      <c r="G49" s="79">
        <f t="shared" si="20"/>
        <v>2968.5</v>
      </c>
      <c r="H49" s="79">
        <f t="shared" si="21"/>
        <v>57.09</v>
      </c>
      <c r="I49" s="79">
        <f t="shared" si="22"/>
        <v>2987.63</v>
      </c>
      <c r="J49" s="79">
        <f t="shared" si="39"/>
        <v>2932.71</v>
      </c>
      <c r="K49" s="79">
        <f t="shared" si="39"/>
        <v>54.92</v>
      </c>
      <c r="L49" s="79">
        <f t="shared" si="23"/>
        <v>37.96</v>
      </c>
      <c r="M49" s="79">
        <f t="shared" si="40"/>
        <v>35.79</v>
      </c>
      <c r="N49" s="79">
        <f t="shared" si="40"/>
        <v>2.17</v>
      </c>
      <c r="O49" s="79">
        <f t="shared" si="24"/>
        <v>3649.22</v>
      </c>
      <c r="P49" s="79">
        <f t="shared" si="25"/>
        <v>680.87</v>
      </c>
      <c r="Q49" s="79">
        <f t="shared" si="25"/>
        <v>2968.35</v>
      </c>
      <c r="R49" s="79">
        <f t="shared" si="26"/>
        <v>0</v>
      </c>
      <c r="S49" s="79">
        <f t="shared" si="41"/>
        <v>0</v>
      </c>
      <c r="T49" s="79">
        <f t="shared" si="41"/>
        <v>0</v>
      </c>
      <c r="U49" s="79">
        <f t="shared" si="27"/>
        <v>93.210000000000008</v>
      </c>
      <c r="V49" s="79">
        <f t="shared" si="42"/>
        <v>58.24</v>
      </c>
      <c r="W49" s="79">
        <f t="shared" si="42"/>
        <v>34.97</v>
      </c>
      <c r="X49" s="79">
        <f t="shared" si="28"/>
        <v>3556.01</v>
      </c>
      <c r="Y49" s="79">
        <f t="shared" si="43"/>
        <v>622.63</v>
      </c>
      <c r="Z49" s="79">
        <f t="shared" si="43"/>
        <v>2933.38</v>
      </c>
      <c r="AA49" s="79">
        <f t="shared" si="29"/>
        <v>402.97</v>
      </c>
      <c r="AB49" s="79">
        <f t="shared" si="44"/>
        <v>270.11</v>
      </c>
      <c r="AC49" s="79">
        <f t="shared" si="44"/>
        <v>132.86000000000001</v>
      </c>
      <c r="AD49" s="79">
        <f t="shared" si="44"/>
        <v>0</v>
      </c>
      <c r="AE49" s="69"/>
    </row>
    <row r="50" spans="2:31" ht="17.25" customHeight="1" x14ac:dyDescent="0.15">
      <c r="B50" s="80"/>
      <c r="C50" s="123" t="s">
        <v>21</v>
      </c>
      <c r="D50" s="77" t="s">
        <v>14</v>
      </c>
      <c r="E50" s="79">
        <f t="shared" si="19"/>
        <v>1448.2660000000001</v>
      </c>
      <c r="F50" s="79">
        <f t="shared" si="30"/>
        <v>890.58400000000006</v>
      </c>
      <c r="G50" s="79">
        <f t="shared" si="20"/>
        <v>886.42200000000003</v>
      </c>
      <c r="H50" s="79">
        <f t="shared" si="21"/>
        <v>4.1620000000000008</v>
      </c>
      <c r="I50" s="79">
        <f t="shared" si="22"/>
        <v>884.78600000000006</v>
      </c>
      <c r="J50" s="79">
        <f t="shared" si="39"/>
        <v>880.77800000000002</v>
      </c>
      <c r="K50" s="79">
        <f t="shared" si="39"/>
        <v>4.0080000000000009</v>
      </c>
      <c r="L50" s="79">
        <f t="shared" si="23"/>
        <v>5.798</v>
      </c>
      <c r="M50" s="79">
        <f t="shared" si="40"/>
        <v>5.6440000000000001</v>
      </c>
      <c r="N50" s="79">
        <f t="shared" si="40"/>
        <v>0.154</v>
      </c>
      <c r="O50" s="79">
        <f t="shared" si="24"/>
        <v>557.68200000000002</v>
      </c>
      <c r="P50" s="79">
        <f t="shared" si="25"/>
        <v>160.73699999999999</v>
      </c>
      <c r="Q50" s="79">
        <f t="shared" si="25"/>
        <v>396.94499999999999</v>
      </c>
      <c r="R50" s="79">
        <f t="shared" si="26"/>
        <v>0</v>
      </c>
      <c r="S50" s="79">
        <f t="shared" si="41"/>
        <v>0</v>
      </c>
      <c r="T50" s="79">
        <f t="shared" si="41"/>
        <v>0</v>
      </c>
      <c r="U50" s="79">
        <f t="shared" si="27"/>
        <v>13.186</v>
      </c>
      <c r="V50" s="79">
        <f t="shared" si="42"/>
        <v>9.7119999999999997</v>
      </c>
      <c r="W50" s="79">
        <f t="shared" si="42"/>
        <v>3.4740000000000002</v>
      </c>
      <c r="X50" s="79">
        <f t="shared" si="28"/>
        <v>544.49599999999998</v>
      </c>
      <c r="Y50" s="79">
        <f t="shared" si="43"/>
        <v>151.02500000000001</v>
      </c>
      <c r="Z50" s="79">
        <f t="shared" si="43"/>
        <v>393.471</v>
      </c>
      <c r="AA50" s="79">
        <f t="shared" si="29"/>
        <v>0</v>
      </c>
      <c r="AB50" s="79">
        <f t="shared" si="44"/>
        <v>0</v>
      </c>
      <c r="AC50" s="79">
        <f t="shared" si="44"/>
        <v>0</v>
      </c>
      <c r="AD50" s="79">
        <f t="shared" si="44"/>
        <v>0</v>
      </c>
      <c r="AE50" s="69"/>
    </row>
    <row r="51" spans="2:31" ht="17.25" customHeight="1" x14ac:dyDescent="0.15">
      <c r="B51" s="80" t="s">
        <v>20</v>
      </c>
      <c r="C51" s="121" t="s">
        <v>25</v>
      </c>
      <c r="D51" s="77" t="s">
        <v>13</v>
      </c>
      <c r="E51" s="79">
        <f t="shared" si="19"/>
        <v>2993.4300000000007</v>
      </c>
      <c r="F51" s="79">
        <f t="shared" si="30"/>
        <v>1093.8900000000003</v>
      </c>
      <c r="G51" s="79">
        <f t="shared" si="20"/>
        <v>1068.2400000000002</v>
      </c>
      <c r="H51" s="79">
        <f t="shared" si="21"/>
        <v>25.65</v>
      </c>
      <c r="I51" s="79">
        <f t="shared" si="22"/>
        <v>1020.5600000000002</v>
      </c>
      <c r="J51" s="79">
        <f t="shared" si="39"/>
        <v>1014.6000000000001</v>
      </c>
      <c r="K51" s="79">
        <f t="shared" si="39"/>
        <v>5.9599999999999991</v>
      </c>
      <c r="L51" s="79">
        <f t="shared" si="23"/>
        <v>73.33</v>
      </c>
      <c r="M51" s="79">
        <f t="shared" si="40"/>
        <v>53.64</v>
      </c>
      <c r="N51" s="79">
        <f t="shared" si="40"/>
        <v>19.690000000000001</v>
      </c>
      <c r="O51" s="79">
        <f t="shared" si="24"/>
        <v>1694.89</v>
      </c>
      <c r="P51" s="79">
        <f t="shared" si="25"/>
        <v>190.35</v>
      </c>
      <c r="Q51" s="79">
        <f t="shared" si="25"/>
        <v>1504.5400000000002</v>
      </c>
      <c r="R51" s="79">
        <f t="shared" si="26"/>
        <v>0</v>
      </c>
      <c r="S51" s="79">
        <f t="shared" si="41"/>
        <v>0</v>
      </c>
      <c r="T51" s="79">
        <f t="shared" si="41"/>
        <v>0</v>
      </c>
      <c r="U51" s="79">
        <f t="shared" si="27"/>
        <v>41.6</v>
      </c>
      <c r="V51" s="79">
        <f t="shared" si="42"/>
        <v>40.71</v>
      </c>
      <c r="W51" s="79">
        <f t="shared" si="42"/>
        <v>0.8899999999999999</v>
      </c>
      <c r="X51" s="79">
        <f t="shared" si="28"/>
        <v>1653.29</v>
      </c>
      <c r="Y51" s="79">
        <f t="shared" si="43"/>
        <v>149.63999999999999</v>
      </c>
      <c r="Z51" s="79">
        <f t="shared" si="43"/>
        <v>1503.65</v>
      </c>
      <c r="AA51" s="79">
        <f t="shared" si="29"/>
        <v>204.65</v>
      </c>
      <c r="AB51" s="79">
        <f t="shared" si="44"/>
        <v>157.52000000000001</v>
      </c>
      <c r="AC51" s="79">
        <f t="shared" si="44"/>
        <v>47.129999999999995</v>
      </c>
      <c r="AD51" s="79">
        <f t="shared" si="44"/>
        <v>0</v>
      </c>
      <c r="AE51" s="69"/>
    </row>
    <row r="52" spans="2:31" ht="17.25" customHeight="1" x14ac:dyDescent="0.15">
      <c r="B52" s="80"/>
      <c r="C52" s="123" t="s">
        <v>26</v>
      </c>
      <c r="D52" s="77" t="s">
        <v>14</v>
      </c>
      <c r="E52" s="79">
        <f t="shared" si="19"/>
        <v>543.54300000000001</v>
      </c>
      <c r="F52" s="79">
        <f t="shared" si="30"/>
        <v>296.89700000000005</v>
      </c>
      <c r="G52" s="79">
        <f t="shared" si="20"/>
        <v>294.34500000000003</v>
      </c>
      <c r="H52" s="79">
        <f t="shared" si="21"/>
        <v>2.552</v>
      </c>
      <c r="I52" s="79">
        <f t="shared" si="22"/>
        <v>288.49700000000001</v>
      </c>
      <c r="J52" s="79">
        <f t="shared" si="39"/>
        <v>287.97000000000003</v>
      </c>
      <c r="K52" s="79">
        <f t="shared" si="39"/>
        <v>0.52700000000000002</v>
      </c>
      <c r="L52" s="79">
        <f t="shared" si="23"/>
        <v>8.4</v>
      </c>
      <c r="M52" s="79">
        <f t="shared" si="40"/>
        <v>6.3750000000000009</v>
      </c>
      <c r="N52" s="79">
        <f t="shared" si="40"/>
        <v>2.0249999999999999</v>
      </c>
      <c r="O52" s="79">
        <f t="shared" si="24"/>
        <v>246.64599999999999</v>
      </c>
      <c r="P52" s="79">
        <f t="shared" si="25"/>
        <v>41.775000000000006</v>
      </c>
      <c r="Q52" s="79">
        <f t="shared" si="25"/>
        <v>204.87099999999998</v>
      </c>
      <c r="R52" s="79">
        <f t="shared" si="26"/>
        <v>0</v>
      </c>
      <c r="S52" s="79">
        <f t="shared" si="41"/>
        <v>0</v>
      </c>
      <c r="T52" s="79">
        <f t="shared" si="41"/>
        <v>0</v>
      </c>
      <c r="U52" s="79">
        <f t="shared" si="27"/>
        <v>6.7880000000000003</v>
      </c>
      <c r="V52" s="79">
        <f t="shared" si="42"/>
        <v>6.6970000000000001</v>
      </c>
      <c r="W52" s="79">
        <f t="shared" si="42"/>
        <v>9.0999999999999998E-2</v>
      </c>
      <c r="X52" s="79">
        <f t="shared" si="28"/>
        <v>239.85799999999998</v>
      </c>
      <c r="Y52" s="79">
        <f t="shared" si="43"/>
        <v>35.078000000000003</v>
      </c>
      <c r="Z52" s="79">
        <f t="shared" si="43"/>
        <v>204.77999999999997</v>
      </c>
      <c r="AA52" s="79">
        <f t="shared" si="29"/>
        <v>0</v>
      </c>
      <c r="AB52" s="79">
        <f t="shared" si="44"/>
        <v>0</v>
      </c>
      <c r="AC52" s="79">
        <f t="shared" si="44"/>
        <v>0</v>
      </c>
      <c r="AD52" s="79">
        <f t="shared" si="44"/>
        <v>0</v>
      </c>
      <c r="AE52" s="69"/>
    </row>
    <row r="53" spans="2:31" ht="17.25" customHeight="1" x14ac:dyDescent="0.15">
      <c r="B53" s="80"/>
      <c r="C53" s="121" t="s">
        <v>27</v>
      </c>
      <c r="D53" s="77" t="s">
        <v>13</v>
      </c>
      <c r="E53" s="79">
        <f t="shared" si="19"/>
        <v>74974.640000000014</v>
      </c>
      <c r="F53" s="79">
        <f t="shared" si="30"/>
        <v>42275.26</v>
      </c>
      <c r="G53" s="79">
        <f t="shared" si="20"/>
        <v>41600</v>
      </c>
      <c r="H53" s="79">
        <f t="shared" si="21"/>
        <v>675.2600000000001</v>
      </c>
      <c r="I53" s="79">
        <f t="shared" si="22"/>
        <v>41789.68</v>
      </c>
      <c r="J53" s="79">
        <f t="shared" si="39"/>
        <v>41169.49</v>
      </c>
      <c r="K53" s="79">
        <f t="shared" si="39"/>
        <v>620.19000000000005</v>
      </c>
      <c r="L53" s="79">
        <f t="shared" si="23"/>
        <v>485.58</v>
      </c>
      <c r="M53" s="79">
        <f t="shared" si="40"/>
        <v>430.51</v>
      </c>
      <c r="N53" s="79">
        <f t="shared" si="40"/>
        <v>55.07</v>
      </c>
      <c r="O53" s="79">
        <f t="shared" si="24"/>
        <v>29689.809999999998</v>
      </c>
      <c r="P53" s="79">
        <f t="shared" si="25"/>
        <v>5434.8899999999994</v>
      </c>
      <c r="Q53" s="79">
        <f t="shared" si="25"/>
        <v>24254.92</v>
      </c>
      <c r="R53" s="79">
        <f t="shared" si="26"/>
        <v>0</v>
      </c>
      <c r="S53" s="79">
        <f t="shared" si="41"/>
        <v>0</v>
      </c>
      <c r="T53" s="79">
        <f t="shared" si="41"/>
        <v>0</v>
      </c>
      <c r="U53" s="79">
        <f t="shared" si="27"/>
        <v>1087.74</v>
      </c>
      <c r="V53" s="79">
        <f t="shared" si="42"/>
        <v>854.68999999999994</v>
      </c>
      <c r="W53" s="79">
        <f t="shared" si="42"/>
        <v>233.04999999999998</v>
      </c>
      <c r="X53" s="79">
        <f t="shared" si="28"/>
        <v>28602.07</v>
      </c>
      <c r="Y53" s="79">
        <f t="shared" si="43"/>
        <v>4580.2</v>
      </c>
      <c r="Z53" s="79">
        <f t="shared" si="43"/>
        <v>24021.87</v>
      </c>
      <c r="AA53" s="79">
        <f t="shared" si="29"/>
        <v>3009.46</v>
      </c>
      <c r="AB53" s="79">
        <f t="shared" si="44"/>
        <v>2470.58</v>
      </c>
      <c r="AC53" s="79">
        <f t="shared" si="44"/>
        <v>538.88</v>
      </c>
      <c r="AD53" s="79">
        <f t="shared" si="44"/>
        <v>0.11</v>
      </c>
      <c r="AE53" s="69"/>
    </row>
    <row r="54" spans="2:31" ht="17.25" customHeight="1" thickBot="1" x14ac:dyDescent="0.2">
      <c r="B54" s="80"/>
      <c r="C54" s="123" t="s">
        <v>21</v>
      </c>
      <c r="D54" s="77" t="s">
        <v>14</v>
      </c>
      <c r="E54" s="79">
        <f t="shared" si="19"/>
        <v>16980.938000000002</v>
      </c>
      <c r="F54" s="79">
        <f t="shared" si="30"/>
        <v>12567.657000000001</v>
      </c>
      <c r="G54" s="79">
        <f t="shared" si="20"/>
        <v>12511.138000000001</v>
      </c>
      <c r="H54" s="79">
        <f t="shared" si="21"/>
        <v>56.518999999999991</v>
      </c>
      <c r="I54" s="79">
        <f t="shared" si="22"/>
        <v>12484.819</v>
      </c>
      <c r="J54" s="79">
        <f t="shared" si="39"/>
        <v>12432.832</v>
      </c>
      <c r="K54" s="79">
        <f t="shared" si="39"/>
        <v>51.986999999999995</v>
      </c>
      <c r="L54" s="79">
        <f t="shared" si="23"/>
        <v>82.838000000000008</v>
      </c>
      <c r="M54" s="79">
        <f t="shared" si="40"/>
        <v>78.306000000000012</v>
      </c>
      <c r="N54" s="79">
        <f t="shared" si="40"/>
        <v>4.532</v>
      </c>
      <c r="O54" s="79">
        <f t="shared" si="24"/>
        <v>4412.8130000000001</v>
      </c>
      <c r="P54" s="79">
        <f t="shared" si="25"/>
        <v>1261.259</v>
      </c>
      <c r="Q54" s="79">
        <f t="shared" si="25"/>
        <v>3151.5539999999996</v>
      </c>
      <c r="R54" s="79">
        <f t="shared" si="26"/>
        <v>0</v>
      </c>
      <c r="S54" s="79">
        <f t="shared" si="41"/>
        <v>0</v>
      </c>
      <c r="T54" s="79">
        <f t="shared" si="41"/>
        <v>0</v>
      </c>
      <c r="U54" s="79">
        <f t="shared" si="27"/>
        <v>168.51399999999998</v>
      </c>
      <c r="V54" s="79">
        <f t="shared" si="42"/>
        <v>146.29399999999998</v>
      </c>
      <c r="W54" s="79">
        <f t="shared" si="42"/>
        <v>22.22</v>
      </c>
      <c r="X54" s="79">
        <f t="shared" si="28"/>
        <v>4244.299</v>
      </c>
      <c r="Y54" s="79">
        <f t="shared" si="43"/>
        <v>1114.9650000000001</v>
      </c>
      <c r="Z54" s="79">
        <f t="shared" si="43"/>
        <v>3129.3339999999998</v>
      </c>
      <c r="AA54" s="79">
        <f t="shared" si="29"/>
        <v>0.46800000000000003</v>
      </c>
      <c r="AB54" s="79">
        <f t="shared" si="44"/>
        <v>0</v>
      </c>
      <c r="AC54" s="79">
        <f t="shared" si="44"/>
        <v>0.46800000000000003</v>
      </c>
      <c r="AD54" s="79">
        <f t="shared" si="44"/>
        <v>0</v>
      </c>
      <c r="AE54" s="69"/>
    </row>
    <row r="55" spans="2:31" ht="17.25" customHeight="1" x14ac:dyDescent="0.15">
      <c r="B55" s="64" t="s">
        <v>324</v>
      </c>
      <c r="C55" s="64" t="s">
        <v>325</v>
      </c>
      <c r="D55" s="64"/>
      <c r="E55" s="64"/>
      <c r="F55" s="64"/>
      <c r="G55" s="64"/>
      <c r="H55" s="64"/>
      <c r="I55" s="64"/>
      <c r="J55" s="64"/>
      <c r="K55" s="64"/>
      <c r="L55" s="64"/>
      <c r="M55" s="64"/>
      <c r="N55" s="64"/>
      <c r="O55" s="64"/>
      <c r="P55" s="64"/>
      <c r="Q55" s="64"/>
      <c r="R55" s="64"/>
      <c r="S55" s="64"/>
      <c r="T55" s="64"/>
      <c r="U55" s="64"/>
      <c r="V55" s="64"/>
      <c r="W55" s="64"/>
      <c r="X55" s="64"/>
      <c r="Y55" s="64"/>
      <c r="Z55" s="64"/>
      <c r="AA55" s="64"/>
      <c r="AB55" s="64"/>
      <c r="AC55" s="64"/>
      <c r="AD55" s="64"/>
    </row>
    <row r="57" spans="2:31" s="3" customFormat="1" ht="18" customHeight="1" x14ac:dyDescent="0.15">
      <c r="B57" s="3" t="s">
        <v>535</v>
      </c>
    </row>
    <row r="58" spans="2:31" ht="17.25" customHeight="1" thickBot="1" x14ac:dyDescent="0.2">
      <c r="C58" s="72"/>
      <c r="D58" s="72"/>
      <c r="E58" s="72"/>
      <c r="F58" s="72"/>
      <c r="G58" s="72"/>
      <c r="H58" s="72"/>
      <c r="I58" s="72"/>
      <c r="J58" s="72"/>
      <c r="K58" s="72"/>
      <c r="L58" s="72"/>
      <c r="M58" s="72"/>
      <c r="N58" s="72"/>
      <c r="O58" s="72"/>
      <c r="P58" s="72"/>
      <c r="Q58" s="72"/>
      <c r="R58" s="72"/>
      <c r="S58" s="72"/>
      <c r="T58" s="72"/>
      <c r="U58" s="72"/>
      <c r="V58" s="72"/>
      <c r="W58" s="72"/>
      <c r="X58" s="72"/>
      <c r="Y58" s="72"/>
      <c r="Z58" s="72"/>
      <c r="AA58" s="72" t="s">
        <v>28</v>
      </c>
      <c r="AB58" s="72"/>
      <c r="AC58" s="72"/>
      <c r="AD58" s="72"/>
    </row>
    <row r="59" spans="2:31" ht="17.25" customHeight="1" x14ac:dyDescent="0.15">
      <c r="B59" s="63"/>
      <c r="C59" s="64"/>
      <c r="D59" s="64"/>
      <c r="E59" s="65"/>
      <c r="F59" s="66" t="s">
        <v>0</v>
      </c>
      <c r="G59" s="67"/>
      <c r="H59" s="67"/>
      <c r="I59" s="67"/>
      <c r="J59" s="67"/>
      <c r="K59" s="67"/>
      <c r="L59" s="67"/>
      <c r="M59" s="67"/>
      <c r="N59" s="67"/>
      <c r="O59" s="67"/>
      <c r="P59" s="67"/>
      <c r="Q59" s="67"/>
      <c r="R59" s="67"/>
      <c r="S59" s="67"/>
      <c r="T59" s="67"/>
      <c r="U59" s="67"/>
      <c r="V59" s="67"/>
      <c r="W59" s="67"/>
      <c r="X59" s="67"/>
      <c r="Y59" s="67"/>
      <c r="Z59" s="67"/>
      <c r="AA59" s="66" t="s">
        <v>207</v>
      </c>
      <c r="AB59" s="67"/>
      <c r="AC59" s="67"/>
      <c r="AD59" s="65"/>
      <c r="AE59" s="69"/>
    </row>
    <row r="60" spans="2:31" ht="17.25" customHeight="1" x14ac:dyDescent="0.15">
      <c r="B60" s="71" t="s">
        <v>1</v>
      </c>
      <c r="C60" s="72"/>
      <c r="D60" s="72"/>
      <c r="E60" s="73" t="s">
        <v>2</v>
      </c>
      <c r="F60" s="74" t="s">
        <v>3</v>
      </c>
      <c r="G60" s="75"/>
      <c r="H60" s="75"/>
      <c r="I60" s="75"/>
      <c r="J60" s="75"/>
      <c r="K60" s="75"/>
      <c r="L60" s="75"/>
      <c r="M60" s="75"/>
      <c r="N60" s="75"/>
      <c r="O60" s="74" t="s">
        <v>4</v>
      </c>
      <c r="P60" s="75"/>
      <c r="Q60" s="75"/>
      <c r="R60" s="75"/>
      <c r="S60" s="75"/>
      <c r="T60" s="75"/>
      <c r="U60" s="75"/>
      <c r="V60" s="75"/>
      <c r="W60" s="75"/>
      <c r="X60" s="75"/>
      <c r="Y60" s="75"/>
      <c r="Z60" s="75"/>
      <c r="AA60" s="77"/>
      <c r="AB60" s="77"/>
      <c r="AC60" s="77"/>
      <c r="AD60" s="73" t="s">
        <v>204</v>
      </c>
      <c r="AE60" s="69"/>
    </row>
    <row r="61" spans="2:31" ht="17.25" customHeight="1" x14ac:dyDescent="0.15">
      <c r="B61" s="71"/>
      <c r="C61" s="72"/>
      <c r="D61" s="72"/>
      <c r="E61" s="73"/>
      <c r="F61" s="74" t="s">
        <v>5</v>
      </c>
      <c r="G61" s="75"/>
      <c r="H61" s="75"/>
      <c r="I61" s="74" t="s">
        <v>6</v>
      </c>
      <c r="J61" s="75"/>
      <c r="K61" s="75"/>
      <c r="L61" s="74" t="s">
        <v>7</v>
      </c>
      <c r="M61" s="75"/>
      <c r="N61" s="75"/>
      <c r="O61" s="74" t="s">
        <v>8</v>
      </c>
      <c r="P61" s="75"/>
      <c r="Q61" s="75"/>
      <c r="R61" s="74" t="s">
        <v>6</v>
      </c>
      <c r="S61" s="75"/>
      <c r="T61" s="75"/>
      <c r="U61" s="74" t="s">
        <v>7</v>
      </c>
      <c r="V61" s="75"/>
      <c r="W61" s="75"/>
      <c r="X61" s="74" t="s">
        <v>9</v>
      </c>
      <c r="Y61" s="75"/>
      <c r="Z61" s="75"/>
      <c r="AA61" s="73" t="s">
        <v>2</v>
      </c>
      <c r="AB61" s="126" t="s">
        <v>205</v>
      </c>
      <c r="AC61" s="126" t="s">
        <v>206</v>
      </c>
      <c r="AD61" s="73"/>
      <c r="AE61" s="69"/>
    </row>
    <row r="62" spans="2:31" ht="17.25" customHeight="1" x14ac:dyDescent="0.15">
      <c r="B62" s="69"/>
      <c r="E62" s="76"/>
      <c r="F62" s="77" t="s">
        <v>2</v>
      </c>
      <c r="G62" s="77" t="s">
        <v>10</v>
      </c>
      <c r="H62" s="77" t="s">
        <v>11</v>
      </c>
      <c r="I62" s="77" t="s">
        <v>2</v>
      </c>
      <c r="J62" s="77" t="s">
        <v>10</v>
      </c>
      <c r="K62" s="77" t="s">
        <v>11</v>
      </c>
      <c r="L62" s="77" t="s">
        <v>2</v>
      </c>
      <c r="M62" s="77" t="s">
        <v>10</v>
      </c>
      <c r="N62" s="77" t="s">
        <v>11</v>
      </c>
      <c r="O62" s="77" t="s">
        <v>2</v>
      </c>
      <c r="P62" s="238" t="s">
        <v>10</v>
      </c>
      <c r="Q62" s="239" t="s">
        <v>11</v>
      </c>
      <c r="R62" s="77" t="s">
        <v>2</v>
      </c>
      <c r="S62" s="77" t="s">
        <v>10</v>
      </c>
      <c r="T62" s="77" t="s">
        <v>11</v>
      </c>
      <c r="U62" s="77" t="s">
        <v>2</v>
      </c>
      <c r="V62" s="77" t="s">
        <v>10</v>
      </c>
      <c r="W62" s="77" t="s">
        <v>11</v>
      </c>
      <c r="X62" s="77" t="s">
        <v>2</v>
      </c>
      <c r="Y62" s="77" t="s">
        <v>10</v>
      </c>
      <c r="Z62" s="77" t="s">
        <v>11</v>
      </c>
      <c r="AA62" s="76"/>
      <c r="AB62" s="76"/>
      <c r="AC62" s="76"/>
      <c r="AD62" s="76"/>
      <c r="AE62" s="69"/>
    </row>
    <row r="63" spans="2:31" ht="17.25" customHeight="1" x14ac:dyDescent="0.15">
      <c r="B63" s="240" t="s">
        <v>12</v>
      </c>
      <c r="C63" s="75"/>
      <c r="D63" s="77" t="s">
        <v>13</v>
      </c>
      <c r="E63" s="79">
        <f>F63+O63+AA63+AD63</f>
        <v>58718.63</v>
      </c>
      <c r="F63" s="79">
        <f>G63+H63</f>
        <v>35617.479999999996</v>
      </c>
      <c r="G63" s="79">
        <f>J63+M63</f>
        <v>34863.46</v>
      </c>
      <c r="H63" s="79">
        <f>K63+N63</f>
        <v>754.02</v>
      </c>
      <c r="I63" s="79">
        <f>J63+K63</f>
        <v>35279.769999999997</v>
      </c>
      <c r="J63" s="79">
        <f>J65+J73</f>
        <v>34566.949999999997</v>
      </c>
      <c r="K63" s="79">
        <f>K65+K73</f>
        <v>712.81999999999994</v>
      </c>
      <c r="L63" s="79">
        <f>M63+N63</f>
        <v>337.71</v>
      </c>
      <c r="M63" s="79">
        <f>M65+M73</f>
        <v>296.51</v>
      </c>
      <c r="N63" s="79">
        <f>N65+N73</f>
        <v>41.2</v>
      </c>
      <c r="O63" s="79">
        <f>P63+Q63</f>
        <v>21543.52</v>
      </c>
      <c r="P63" s="79">
        <f>S63+V63+Y63</f>
        <v>3880.22</v>
      </c>
      <c r="Q63" s="79">
        <f>T63+W63+Z63</f>
        <v>17663.3</v>
      </c>
      <c r="R63" s="79">
        <f>S63+T63</f>
        <v>0</v>
      </c>
      <c r="S63" s="79">
        <f>S65+S73</f>
        <v>0</v>
      </c>
      <c r="T63" s="79">
        <f>T65+T73</f>
        <v>0</v>
      </c>
      <c r="U63" s="79">
        <f>V63+W63</f>
        <v>1131.73</v>
      </c>
      <c r="V63" s="79">
        <f>V65+V73</f>
        <v>902.15</v>
      </c>
      <c r="W63" s="79">
        <f>W65+W73</f>
        <v>229.57999999999998</v>
      </c>
      <c r="X63" s="79">
        <f>Y63+Z63</f>
        <v>20411.789999999997</v>
      </c>
      <c r="Y63" s="79">
        <f>Y65+Y73</f>
        <v>2978.0699999999997</v>
      </c>
      <c r="Z63" s="79">
        <f>Z65+Z73</f>
        <v>17433.719999999998</v>
      </c>
      <c r="AA63" s="79">
        <f>AB63+AC63</f>
        <v>1557.6299999999999</v>
      </c>
      <c r="AB63" s="79">
        <f t="shared" ref="AB63:AD64" si="45">AB65+AB73</f>
        <v>1333.55</v>
      </c>
      <c r="AC63" s="79">
        <f t="shared" si="45"/>
        <v>224.08</v>
      </c>
      <c r="AD63" s="79">
        <f t="shared" si="45"/>
        <v>0</v>
      </c>
      <c r="AE63" s="69"/>
    </row>
    <row r="64" spans="2:31" ht="17.25" customHeight="1" x14ac:dyDescent="0.15">
      <c r="B64" s="80"/>
      <c r="D64" s="77" t="s">
        <v>14</v>
      </c>
      <c r="E64" s="79">
        <f t="shared" ref="E64:E82" si="46">F64+O64+AA64+AD64</f>
        <v>12815.266000000001</v>
      </c>
      <c r="F64" s="79">
        <f t="shared" ref="F64:F82" si="47">G64+H64</f>
        <v>9680.1310000000012</v>
      </c>
      <c r="G64" s="79">
        <f t="shared" ref="G64" si="48">J64+M64</f>
        <v>9625.4750000000004</v>
      </c>
      <c r="H64" s="79">
        <f t="shared" ref="H64:H82" si="49">K64+N64</f>
        <v>54.656000000000006</v>
      </c>
      <c r="I64" s="79">
        <f t="shared" ref="I64:I82" si="50">J64+K64</f>
        <v>9627.6270000000004</v>
      </c>
      <c r="J64" s="79">
        <f>J66+J74</f>
        <v>9576.1350000000002</v>
      </c>
      <c r="K64" s="79">
        <f>K66+K74</f>
        <v>51.492000000000004</v>
      </c>
      <c r="L64" s="79">
        <f t="shared" ref="L64:L82" si="51">M64+N64</f>
        <v>52.504000000000005</v>
      </c>
      <c r="M64" s="79">
        <f>M66+M74</f>
        <v>49.34</v>
      </c>
      <c r="N64" s="79">
        <f>N66+N74</f>
        <v>3.1639999999999997</v>
      </c>
      <c r="O64" s="79">
        <f t="shared" ref="O64:O82" si="52">P64+Q64</f>
        <v>3135.1350000000002</v>
      </c>
      <c r="P64" s="79">
        <f t="shared" ref="P64:P82" si="53">S64+V64+Y64</f>
        <v>876.1690000000001</v>
      </c>
      <c r="Q64" s="79">
        <f t="shared" ref="Q64:Q82" si="54">T64+W64+Z64</f>
        <v>2258.9659999999999</v>
      </c>
      <c r="R64" s="79">
        <f t="shared" ref="R64:R82" si="55">S64+T64</f>
        <v>0</v>
      </c>
      <c r="S64" s="79">
        <f>S66+S74</f>
        <v>0</v>
      </c>
      <c r="T64" s="79">
        <f>T66+T74</f>
        <v>0</v>
      </c>
      <c r="U64" s="79">
        <f t="shared" ref="U64:U82" si="56">V64+W64</f>
        <v>175.63800000000001</v>
      </c>
      <c r="V64" s="79">
        <f>V66+V74</f>
        <v>153.27600000000001</v>
      </c>
      <c r="W64" s="79">
        <f>W66+W74</f>
        <v>22.361999999999998</v>
      </c>
      <c r="X64" s="79">
        <f t="shared" ref="X64:X82" si="57">Y64+Z64</f>
        <v>2959.4969999999998</v>
      </c>
      <c r="Y64" s="79">
        <f>Y66+Y74</f>
        <v>722.89300000000003</v>
      </c>
      <c r="Z64" s="79">
        <f>Z66+Z74</f>
        <v>2236.6039999999998</v>
      </c>
      <c r="AA64" s="79">
        <f t="shared" ref="AA64:AA82" si="58">AB64+AC64</f>
        <v>0</v>
      </c>
      <c r="AB64" s="79">
        <f t="shared" si="45"/>
        <v>0</v>
      </c>
      <c r="AC64" s="79">
        <f t="shared" si="45"/>
        <v>0</v>
      </c>
      <c r="AD64" s="79">
        <f t="shared" si="45"/>
        <v>0</v>
      </c>
      <c r="AE64" s="69"/>
    </row>
    <row r="65" spans="2:31" ht="17.25" customHeight="1" x14ac:dyDescent="0.15">
      <c r="B65" s="78"/>
      <c r="C65" s="121" t="s">
        <v>15</v>
      </c>
      <c r="D65" s="77" t="s">
        <v>13</v>
      </c>
      <c r="E65" s="79">
        <f t="shared" si="46"/>
        <v>9843.92</v>
      </c>
      <c r="F65" s="79">
        <f t="shared" si="47"/>
        <v>7607.4199999999992</v>
      </c>
      <c r="G65" s="79">
        <f>J65+M65</f>
        <v>7413.7199999999993</v>
      </c>
      <c r="H65" s="79">
        <f t="shared" si="49"/>
        <v>193.7</v>
      </c>
      <c r="I65" s="79">
        <f t="shared" si="50"/>
        <v>7520.15</v>
      </c>
      <c r="J65" s="79">
        <f>SUM(J67,J69,J71)</f>
        <v>7337.7199999999993</v>
      </c>
      <c r="K65" s="79">
        <f>SUM(K67,K69,K71)</f>
        <v>182.42999999999998</v>
      </c>
      <c r="L65" s="79">
        <f t="shared" si="51"/>
        <v>87.269999999999982</v>
      </c>
      <c r="M65" s="79">
        <f>SUM(M67,M69,M71)</f>
        <v>75.999999999999986</v>
      </c>
      <c r="N65" s="79">
        <f>SUM(N67,N69,N71)</f>
        <v>11.27</v>
      </c>
      <c r="O65" s="79">
        <f t="shared" si="52"/>
        <v>2077.65</v>
      </c>
      <c r="P65" s="79">
        <f t="shared" si="53"/>
        <v>240.68</v>
      </c>
      <c r="Q65" s="79">
        <f t="shared" si="54"/>
        <v>1836.97</v>
      </c>
      <c r="R65" s="79">
        <f t="shared" si="55"/>
        <v>0</v>
      </c>
      <c r="S65" s="79">
        <f>SUM(S67,S69,S71)</f>
        <v>0</v>
      </c>
      <c r="T65" s="79">
        <f>SUM(T67,T69,T71)</f>
        <v>0</v>
      </c>
      <c r="U65" s="79">
        <f t="shared" si="56"/>
        <v>138.10000000000002</v>
      </c>
      <c r="V65" s="79">
        <f>SUM(V67,V69,V71)</f>
        <v>72.010000000000005</v>
      </c>
      <c r="W65" s="79">
        <f>SUM(W67,W69,W71)</f>
        <v>66.09</v>
      </c>
      <c r="X65" s="79">
        <f t="shared" si="57"/>
        <v>1939.5500000000002</v>
      </c>
      <c r="Y65" s="79">
        <f>SUM(Y67,Y69,Y71)</f>
        <v>168.67000000000002</v>
      </c>
      <c r="Z65" s="79">
        <f>SUM(Z67,Z69,Z71)</f>
        <v>1770.88</v>
      </c>
      <c r="AA65" s="79">
        <f t="shared" si="58"/>
        <v>158.85</v>
      </c>
      <c r="AB65" s="79">
        <f t="shared" ref="AB65:AD66" si="59">SUM(AB67,AB69,AB71)</f>
        <v>144.75</v>
      </c>
      <c r="AC65" s="79">
        <f t="shared" si="59"/>
        <v>14.1</v>
      </c>
      <c r="AD65" s="79">
        <f t="shared" si="59"/>
        <v>0</v>
      </c>
      <c r="AE65" s="69"/>
    </row>
    <row r="66" spans="2:31" ht="17.25" customHeight="1" x14ac:dyDescent="0.15">
      <c r="B66" s="80" t="s">
        <v>16</v>
      </c>
      <c r="C66" s="123"/>
      <c r="D66" s="77" t="s">
        <v>14</v>
      </c>
      <c r="E66" s="79">
        <f t="shared" si="46"/>
        <v>2293.4159999999997</v>
      </c>
      <c r="F66" s="79">
        <f t="shared" si="47"/>
        <v>1993.8349999999998</v>
      </c>
      <c r="G66" s="79">
        <f>J66+M66</f>
        <v>1975.7739999999999</v>
      </c>
      <c r="H66" s="79">
        <f t="shared" si="49"/>
        <v>18.061</v>
      </c>
      <c r="I66" s="79">
        <f t="shared" si="50"/>
        <v>1986.097</v>
      </c>
      <c r="J66" s="79">
        <f>SUM(J68,J70,J72)</f>
        <v>1969.175</v>
      </c>
      <c r="K66" s="79">
        <f>SUM(K68,K70,K72)</f>
        <v>16.922000000000001</v>
      </c>
      <c r="L66" s="79">
        <f t="shared" si="51"/>
        <v>7.7380000000000004</v>
      </c>
      <c r="M66" s="79">
        <f>SUM(M68,M70,M72)</f>
        <v>6.5990000000000002</v>
      </c>
      <c r="N66" s="79">
        <f>SUM(N68,N70,N72)</f>
        <v>1.139</v>
      </c>
      <c r="O66" s="79">
        <f t="shared" si="52"/>
        <v>299.58100000000002</v>
      </c>
      <c r="P66" s="79">
        <f t="shared" si="53"/>
        <v>53.451000000000008</v>
      </c>
      <c r="Q66" s="79">
        <f t="shared" si="54"/>
        <v>246.13000000000002</v>
      </c>
      <c r="R66" s="79">
        <f t="shared" si="55"/>
        <v>0</v>
      </c>
      <c r="S66" s="79">
        <f>SUM(S68,S70,S72)</f>
        <v>0</v>
      </c>
      <c r="T66" s="79">
        <f>SUM(T68,T70,T72)</f>
        <v>0</v>
      </c>
      <c r="U66" s="79">
        <f t="shared" si="56"/>
        <v>18.957999999999998</v>
      </c>
      <c r="V66" s="79">
        <f>SUM(V68,V70,V72)</f>
        <v>12.286</v>
      </c>
      <c r="W66" s="79">
        <f>SUM(W68,W70,W72)</f>
        <v>6.6719999999999997</v>
      </c>
      <c r="X66" s="79">
        <f t="shared" si="57"/>
        <v>280.62300000000005</v>
      </c>
      <c r="Y66" s="79">
        <f>SUM(Y68,Y70,Y72)</f>
        <v>41.165000000000006</v>
      </c>
      <c r="Z66" s="79">
        <f>SUM(Z68,Z70,Z72)</f>
        <v>239.45800000000003</v>
      </c>
      <c r="AA66" s="79">
        <f t="shared" si="58"/>
        <v>0</v>
      </c>
      <c r="AB66" s="79">
        <f t="shared" si="59"/>
        <v>0</v>
      </c>
      <c r="AC66" s="79">
        <f t="shared" si="59"/>
        <v>0</v>
      </c>
      <c r="AD66" s="79">
        <f t="shared" si="59"/>
        <v>0</v>
      </c>
      <c r="AE66" s="69"/>
    </row>
    <row r="67" spans="2:31" ht="17.25" customHeight="1" x14ac:dyDescent="0.15">
      <c r="B67" s="80"/>
      <c r="C67" s="121" t="s">
        <v>17</v>
      </c>
      <c r="D67" s="77" t="s">
        <v>13</v>
      </c>
      <c r="E67" s="79">
        <f t="shared" si="46"/>
        <v>4307.7299999999996</v>
      </c>
      <c r="F67" s="79">
        <f t="shared" si="47"/>
        <v>4087.5399999999995</v>
      </c>
      <c r="G67" s="79">
        <f t="shared" ref="G67:G82" si="60">J67+M67</f>
        <v>4086.1699999999996</v>
      </c>
      <c r="H67" s="79">
        <f t="shared" si="49"/>
        <v>1.37</v>
      </c>
      <c r="I67" s="79">
        <f t="shared" si="50"/>
        <v>4087.49</v>
      </c>
      <c r="J67" s="79">
        <v>4086.1499999999996</v>
      </c>
      <c r="K67" s="79">
        <v>1.34</v>
      </c>
      <c r="L67" s="79">
        <f t="shared" si="51"/>
        <v>0.05</v>
      </c>
      <c r="M67" s="79">
        <v>0.02</v>
      </c>
      <c r="N67" s="84">
        <v>0.03</v>
      </c>
      <c r="O67" s="79">
        <f t="shared" si="52"/>
        <v>206.58</v>
      </c>
      <c r="P67" s="79">
        <f t="shared" si="53"/>
        <v>27.679999999999996</v>
      </c>
      <c r="Q67" s="79">
        <f t="shared" si="54"/>
        <v>178.9</v>
      </c>
      <c r="R67" s="79">
        <f t="shared" si="55"/>
        <v>0</v>
      </c>
      <c r="S67" s="84">
        <v>0</v>
      </c>
      <c r="T67" s="79">
        <v>0</v>
      </c>
      <c r="U67" s="79">
        <f t="shared" si="56"/>
        <v>10.78</v>
      </c>
      <c r="V67" s="79">
        <v>9.86</v>
      </c>
      <c r="W67" s="79">
        <v>0.92</v>
      </c>
      <c r="X67" s="79">
        <f t="shared" si="57"/>
        <v>195.8</v>
      </c>
      <c r="Y67" s="79">
        <v>17.819999999999997</v>
      </c>
      <c r="Z67" s="79">
        <v>177.98000000000002</v>
      </c>
      <c r="AA67" s="79">
        <f t="shared" si="58"/>
        <v>13.61</v>
      </c>
      <c r="AB67" s="79">
        <v>6.36</v>
      </c>
      <c r="AC67" s="79">
        <v>7.25</v>
      </c>
      <c r="AD67" s="84">
        <v>0</v>
      </c>
      <c r="AE67" s="69"/>
    </row>
    <row r="68" spans="2:31" ht="17.25" customHeight="1" x14ac:dyDescent="0.15">
      <c r="B68" s="80" t="s">
        <v>18</v>
      </c>
      <c r="C68" s="123"/>
      <c r="D68" s="77" t="s">
        <v>14</v>
      </c>
      <c r="E68" s="79">
        <f t="shared" si="46"/>
        <v>1104.6939999999997</v>
      </c>
      <c r="F68" s="79">
        <f t="shared" si="47"/>
        <v>1076.1819999999998</v>
      </c>
      <c r="G68" s="79">
        <f>J68+M68</f>
        <v>1076.0849999999998</v>
      </c>
      <c r="H68" s="79">
        <f>K68+N68</f>
        <v>9.7000000000000003E-2</v>
      </c>
      <c r="I68" s="79">
        <f t="shared" si="50"/>
        <v>1076.1799999999998</v>
      </c>
      <c r="J68" s="79">
        <v>1076.0849999999998</v>
      </c>
      <c r="K68" s="79">
        <v>9.5000000000000001E-2</v>
      </c>
      <c r="L68" s="79">
        <f t="shared" si="51"/>
        <v>2E-3</v>
      </c>
      <c r="M68" s="79">
        <v>0</v>
      </c>
      <c r="N68" s="84">
        <v>2E-3</v>
      </c>
      <c r="O68" s="79">
        <f t="shared" si="52"/>
        <v>28.512</v>
      </c>
      <c r="P68" s="79">
        <f t="shared" si="53"/>
        <v>5.9029999999999996</v>
      </c>
      <c r="Q68" s="79">
        <f t="shared" si="54"/>
        <v>22.609000000000002</v>
      </c>
      <c r="R68" s="79">
        <f t="shared" si="55"/>
        <v>0</v>
      </c>
      <c r="S68" s="84">
        <v>0</v>
      </c>
      <c r="T68" s="84">
        <v>0</v>
      </c>
      <c r="U68" s="79">
        <f t="shared" si="56"/>
        <v>1.617</v>
      </c>
      <c r="V68" s="79">
        <v>1.518</v>
      </c>
      <c r="W68" s="79">
        <v>9.9000000000000005E-2</v>
      </c>
      <c r="X68" s="79">
        <f t="shared" si="57"/>
        <v>26.895000000000003</v>
      </c>
      <c r="Y68" s="79">
        <v>4.3849999999999998</v>
      </c>
      <c r="Z68" s="79">
        <v>22.51</v>
      </c>
      <c r="AA68" s="79">
        <f t="shared" si="58"/>
        <v>0</v>
      </c>
      <c r="AB68" s="84">
        <v>0</v>
      </c>
      <c r="AC68" s="84">
        <v>0</v>
      </c>
      <c r="AD68" s="84">
        <v>0</v>
      </c>
      <c r="AE68" s="69"/>
    </row>
    <row r="69" spans="2:31" ht="17.25" customHeight="1" x14ac:dyDescent="0.15">
      <c r="B69" s="80"/>
      <c r="C69" s="121" t="s">
        <v>19</v>
      </c>
      <c r="D69" s="77" t="s">
        <v>13</v>
      </c>
      <c r="E69" s="79">
        <f t="shared" si="46"/>
        <v>3941.5800000000004</v>
      </c>
      <c r="F69" s="79">
        <f t="shared" si="47"/>
        <v>2505.1700000000005</v>
      </c>
      <c r="G69" s="79">
        <f t="shared" si="60"/>
        <v>2339.3500000000004</v>
      </c>
      <c r="H69" s="79">
        <f t="shared" si="49"/>
        <v>165.82</v>
      </c>
      <c r="I69" s="79">
        <f t="shared" si="50"/>
        <v>2419.67</v>
      </c>
      <c r="J69" s="79">
        <v>2265.09</v>
      </c>
      <c r="K69" s="79">
        <v>154.57999999999998</v>
      </c>
      <c r="L69" s="79">
        <f t="shared" si="51"/>
        <v>85.499999999999986</v>
      </c>
      <c r="M69" s="79">
        <v>74.259999999999991</v>
      </c>
      <c r="N69" s="79">
        <v>11.24</v>
      </c>
      <c r="O69" s="79">
        <f t="shared" si="52"/>
        <v>1420.6000000000001</v>
      </c>
      <c r="P69" s="79">
        <f t="shared" si="53"/>
        <v>143.29000000000002</v>
      </c>
      <c r="Q69" s="79">
        <f t="shared" si="54"/>
        <v>1277.3100000000002</v>
      </c>
      <c r="R69" s="79">
        <f t="shared" si="55"/>
        <v>0</v>
      </c>
      <c r="S69" s="84">
        <v>0</v>
      </c>
      <c r="T69" s="84">
        <v>0</v>
      </c>
      <c r="U69" s="79">
        <f t="shared" si="56"/>
        <v>103.81</v>
      </c>
      <c r="V69" s="79">
        <v>40.64</v>
      </c>
      <c r="W69" s="79">
        <v>63.17</v>
      </c>
      <c r="X69" s="79">
        <f t="shared" si="57"/>
        <v>1316.7900000000002</v>
      </c>
      <c r="Y69" s="79">
        <v>102.65</v>
      </c>
      <c r="Z69" s="79">
        <v>1214.1400000000001</v>
      </c>
      <c r="AA69" s="79">
        <f t="shared" si="58"/>
        <v>15.809999999999999</v>
      </c>
      <c r="AB69" s="79">
        <v>11.86</v>
      </c>
      <c r="AC69" s="79">
        <v>3.95</v>
      </c>
      <c r="AD69" s="84">
        <v>0</v>
      </c>
      <c r="AE69" s="69"/>
    </row>
    <row r="70" spans="2:31" ht="17.25" customHeight="1" x14ac:dyDescent="0.15">
      <c r="B70" s="80" t="s">
        <v>20</v>
      </c>
      <c r="C70" s="123" t="s">
        <v>21</v>
      </c>
      <c r="D70" s="77" t="s">
        <v>14</v>
      </c>
      <c r="E70" s="79">
        <f t="shared" si="46"/>
        <v>883.404</v>
      </c>
      <c r="F70" s="79">
        <f t="shared" si="47"/>
        <v>676.96699999999998</v>
      </c>
      <c r="G70" s="79">
        <f t="shared" si="60"/>
        <v>660.58600000000001</v>
      </c>
      <c r="H70" s="79">
        <f t="shared" si="49"/>
        <v>16.381</v>
      </c>
      <c r="I70" s="79">
        <f t="shared" si="50"/>
        <v>669.51800000000003</v>
      </c>
      <c r="J70" s="79">
        <v>654.274</v>
      </c>
      <c r="K70" s="79">
        <v>15.244</v>
      </c>
      <c r="L70" s="79">
        <f t="shared" si="51"/>
        <v>7.4489999999999998</v>
      </c>
      <c r="M70" s="79">
        <v>6.3120000000000003</v>
      </c>
      <c r="N70" s="79">
        <v>1.137</v>
      </c>
      <c r="O70" s="79">
        <f t="shared" si="52"/>
        <v>206.43700000000004</v>
      </c>
      <c r="P70" s="79">
        <f t="shared" si="53"/>
        <v>32.323</v>
      </c>
      <c r="Q70" s="79">
        <f t="shared" si="54"/>
        <v>174.11400000000003</v>
      </c>
      <c r="R70" s="79">
        <f t="shared" si="55"/>
        <v>0</v>
      </c>
      <c r="S70" s="84">
        <v>0</v>
      </c>
      <c r="T70" s="84">
        <v>0</v>
      </c>
      <c r="U70" s="79">
        <f t="shared" si="56"/>
        <v>13.468</v>
      </c>
      <c r="V70" s="79">
        <v>7.0910000000000002</v>
      </c>
      <c r="W70" s="79">
        <v>6.3769999999999998</v>
      </c>
      <c r="X70" s="79">
        <f t="shared" si="57"/>
        <v>192.96900000000002</v>
      </c>
      <c r="Y70" s="79">
        <v>25.232000000000003</v>
      </c>
      <c r="Z70" s="79">
        <v>167.73700000000002</v>
      </c>
      <c r="AA70" s="79">
        <f t="shared" si="58"/>
        <v>0</v>
      </c>
      <c r="AB70" s="84">
        <v>0</v>
      </c>
      <c r="AC70" s="84">
        <v>0</v>
      </c>
      <c r="AD70" s="84">
        <v>0</v>
      </c>
      <c r="AE70" s="69"/>
    </row>
    <row r="71" spans="2:31" ht="17.25" customHeight="1" x14ac:dyDescent="0.15">
      <c r="B71" s="80"/>
      <c r="C71" s="121" t="s">
        <v>22</v>
      </c>
      <c r="D71" s="77" t="s">
        <v>13</v>
      </c>
      <c r="E71" s="79">
        <f t="shared" si="46"/>
        <v>1594.6100000000001</v>
      </c>
      <c r="F71" s="79">
        <f t="shared" si="47"/>
        <v>1014.71</v>
      </c>
      <c r="G71" s="79">
        <f t="shared" si="60"/>
        <v>988.2</v>
      </c>
      <c r="H71" s="79">
        <f t="shared" si="49"/>
        <v>26.51</v>
      </c>
      <c r="I71" s="79">
        <f t="shared" si="50"/>
        <v>1012.99</v>
      </c>
      <c r="J71" s="79">
        <v>986.48</v>
      </c>
      <c r="K71" s="79">
        <v>26.51</v>
      </c>
      <c r="L71" s="79">
        <f t="shared" si="51"/>
        <v>1.72</v>
      </c>
      <c r="M71" s="79">
        <v>1.72</v>
      </c>
      <c r="N71" s="79">
        <v>0</v>
      </c>
      <c r="O71" s="79">
        <f t="shared" si="52"/>
        <v>450.47</v>
      </c>
      <c r="P71" s="79">
        <f t="shared" si="53"/>
        <v>69.710000000000008</v>
      </c>
      <c r="Q71" s="79">
        <f t="shared" si="54"/>
        <v>380.76</v>
      </c>
      <c r="R71" s="79">
        <f t="shared" si="55"/>
        <v>0</v>
      </c>
      <c r="S71" s="84">
        <v>0</v>
      </c>
      <c r="T71" s="79">
        <v>0</v>
      </c>
      <c r="U71" s="79">
        <f t="shared" si="56"/>
        <v>23.51</v>
      </c>
      <c r="V71" s="79">
        <v>21.51</v>
      </c>
      <c r="W71" s="79">
        <v>2</v>
      </c>
      <c r="X71" s="79">
        <f t="shared" si="57"/>
        <v>426.96</v>
      </c>
      <c r="Y71" s="79">
        <v>48.2</v>
      </c>
      <c r="Z71" s="79">
        <v>378.76</v>
      </c>
      <c r="AA71" s="79">
        <f t="shared" si="58"/>
        <v>129.43</v>
      </c>
      <c r="AB71" s="79">
        <v>126.53</v>
      </c>
      <c r="AC71" s="79">
        <v>2.9</v>
      </c>
      <c r="AD71" s="79">
        <v>0</v>
      </c>
      <c r="AE71" s="69"/>
    </row>
    <row r="72" spans="2:31" ht="17.25" customHeight="1" x14ac:dyDescent="0.15">
      <c r="B72" s="80"/>
      <c r="C72" s="123" t="s">
        <v>21</v>
      </c>
      <c r="D72" s="77" t="s">
        <v>14</v>
      </c>
      <c r="E72" s="79">
        <f t="shared" si="46"/>
        <v>305.31799999999998</v>
      </c>
      <c r="F72" s="79">
        <f t="shared" si="47"/>
        <v>240.68600000000001</v>
      </c>
      <c r="G72" s="79">
        <f t="shared" si="60"/>
        <v>239.10300000000001</v>
      </c>
      <c r="H72" s="79">
        <f t="shared" si="49"/>
        <v>1.583</v>
      </c>
      <c r="I72" s="79">
        <f t="shared" si="50"/>
        <v>240.399</v>
      </c>
      <c r="J72" s="79">
        <v>238.816</v>
      </c>
      <c r="K72" s="79">
        <v>1.583</v>
      </c>
      <c r="L72" s="79">
        <f t="shared" si="51"/>
        <v>0.28699999999999998</v>
      </c>
      <c r="M72" s="79">
        <v>0.28699999999999998</v>
      </c>
      <c r="N72" s="79">
        <v>0</v>
      </c>
      <c r="O72" s="79">
        <f t="shared" si="52"/>
        <v>64.631999999999991</v>
      </c>
      <c r="P72" s="79">
        <f t="shared" si="53"/>
        <v>15.225</v>
      </c>
      <c r="Q72" s="79">
        <f t="shared" si="54"/>
        <v>49.406999999999996</v>
      </c>
      <c r="R72" s="79">
        <f t="shared" si="55"/>
        <v>0</v>
      </c>
      <c r="S72" s="84">
        <v>0</v>
      </c>
      <c r="T72" s="79">
        <v>0</v>
      </c>
      <c r="U72" s="79">
        <f t="shared" si="56"/>
        <v>3.8730000000000002</v>
      </c>
      <c r="V72" s="79">
        <v>3.677</v>
      </c>
      <c r="W72" s="79">
        <v>0.19600000000000001</v>
      </c>
      <c r="X72" s="79">
        <f t="shared" si="57"/>
        <v>60.759</v>
      </c>
      <c r="Y72" s="79">
        <v>11.548</v>
      </c>
      <c r="Z72" s="79">
        <v>49.210999999999999</v>
      </c>
      <c r="AA72" s="79">
        <f t="shared" si="58"/>
        <v>0</v>
      </c>
      <c r="AB72" s="84">
        <v>0</v>
      </c>
      <c r="AC72" s="84">
        <v>0</v>
      </c>
      <c r="AD72" s="84">
        <v>0</v>
      </c>
      <c r="AE72" s="69"/>
    </row>
    <row r="73" spans="2:31" ht="17.25" customHeight="1" x14ac:dyDescent="0.15">
      <c r="B73" s="78"/>
      <c r="C73" s="121" t="s">
        <v>15</v>
      </c>
      <c r="D73" s="77" t="s">
        <v>13</v>
      </c>
      <c r="E73" s="79">
        <f t="shared" si="46"/>
        <v>48874.709999999992</v>
      </c>
      <c r="F73" s="79">
        <f t="shared" si="47"/>
        <v>28010.059999999998</v>
      </c>
      <c r="G73" s="79">
        <f>J73+M73</f>
        <v>27449.739999999998</v>
      </c>
      <c r="H73" s="79">
        <f t="shared" si="49"/>
        <v>560.31999999999994</v>
      </c>
      <c r="I73" s="79">
        <f t="shared" si="50"/>
        <v>27759.62</v>
      </c>
      <c r="J73" s="79">
        <f>SUM(J75,J77,J79,J81)</f>
        <v>27229.23</v>
      </c>
      <c r="K73" s="79">
        <f>SUM(K75,K77,K79,K81)</f>
        <v>530.39</v>
      </c>
      <c r="L73" s="79">
        <f t="shared" si="51"/>
        <v>250.44000000000003</v>
      </c>
      <c r="M73" s="79">
        <f>SUM(M75,M77,M79,M81)</f>
        <v>220.51000000000002</v>
      </c>
      <c r="N73" s="79">
        <f>SUM(N75,N77,N79,N81)</f>
        <v>29.93</v>
      </c>
      <c r="O73" s="79">
        <f t="shared" si="52"/>
        <v>19465.87</v>
      </c>
      <c r="P73" s="79">
        <f t="shared" si="53"/>
        <v>3639.5399999999995</v>
      </c>
      <c r="Q73" s="79">
        <f t="shared" si="54"/>
        <v>15826.329999999998</v>
      </c>
      <c r="R73" s="79">
        <f t="shared" si="55"/>
        <v>0</v>
      </c>
      <c r="S73" s="79">
        <v>0</v>
      </c>
      <c r="T73" s="79">
        <v>0</v>
      </c>
      <c r="U73" s="79">
        <f t="shared" si="56"/>
        <v>993.63</v>
      </c>
      <c r="V73" s="79">
        <f t="shared" ref="V73:W73" si="61">SUM(V75,V77,V79,V81)</f>
        <v>830.14</v>
      </c>
      <c r="W73" s="79">
        <f t="shared" si="61"/>
        <v>163.48999999999998</v>
      </c>
      <c r="X73" s="79">
        <f t="shared" si="57"/>
        <v>18472.239999999998</v>
      </c>
      <c r="Y73" s="79">
        <f t="shared" ref="Y73:Z73" si="62">SUM(Y75,Y77,Y79,Y81)</f>
        <v>2809.3999999999996</v>
      </c>
      <c r="Z73" s="79">
        <f t="shared" si="62"/>
        <v>15662.839999999998</v>
      </c>
      <c r="AA73" s="79">
        <f t="shared" si="58"/>
        <v>1398.78</v>
      </c>
      <c r="AB73" s="79">
        <f t="shared" ref="AB73:AD73" si="63">SUM(AB75,AB77,AB79,AB81)</f>
        <v>1188.8</v>
      </c>
      <c r="AC73" s="79">
        <f t="shared" si="63"/>
        <v>209.98000000000002</v>
      </c>
      <c r="AD73" s="79">
        <f t="shared" si="63"/>
        <v>0</v>
      </c>
      <c r="AE73" s="69"/>
    </row>
    <row r="74" spans="2:31" ht="17.25" customHeight="1" x14ac:dyDescent="0.15">
      <c r="B74" s="80"/>
      <c r="C74" s="123"/>
      <c r="D74" s="77" t="s">
        <v>14</v>
      </c>
      <c r="E74" s="79">
        <f t="shared" si="46"/>
        <v>10521.85</v>
      </c>
      <c r="F74" s="79">
        <f t="shared" si="47"/>
        <v>7686.2960000000003</v>
      </c>
      <c r="G74" s="79">
        <f t="shared" si="60"/>
        <v>7649.701</v>
      </c>
      <c r="H74" s="79">
        <f t="shared" si="49"/>
        <v>36.594999999999999</v>
      </c>
      <c r="I74" s="79">
        <f t="shared" si="50"/>
        <v>7641.53</v>
      </c>
      <c r="J74" s="79">
        <f>SUM(J76,J78,J80,J82)</f>
        <v>7606.96</v>
      </c>
      <c r="K74" s="79">
        <f>SUM(K76,K78,K80,K82)</f>
        <v>34.57</v>
      </c>
      <c r="L74" s="79">
        <f t="shared" si="51"/>
        <v>44.765999999999998</v>
      </c>
      <c r="M74" s="79">
        <f>SUM(M76,M78,M80,M82)</f>
        <v>42.741</v>
      </c>
      <c r="N74" s="79">
        <f>SUM(N76,N78,N80,N82)</f>
        <v>2.0249999999999999</v>
      </c>
      <c r="O74" s="79">
        <f t="shared" si="52"/>
        <v>2835.5540000000001</v>
      </c>
      <c r="P74" s="79">
        <f t="shared" si="53"/>
        <v>822.71800000000007</v>
      </c>
      <c r="Q74" s="79">
        <f t="shared" si="54"/>
        <v>2012.836</v>
      </c>
      <c r="R74" s="79">
        <f t="shared" si="55"/>
        <v>0</v>
      </c>
      <c r="S74" s="79">
        <v>0</v>
      </c>
      <c r="T74" s="79">
        <v>0</v>
      </c>
      <c r="U74" s="79">
        <f t="shared" si="56"/>
        <v>156.68</v>
      </c>
      <c r="V74" s="79">
        <f t="shared" ref="V74:W74" si="64">SUM(V76,V78,V80,V82)</f>
        <v>140.99</v>
      </c>
      <c r="W74" s="79">
        <f t="shared" si="64"/>
        <v>15.69</v>
      </c>
      <c r="X74" s="79">
        <f t="shared" si="57"/>
        <v>2678.8739999999998</v>
      </c>
      <c r="Y74" s="79">
        <f t="shared" ref="Y74:Z74" si="65">SUM(Y76,Y78,Y80,Y82)</f>
        <v>681.72800000000007</v>
      </c>
      <c r="Z74" s="79">
        <f t="shared" si="65"/>
        <v>1997.146</v>
      </c>
      <c r="AA74" s="79">
        <f t="shared" si="58"/>
        <v>0</v>
      </c>
      <c r="AB74" s="79">
        <f t="shared" ref="AB74:AD74" si="66">SUM(AB76,AB78,AB80,AB82)</f>
        <v>0</v>
      </c>
      <c r="AC74" s="79">
        <f t="shared" si="66"/>
        <v>0</v>
      </c>
      <c r="AD74" s="84">
        <f t="shared" si="66"/>
        <v>0</v>
      </c>
      <c r="AE74" s="69"/>
    </row>
    <row r="75" spans="2:31" ht="17.25" customHeight="1" x14ac:dyDescent="0.15">
      <c r="B75" s="80" t="s">
        <v>433</v>
      </c>
      <c r="C75" s="121" t="s">
        <v>430</v>
      </c>
      <c r="D75" s="77" t="s">
        <v>13</v>
      </c>
      <c r="E75" s="79">
        <f t="shared" si="46"/>
        <v>3022.01</v>
      </c>
      <c r="F75" s="79">
        <f t="shared" si="47"/>
        <v>2906.2000000000003</v>
      </c>
      <c r="G75" s="79">
        <f t="shared" si="60"/>
        <v>2891.9900000000002</v>
      </c>
      <c r="H75" s="79">
        <f t="shared" si="49"/>
        <v>14.21</v>
      </c>
      <c r="I75" s="79">
        <f t="shared" si="50"/>
        <v>2901.1200000000003</v>
      </c>
      <c r="J75" s="79">
        <v>2886.9100000000003</v>
      </c>
      <c r="K75" s="79">
        <v>14.21</v>
      </c>
      <c r="L75" s="79">
        <f t="shared" si="51"/>
        <v>5.08</v>
      </c>
      <c r="M75" s="84">
        <v>5.08</v>
      </c>
      <c r="N75" s="84">
        <v>0</v>
      </c>
      <c r="O75" s="79">
        <f t="shared" si="52"/>
        <v>109.9</v>
      </c>
      <c r="P75" s="79">
        <f t="shared" si="53"/>
        <v>11.54</v>
      </c>
      <c r="Q75" s="79">
        <f t="shared" si="54"/>
        <v>98.36</v>
      </c>
      <c r="R75" s="79">
        <f t="shared" si="55"/>
        <v>0</v>
      </c>
      <c r="S75" s="84">
        <v>0</v>
      </c>
      <c r="T75" s="84">
        <v>0</v>
      </c>
      <c r="U75" s="79">
        <f t="shared" si="56"/>
        <v>2.21</v>
      </c>
      <c r="V75" s="79">
        <v>0</v>
      </c>
      <c r="W75" s="79">
        <v>2.21</v>
      </c>
      <c r="X75" s="79">
        <f t="shared" si="57"/>
        <v>107.69</v>
      </c>
      <c r="Y75" s="79">
        <v>11.54</v>
      </c>
      <c r="Z75" s="79">
        <v>96.15</v>
      </c>
      <c r="AA75" s="79">
        <f t="shared" si="58"/>
        <v>5.91</v>
      </c>
      <c r="AB75" s="79">
        <v>3.88</v>
      </c>
      <c r="AC75" s="79">
        <v>2.0299999999999998</v>
      </c>
      <c r="AD75" s="84">
        <v>0</v>
      </c>
      <c r="AE75" s="69"/>
    </row>
    <row r="76" spans="2:31" ht="17.25" customHeight="1" x14ac:dyDescent="0.15">
      <c r="B76" s="80"/>
      <c r="C76" s="123" t="s">
        <v>23</v>
      </c>
      <c r="D76" s="77" t="s">
        <v>14</v>
      </c>
      <c r="E76" s="79">
        <f t="shared" si="46"/>
        <v>767.38800000000003</v>
      </c>
      <c r="F76" s="79">
        <f t="shared" si="47"/>
        <v>752.62</v>
      </c>
      <c r="G76" s="79">
        <f t="shared" si="60"/>
        <v>752.4</v>
      </c>
      <c r="H76" s="79">
        <f t="shared" si="49"/>
        <v>0.22</v>
      </c>
      <c r="I76" s="79">
        <f t="shared" si="50"/>
        <v>751.75900000000001</v>
      </c>
      <c r="J76" s="79">
        <v>751.53899999999999</v>
      </c>
      <c r="K76" s="79">
        <v>0.22</v>
      </c>
      <c r="L76" s="79">
        <f t="shared" si="51"/>
        <v>0.86099999999999999</v>
      </c>
      <c r="M76" s="84">
        <v>0.86099999999999999</v>
      </c>
      <c r="N76" s="84">
        <v>0</v>
      </c>
      <c r="O76" s="79">
        <f t="shared" si="52"/>
        <v>14.767999999999999</v>
      </c>
      <c r="P76" s="79">
        <f t="shared" si="53"/>
        <v>2.8460000000000001</v>
      </c>
      <c r="Q76" s="79">
        <f t="shared" si="54"/>
        <v>11.921999999999999</v>
      </c>
      <c r="R76" s="79">
        <f t="shared" si="55"/>
        <v>0</v>
      </c>
      <c r="S76" s="84">
        <v>0</v>
      </c>
      <c r="T76" s="84">
        <v>0</v>
      </c>
      <c r="U76" s="79">
        <f t="shared" si="56"/>
        <v>0.221</v>
      </c>
      <c r="V76" s="79">
        <v>0</v>
      </c>
      <c r="W76" s="79">
        <v>0.221</v>
      </c>
      <c r="X76" s="79">
        <f t="shared" si="57"/>
        <v>14.546999999999999</v>
      </c>
      <c r="Y76" s="79">
        <v>2.8460000000000001</v>
      </c>
      <c r="Z76" s="79">
        <v>11.700999999999999</v>
      </c>
      <c r="AA76" s="79">
        <f t="shared" si="58"/>
        <v>0</v>
      </c>
      <c r="AB76" s="84">
        <v>0</v>
      </c>
      <c r="AC76" s="84">
        <v>0</v>
      </c>
      <c r="AD76" s="84">
        <v>0</v>
      </c>
      <c r="AE76" s="69"/>
    </row>
    <row r="77" spans="2:31" ht="17.25" customHeight="1" x14ac:dyDescent="0.15">
      <c r="B77" s="80" t="s">
        <v>434</v>
      </c>
      <c r="C77" s="121" t="s">
        <v>24</v>
      </c>
      <c r="D77" s="77" t="s">
        <v>13</v>
      </c>
      <c r="E77" s="79">
        <f t="shared" si="46"/>
        <v>1765.1</v>
      </c>
      <c r="F77" s="79">
        <f t="shared" si="47"/>
        <v>913.54</v>
      </c>
      <c r="G77" s="79">
        <f t="shared" si="60"/>
        <v>875.23</v>
      </c>
      <c r="H77" s="79">
        <f t="shared" si="49"/>
        <v>38.31</v>
      </c>
      <c r="I77" s="79">
        <f t="shared" si="50"/>
        <v>904.81</v>
      </c>
      <c r="J77" s="79">
        <v>867.14</v>
      </c>
      <c r="K77" s="79">
        <v>37.67</v>
      </c>
      <c r="L77" s="79">
        <f t="shared" si="51"/>
        <v>8.73</v>
      </c>
      <c r="M77" s="79">
        <v>8.09</v>
      </c>
      <c r="N77" s="84">
        <v>0.64</v>
      </c>
      <c r="O77" s="79">
        <f t="shared" si="52"/>
        <v>747.17000000000007</v>
      </c>
      <c r="P77" s="79">
        <f t="shared" si="53"/>
        <v>144.91999999999999</v>
      </c>
      <c r="Q77" s="79">
        <f t="shared" si="54"/>
        <v>602.25000000000011</v>
      </c>
      <c r="R77" s="79">
        <f t="shared" si="55"/>
        <v>0</v>
      </c>
      <c r="S77" s="84">
        <v>0</v>
      </c>
      <c r="T77" s="84">
        <v>0</v>
      </c>
      <c r="U77" s="79">
        <f t="shared" si="56"/>
        <v>48.44</v>
      </c>
      <c r="V77" s="79">
        <v>40.46</v>
      </c>
      <c r="W77" s="79">
        <v>7.98</v>
      </c>
      <c r="X77" s="79">
        <f t="shared" si="57"/>
        <v>698.73000000000013</v>
      </c>
      <c r="Y77" s="79">
        <v>104.46</v>
      </c>
      <c r="Z77" s="79">
        <v>594.2700000000001</v>
      </c>
      <c r="AA77" s="79">
        <f t="shared" si="58"/>
        <v>104.38999999999999</v>
      </c>
      <c r="AB77" s="79">
        <v>57.23</v>
      </c>
      <c r="AC77" s="79">
        <v>47.16</v>
      </c>
      <c r="AD77" s="84">
        <v>0</v>
      </c>
      <c r="AE77" s="69"/>
    </row>
    <row r="78" spans="2:31" ht="17.25" customHeight="1" x14ac:dyDescent="0.15">
      <c r="B78" s="80"/>
      <c r="C78" s="123" t="s">
        <v>21</v>
      </c>
      <c r="D78" s="77" t="s">
        <v>14</v>
      </c>
      <c r="E78" s="79">
        <f t="shared" si="46"/>
        <v>345.315</v>
      </c>
      <c r="F78" s="79">
        <f t="shared" si="47"/>
        <v>244.81700000000001</v>
      </c>
      <c r="G78" s="79">
        <f t="shared" si="60"/>
        <v>242.55500000000001</v>
      </c>
      <c r="H78" s="79">
        <f t="shared" si="49"/>
        <v>2.2620000000000005</v>
      </c>
      <c r="I78" s="79">
        <f t="shared" si="50"/>
        <v>243.626</v>
      </c>
      <c r="J78" s="79">
        <v>241.39600000000002</v>
      </c>
      <c r="K78" s="79">
        <v>2.2300000000000004</v>
      </c>
      <c r="L78" s="79">
        <f t="shared" si="51"/>
        <v>1.1910000000000001</v>
      </c>
      <c r="M78" s="79">
        <v>1.159</v>
      </c>
      <c r="N78" s="79">
        <v>3.2000000000000001E-2</v>
      </c>
      <c r="O78" s="79">
        <f t="shared" si="52"/>
        <v>100.498</v>
      </c>
      <c r="P78" s="79">
        <f t="shared" si="53"/>
        <v>31.575000000000003</v>
      </c>
      <c r="Q78" s="79">
        <f t="shared" si="54"/>
        <v>68.923000000000002</v>
      </c>
      <c r="R78" s="79">
        <f t="shared" si="55"/>
        <v>0</v>
      </c>
      <c r="S78" s="84">
        <v>0</v>
      </c>
      <c r="T78" s="84">
        <v>0</v>
      </c>
      <c r="U78" s="79">
        <f t="shared" si="56"/>
        <v>7.3310000000000004</v>
      </c>
      <c r="V78" s="79">
        <v>6.5650000000000004</v>
      </c>
      <c r="W78" s="79">
        <v>0.7659999999999999</v>
      </c>
      <c r="X78" s="79">
        <f t="shared" si="57"/>
        <v>93.167000000000002</v>
      </c>
      <c r="Y78" s="79">
        <v>25.01</v>
      </c>
      <c r="Z78" s="79">
        <v>68.156999999999996</v>
      </c>
      <c r="AA78" s="79">
        <f t="shared" si="58"/>
        <v>0</v>
      </c>
      <c r="AB78" s="84">
        <v>0</v>
      </c>
      <c r="AC78" s="84">
        <v>0</v>
      </c>
      <c r="AD78" s="84">
        <v>0</v>
      </c>
      <c r="AE78" s="69"/>
    </row>
    <row r="79" spans="2:31" ht="17.25" customHeight="1" x14ac:dyDescent="0.15">
      <c r="B79" s="80" t="s">
        <v>20</v>
      </c>
      <c r="C79" s="121" t="s">
        <v>25</v>
      </c>
      <c r="D79" s="77" t="s">
        <v>13</v>
      </c>
      <c r="E79" s="79">
        <f t="shared" si="46"/>
        <v>1286.9500000000003</v>
      </c>
      <c r="F79" s="79">
        <f t="shared" si="47"/>
        <v>446.3900000000001</v>
      </c>
      <c r="G79" s="79">
        <f t="shared" si="60"/>
        <v>442.98000000000008</v>
      </c>
      <c r="H79" s="79">
        <f t="shared" si="49"/>
        <v>3.4099999999999997</v>
      </c>
      <c r="I79" s="79">
        <f t="shared" si="50"/>
        <v>444.29000000000008</v>
      </c>
      <c r="J79" s="79">
        <v>440.88000000000005</v>
      </c>
      <c r="K79" s="79">
        <v>3.4099999999999997</v>
      </c>
      <c r="L79" s="79">
        <f t="shared" si="51"/>
        <v>2.1</v>
      </c>
      <c r="M79" s="79">
        <v>2.1</v>
      </c>
      <c r="N79" s="79">
        <v>0</v>
      </c>
      <c r="O79" s="79">
        <f t="shared" si="52"/>
        <v>796.42000000000007</v>
      </c>
      <c r="P79" s="79">
        <f t="shared" si="53"/>
        <v>81.349999999999994</v>
      </c>
      <c r="Q79" s="79">
        <f t="shared" si="54"/>
        <v>715.07</v>
      </c>
      <c r="R79" s="79">
        <f t="shared" si="55"/>
        <v>0</v>
      </c>
      <c r="S79" s="84">
        <v>0</v>
      </c>
      <c r="T79" s="84">
        <v>0</v>
      </c>
      <c r="U79" s="79">
        <f t="shared" si="56"/>
        <v>35.620000000000005</v>
      </c>
      <c r="V79" s="79">
        <v>35.020000000000003</v>
      </c>
      <c r="W79" s="79">
        <v>0.6</v>
      </c>
      <c r="X79" s="79">
        <f t="shared" si="57"/>
        <v>760.80000000000007</v>
      </c>
      <c r="Y79" s="79">
        <v>46.33</v>
      </c>
      <c r="Z79" s="79">
        <v>714.47</v>
      </c>
      <c r="AA79" s="79">
        <f t="shared" si="58"/>
        <v>44.14</v>
      </c>
      <c r="AB79" s="79">
        <v>24.5</v>
      </c>
      <c r="AC79" s="79">
        <v>19.64</v>
      </c>
      <c r="AD79" s="84">
        <v>0</v>
      </c>
      <c r="AE79" s="69"/>
    </row>
    <row r="80" spans="2:31" ht="17.25" customHeight="1" x14ac:dyDescent="0.15">
      <c r="B80" s="80"/>
      <c r="C80" s="123" t="s">
        <v>26</v>
      </c>
      <c r="D80" s="77" t="s">
        <v>14</v>
      </c>
      <c r="E80" s="79">
        <f t="shared" si="46"/>
        <v>232.67099999999999</v>
      </c>
      <c r="F80" s="79">
        <f t="shared" si="47"/>
        <v>118.708</v>
      </c>
      <c r="G80" s="79">
        <f t="shared" si="60"/>
        <v>118.379</v>
      </c>
      <c r="H80" s="79">
        <f t="shared" si="49"/>
        <v>0.32900000000000001</v>
      </c>
      <c r="I80" s="79">
        <f t="shared" si="50"/>
        <v>118.264</v>
      </c>
      <c r="J80" s="79">
        <v>117.935</v>
      </c>
      <c r="K80" s="79">
        <v>0.32900000000000001</v>
      </c>
      <c r="L80" s="79">
        <f t="shared" si="51"/>
        <v>0.44399999999999995</v>
      </c>
      <c r="M80" s="79">
        <v>0.44399999999999995</v>
      </c>
      <c r="N80" s="79">
        <v>0</v>
      </c>
      <c r="O80" s="79">
        <f t="shared" si="52"/>
        <v>113.96299999999999</v>
      </c>
      <c r="P80" s="79">
        <f t="shared" si="53"/>
        <v>16.561</v>
      </c>
      <c r="Q80" s="79">
        <f t="shared" si="54"/>
        <v>97.402000000000001</v>
      </c>
      <c r="R80" s="79">
        <f t="shared" si="55"/>
        <v>0</v>
      </c>
      <c r="S80" s="84">
        <v>0</v>
      </c>
      <c r="T80" s="84">
        <v>0</v>
      </c>
      <c r="U80" s="79">
        <f t="shared" si="56"/>
        <v>5.8259999999999996</v>
      </c>
      <c r="V80" s="79">
        <v>5.7649999999999997</v>
      </c>
      <c r="W80" s="79">
        <v>6.0999999999999999E-2</v>
      </c>
      <c r="X80" s="79">
        <f t="shared" si="57"/>
        <v>108.137</v>
      </c>
      <c r="Y80" s="79">
        <v>10.795999999999999</v>
      </c>
      <c r="Z80" s="79">
        <v>97.340999999999994</v>
      </c>
      <c r="AA80" s="79">
        <f t="shared" si="58"/>
        <v>0</v>
      </c>
      <c r="AB80" s="84">
        <v>0</v>
      </c>
      <c r="AC80" s="84">
        <v>0</v>
      </c>
      <c r="AD80" s="84">
        <v>0</v>
      </c>
      <c r="AE80" s="69"/>
    </row>
    <row r="81" spans="2:31" ht="17.25" customHeight="1" x14ac:dyDescent="0.15">
      <c r="B81" s="80"/>
      <c r="C81" s="121" t="s">
        <v>27</v>
      </c>
      <c r="D81" s="77" t="s">
        <v>13</v>
      </c>
      <c r="E81" s="79">
        <f t="shared" si="46"/>
        <v>42800.649999999994</v>
      </c>
      <c r="F81" s="79">
        <f t="shared" si="47"/>
        <v>23743.93</v>
      </c>
      <c r="G81" s="79">
        <f t="shared" si="60"/>
        <v>23239.54</v>
      </c>
      <c r="H81" s="79">
        <f t="shared" si="49"/>
        <v>504.39000000000004</v>
      </c>
      <c r="I81" s="79">
        <f t="shared" si="50"/>
        <v>23509.399999999998</v>
      </c>
      <c r="J81" s="79">
        <v>23034.3</v>
      </c>
      <c r="K81" s="79">
        <v>475.1</v>
      </c>
      <c r="L81" s="79">
        <f t="shared" si="51"/>
        <v>234.53</v>
      </c>
      <c r="M81" s="79">
        <v>205.24</v>
      </c>
      <c r="N81" s="79">
        <v>29.29</v>
      </c>
      <c r="O81" s="79">
        <f t="shared" si="52"/>
        <v>17812.379999999997</v>
      </c>
      <c r="P81" s="79">
        <f t="shared" si="53"/>
        <v>3401.7299999999996</v>
      </c>
      <c r="Q81" s="79">
        <f t="shared" si="54"/>
        <v>14410.65</v>
      </c>
      <c r="R81" s="79">
        <f t="shared" si="55"/>
        <v>0</v>
      </c>
      <c r="S81" s="79">
        <v>0</v>
      </c>
      <c r="T81" s="79">
        <v>0</v>
      </c>
      <c r="U81" s="79">
        <f t="shared" si="56"/>
        <v>907.3599999999999</v>
      </c>
      <c r="V81" s="79">
        <v>754.66</v>
      </c>
      <c r="W81" s="79">
        <v>152.69999999999999</v>
      </c>
      <c r="X81" s="79">
        <f t="shared" si="57"/>
        <v>16905.019999999997</v>
      </c>
      <c r="Y81" s="79">
        <v>2647.0699999999997</v>
      </c>
      <c r="Z81" s="79">
        <v>14257.949999999999</v>
      </c>
      <c r="AA81" s="79">
        <f t="shared" si="58"/>
        <v>1244.3400000000001</v>
      </c>
      <c r="AB81" s="79">
        <v>1103.19</v>
      </c>
      <c r="AC81" s="79">
        <v>141.15</v>
      </c>
      <c r="AD81" s="79">
        <v>0</v>
      </c>
      <c r="AE81" s="69"/>
    </row>
    <row r="82" spans="2:31" ht="17.25" customHeight="1" thickBot="1" x14ac:dyDescent="0.2">
      <c r="B82" s="80"/>
      <c r="C82" s="123" t="s">
        <v>21</v>
      </c>
      <c r="D82" s="77" t="s">
        <v>14</v>
      </c>
      <c r="E82" s="79">
        <f t="shared" si="46"/>
        <v>9176.4759999999987</v>
      </c>
      <c r="F82" s="79">
        <f t="shared" si="47"/>
        <v>6570.1509999999998</v>
      </c>
      <c r="G82" s="79">
        <f t="shared" si="60"/>
        <v>6536.3670000000002</v>
      </c>
      <c r="H82" s="79">
        <f t="shared" si="49"/>
        <v>33.783999999999999</v>
      </c>
      <c r="I82" s="79">
        <f t="shared" si="50"/>
        <v>6527.8810000000003</v>
      </c>
      <c r="J82" s="79">
        <v>6496.09</v>
      </c>
      <c r="K82" s="79">
        <v>31.791</v>
      </c>
      <c r="L82" s="79">
        <f t="shared" si="51"/>
        <v>42.27</v>
      </c>
      <c r="M82" s="79">
        <v>40.277000000000001</v>
      </c>
      <c r="N82" s="79">
        <v>1.9929999999999999</v>
      </c>
      <c r="O82" s="79">
        <f t="shared" si="52"/>
        <v>2606.3249999999998</v>
      </c>
      <c r="P82" s="79">
        <f t="shared" si="53"/>
        <v>771.73599999999999</v>
      </c>
      <c r="Q82" s="79">
        <f t="shared" si="54"/>
        <v>1834.5889999999999</v>
      </c>
      <c r="R82" s="79">
        <f t="shared" si="55"/>
        <v>0</v>
      </c>
      <c r="S82" s="79">
        <v>0</v>
      </c>
      <c r="T82" s="79">
        <v>0</v>
      </c>
      <c r="U82" s="79">
        <f t="shared" si="56"/>
        <v>143.30199999999999</v>
      </c>
      <c r="V82" s="79">
        <v>128.66</v>
      </c>
      <c r="W82" s="79">
        <v>14.641999999999999</v>
      </c>
      <c r="X82" s="79">
        <f t="shared" si="57"/>
        <v>2463.0230000000001</v>
      </c>
      <c r="Y82" s="79">
        <v>643.07600000000002</v>
      </c>
      <c r="Z82" s="79">
        <v>1819.9469999999999</v>
      </c>
      <c r="AA82" s="79">
        <f t="shared" si="58"/>
        <v>0</v>
      </c>
      <c r="AB82" s="84">
        <v>0</v>
      </c>
      <c r="AC82" s="84">
        <v>0</v>
      </c>
      <c r="AD82" s="84">
        <v>0</v>
      </c>
      <c r="AE82" s="69"/>
    </row>
    <row r="83" spans="2:31" ht="17.25" customHeight="1" x14ac:dyDescent="0.15">
      <c r="B83" s="64" t="s">
        <v>324</v>
      </c>
      <c r="C83" s="64" t="s">
        <v>325</v>
      </c>
      <c r="D83" s="64"/>
      <c r="E83" s="64"/>
      <c r="F83" s="64"/>
      <c r="G83" s="64"/>
      <c r="H83" s="64"/>
      <c r="I83" s="64"/>
      <c r="J83" s="64"/>
      <c r="K83" s="64"/>
      <c r="L83" s="64"/>
      <c r="M83" s="64"/>
      <c r="N83" s="64"/>
      <c r="O83" s="64"/>
      <c r="P83" s="64"/>
      <c r="Q83" s="64"/>
      <c r="R83" s="64"/>
      <c r="S83" s="64"/>
      <c r="T83" s="64"/>
      <c r="U83" s="64"/>
      <c r="V83" s="64"/>
      <c r="W83" s="64"/>
      <c r="X83" s="64"/>
      <c r="Y83" s="64"/>
      <c r="Z83" s="64"/>
      <c r="AA83" s="64"/>
      <c r="AB83" s="64"/>
      <c r="AC83" s="64"/>
      <c r="AD83" s="64"/>
    </row>
    <row r="85" spans="2:31" s="3" customFormat="1" ht="17.25" customHeight="1" x14ac:dyDescent="0.15">
      <c r="B85" s="3" t="s">
        <v>534</v>
      </c>
    </row>
    <row r="86" spans="2:31" ht="17.25" customHeight="1" thickBot="1" x14ac:dyDescent="0.2">
      <c r="C86" s="72"/>
      <c r="D86" s="72"/>
      <c r="E86" s="72"/>
      <c r="F86" s="72"/>
      <c r="G86" s="72"/>
      <c r="H86" s="72"/>
      <c r="I86" s="72"/>
      <c r="J86" s="72"/>
      <c r="K86" s="72"/>
      <c r="L86" s="72"/>
      <c r="M86" s="72"/>
      <c r="N86" s="72"/>
      <c r="O86" s="72"/>
      <c r="P86" s="72"/>
      <c r="Q86" s="72"/>
      <c r="R86" s="72"/>
      <c r="S86" s="72"/>
      <c r="T86" s="72"/>
      <c r="U86" s="72"/>
      <c r="V86" s="72"/>
      <c r="W86" s="72"/>
      <c r="X86" s="72"/>
      <c r="Y86" s="72"/>
      <c r="Z86" s="72"/>
      <c r="AA86" s="72" t="s">
        <v>28</v>
      </c>
      <c r="AB86" s="72"/>
      <c r="AC86" s="72"/>
      <c r="AD86" s="72"/>
    </row>
    <row r="87" spans="2:31" ht="17.25" customHeight="1" x14ac:dyDescent="0.15">
      <c r="B87" s="63"/>
      <c r="C87" s="64"/>
      <c r="D87" s="64"/>
      <c r="E87" s="65"/>
      <c r="F87" s="66" t="s">
        <v>0</v>
      </c>
      <c r="G87" s="67"/>
      <c r="H87" s="67"/>
      <c r="I87" s="67"/>
      <c r="J87" s="67"/>
      <c r="K87" s="67"/>
      <c r="L87" s="67"/>
      <c r="M87" s="67"/>
      <c r="N87" s="67"/>
      <c r="O87" s="67"/>
      <c r="P87" s="67"/>
      <c r="Q87" s="67"/>
      <c r="R87" s="67"/>
      <c r="S87" s="67"/>
      <c r="T87" s="67"/>
      <c r="U87" s="67"/>
      <c r="V87" s="67"/>
      <c r="W87" s="67"/>
      <c r="X87" s="67"/>
      <c r="Y87" s="67"/>
      <c r="Z87" s="67"/>
      <c r="AA87" s="66" t="s">
        <v>207</v>
      </c>
      <c r="AB87" s="67"/>
      <c r="AC87" s="67"/>
      <c r="AD87" s="65"/>
      <c r="AE87" s="69"/>
    </row>
    <row r="88" spans="2:31" ht="17.25" customHeight="1" x14ac:dyDescent="0.15">
      <c r="B88" s="71" t="s">
        <v>1</v>
      </c>
      <c r="C88" s="72"/>
      <c r="D88" s="72"/>
      <c r="E88" s="73" t="s">
        <v>2</v>
      </c>
      <c r="F88" s="74" t="s">
        <v>3</v>
      </c>
      <c r="G88" s="75"/>
      <c r="H88" s="75"/>
      <c r="I88" s="75"/>
      <c r="J88" s="75"/>
      <c r="K88" s="75"/>
      <c r="L88" s="75"/>
      <c r="M88" s="75"/>
      <c r="N88" s="75"/>
      <c r="O88" s="74" t="s">
        <v>4</v>
      </c>
      <c r="P88" s="75"/>
      <c r="Q88" s="75"/>
      <c r="R88" s="75"/>
      <c r="S88" s="75"/>
      <c r="T88" s="75"/>
      <c r="U88" s="75"/>
      <c r="V88" s="75"/>
      <c r="W88" s="75"/>
      <c r="X88" s="75"/>
      <c r="Y88" s="75"/>
      <c r="Z88" s="75"/>
      <c r="AA88" s="77"/>
      <c r="AB88" s="77"/>
      <c r="AC88" s="77"/>
      <c r="AD88" s="73" t="s">
        <v>204</v>
      </c>
      <c r="AE88" s="69"/>
    </row>
    <row r="89" spans="2:31" ht="17.25" customHeight="1" x14ac:dyDescent="0.15">
      <c r="B89" s="71"/>
      <c r="C89" s="72"/>
      <c r="D89" s="72"/>
      <c r="E89" s="73"/>
      <c r="F89" s="74" t="s">
        <v>5</v>
      </c>
      <c r="G89" s="75"/>
      <c r="H89" s="75"/>
      <c r="I89" s="74" t="s">
        <v>6</v>
      </c>
      <c r="J89" s="75"/>
      <c r="K89" s="75"/>
      <c r="L89" s="74" t="s">
        <v>7</v>
      </c>
      <c r="M89" s="75"/>
      <c r="N89" s="75"/>
      <c r="O89" s="74" t="s">
        <v>8</v>
      </c>
      <c r="P89" s="75"/>
      <c r="Q89" s="75"/>
      <c r="R89" s="74" t="s">
        <v>6</v>
      </c>
      <c r="S89" s="75"/>
      <c r="T89" s="75"/>
      <c r="U89" s="74" t="s">
        <v>7</v>
      </c>
      <c r="V89" s="75"/>
      <c r="W89" s="75"/>
      <c r="X89" s="74" t="s">
        <v>9</v>
      </c>
      <c r="Y89" s="75"/>
      <c r="Z89" s="75"/>
      <c r="AA89" s="73" t="s">
        <v>2</v>
      </c>
      <c r="AB89" s="126" t="s">
        <v>205</v>
      </c>
      <c r="AC89" s="126" t="s">
        <v>206</v>
      </c>
      <c r="AD89" s="73"/>
      <c r="AE89" s="69"/>
    </row>
    <row r="90" spans="2:31" ht="17.25" customHeight="1" x14ac:dyDescent="0.15">
      <c r="B90" s="69"/>
      <c r="E90" s="76"/>
      <c r="F90" s="77" t="s">
        <v>2</v>
      </c>
      <c r="G90" s="77" t="s">
        <v>10</v>
      </c>
      <c r="H90" s="77" t="s">
        <v>11</v>
      </c>
      <c r="I90" s="77" t="s">
        <v>2</v>
      </c>
      <c r="J90" s="77" t="s">
        <v>10</v>
      </c>
      <c r="K90" s="77" t="s">
        <v>11</v>
      </c>
      <c r="L90" s="77" t="s">
        <v>2</v>
      </c>
      <c r="M90" s="77" t="s">
        <v>10</v>
      </c>
      <c r="N90" s="77" t="s">
        <v>11</v>
      </c>
      <c r="O90" s="77" t="s">
        <v>2</v>
      </c>
      <c r="P90" s="238" t="s">
        <v>10</v>
      </c>
      <c r="Q90" s="239" t="s">
        <v>11</v>
      </c>
      <c r="R90" s="77" t="s">
        <v>2</v>
      </c>
      <c r="S90" s="77" t="s">
        <v>10</v>
      </c>
      <c r="T90" s="77" t="s">
        <v>11</v>
      </c>
      <c r="U90" s="77" t="s">
        <v>2</v>
      </c>
      <c r="V90" s="77" t="s">
        <v>10</v>
      </c>
      <c r="W90" s="77" t="s">
        <v>11</v>
      </c>
      <c r="X90" s="77" t="s">
        <v>2</v>
      </c>
      <c r="Y90" s="77" t="s">
        <v>10</v>
      </c>
      <c r="Z90" s="77" t="s">
        <v>11</v>
      </c>
      <c r="AA90" s="76"/>
      <c r="AB90" s="76"/>
      <c r="AC90" s="76"/>
      <c r="AD90" s="76"/>
      <c r="AE90" s="69"/>
    </row>
    <row r="91" spans="2:31" ht="17.25" customHeight="1" x14ac:dyDescent="0.15">
      <c r="B91" s="240" t="s">
        <v>12</v>
      </c>
      <c r="C91" s="75"/>
      <c r="D91" s="77" t="s">
        <v>13</v>
      </c>
      <c r="E91" s="79">
        <f>F91+O91+AA91+AD91</f>
        <v>50844.73</v>
      </c>
      <c r="F91" s="79">
        <f>G91+H91</f>
        <v>30001.239999999998</v>
      </c>
      <c r="G91" s="79">
        <f>J91+M91</f>
        <v>29689.899999999998</v>
      </c>
      <c r="H91" s="79">
        <f>K91+N91</f>
        <v>311.34000000000003</v>
      </c>
      <c r="I91" s="79">
        <f>J91+K91</f>
        <v>29508.809999999998</v>
      </c>
      <c r="J91" s="79">
        <f>J93+J101</f>
        <v>29302.28</v>
      </c>
      <c r="K91" s="79">
        <f>K93+K101</f>
        <v>206.53000000000003</v>
      </c>
      <c r="L91" s="79">
        <f>M91+N91</f>
        <v>492.43</v>
      </c>
      <c r="M91" s="79">
        <f>M93+M101</f>
        <v>387.62</v>
      </c>
      <c r="N91" s="79">
        <f>N93+N101</f>
        <v>104.81</v>
      </c>
      <c r="O91" s="79">
        <f>P91+Q91</f>
        <v>18226.900000000001</v>
      </c>
      <c r="P91" s="79">
        <f>S91+V91+Y91</f>
        <v>3008.4900000000007</v>
      </c>
      <c r="Q91" s="79">
        <f>T91+W91+Z91</f>
        <v>15218.41</v>
      </c>
      <c r="R91" s="79">
        <f>S91+T91</f>
        <v>0</v>
      </c>
      <c r="S91" s="79">
        <f>S93+S101</f>
        <v>0</v>
      </c>
      <c r="T91" s="79">
        <f>T93+T101</f>
        <v>0</v>
      </c>
      <c r="U91" s="79">
        <f>V91+W91</f>
        <v>471.24</v>
      </c>
      <c r="V91" s="79">
        <f>V93+V101</f>
        <v>160.76</v>
      </c>
      <c r="W91" s="79">
        <f>W93+W101</f>
        <v>310.48</v>
      </c>
      <c r="X91" s="79">
        <f>Y91+Z91</f>
        <v>17755.66</v>
      </c>
      <c r="Y91" s="79">
        <f>Y93+Y101</f>
        <v>2847.7300000000005</v>
      </c>
      <c r="Z91" s="79">
        <f>Z93+Z101</f>
        <v>14907.93</v>
      </c>
      <c r="AA91" s="79">
        <f>AB91+AC91</f>
        <v>2616.48</v>
      </c>
      <c r="AB91" s="79">
        <f t="shared" ref="AB91:AD92" si="67">AB93+AB101</f>
        <v>2009.66</v>
      </c>
      <c r="AC91" s="79">
        <f t="shared" si="67"/>
        <v>606.82000000000005</v>
      </c>
      <c r="AD91" s="79">
        <f t="shared" si="67"/>
        <v>0.11</v>
      </c>
      <c r="AE91" s="69"/>
    </row>
    <row r="92" spans="2:31" ht="17.25" customHeight="1" x14ac:dyDescent="0.15">
      <c r="B92" s="80"/>
      <c r="D92" s="77" t="s">
        <v>14</v>
      </c>
      <c r="E92" s="79">
        <f t="shared" ref="E92:E110" si="68">F92+O92+AA92+AD92</f>
        <v>11917.144</v>
      </c>
      <c r="F92" s="79">
        <f t="shared" ref="F92:F109" si="69">G92+H92</f>
        <v>9151.0499999999993</v>
      </c>
      <c r="G92" s="79">
        <f t="shared" ref="G92:H110" si="70">J92+M92</f>
        <v>9113.6970000000001</v>
      </c>
      <c r="H92" s="79">
        <f t="shared" si="70"/>
        <v>37.352999999999994</v>
      </c>
      <c r="I92" s="79">
        <f t="shared" ref="I92:I110" si="71">J92+K92</f>
        <v>9083.6769999999997</v>
      </c>
      <c r="J92" s="79">
        <f>J94+J102</f>
        <v>9056.8649999999998</v>
      </c>
      <c r="K92" s="79">
        <f>K94+K102</f>
        <v>26.811999999999998</v>
      </c>
      <c r="L92" s="79">
        <f t="shared" ref="L92:L110" si="72">M92+N92</f>
        <v>67.373000000000005</v>
      </c>
      <c r="M92" s="79">
        <f>M94+M102</f>
        <v>56.832000000000001</v>
      </c>
      <c r="N92" s="79">
        <f>N94+N102</f>
        <v>10.541</v>
      </c>
      <c r="O92" s="79">
        <f t="shared" ref="O92:O110" si="73">P92+Q92</f>
        <v>2765.6259999999997</v>
      </c>
      <c r="P92" s="79">
        <f t="shared" ref="P92:P110" si="74">S92+V92+Y92</f>
        <v>722.12500000000011</v>
      </c>
      <c r="Q92" s="79">
        <f t="shared" ref="Q92:Q110" si="75">T92+W92+Z92</f>
        <v>2043.5009999999997</v>
      </c>
      <c r="R92" s="79">
        <f t="shared" ref="R92:R110" si="76">S92+T92</f>
        <v>0</v>
      </c>
      <c r="S92" s="79">
        <f>S94+S102</f>
        <v>0</v>
      </c>
      <c r="T92" s="79">
        <f>T94+T102</f>
        <v>0</v>
      </c>
      <c r="U92" s="79">
        <f t="shared" ref="U92:U110" si="77">V92+W92</f>
        <v>59.401000000000003</v>
      </c>
      <c r="V92" s="79">
        <f>V94+V102</f>
        <v>28.378</v>
      </c>
      <c r="W92" s="79">
        <f>W94+W102</f>
        <v>31.023000000000003</v>
      </c>
      <c r="X92" s="79">
        <f t="shared" ref="X92:X110" si="78">Y92+Z92</f>
        <v>2706.2249999999999</v>
      </c>
      <c r="Y92" s="79">
        <f>Y94+Y102</f>
        <v>693.74700000000007</v>
      </c>
      <c r="Z92" s="79">
        <f>Z94+Z102</f>
        <v>2012.4779999999998</v>
      </c>
      <c r="AA92" s="79">
        <f t="shared" ref="AA92:AA110" si="79">AB92+AC92</f>
        <v>0.46800000000000003</v>
      </c>
      <c r="AB92" s="79">
        <f t="shared" si="67"/>
        <v>0</v>
      </c>
      <c r="AC92" s="79">
        <f t="shared" si="67"/>
        <v>0.46800000000000003</v>
      </c>
      <c r="AD92" s="79">
        <f t="shared" si="67"/>
        <v>0</v>
      </c>
      <c r="AE92" s="69"/>
    </row>
    <row r="93" spans="2:31" ht="17.25" customHeight="1" x14ac:dyDescent="0.15">
      <c r="B93" s="78"/>
      <c r="C93" s="121" t="s">
        <v>15</v>
      </c>
      <c r="D93" s="77" t="s">
        <v>13</v>
      </c>
      <c r="E93" s="79">
        <f t="shared" si="68"/>
        <v>7946.46</v>
      </c>
      <c r="F93" s="79">
        <f t="shared" si="69"/>
        <v>5204.87</v>
      </c>
      <c r="G93" s="79">
        <f>J93+M93</f>
        <v>5105.42</v>
      </c>
      <c r="H93" s="79">
        <f t="shared" si="70"/>
        <v>99.449999999999989</v>
      </c>
      <c r="I93" s="79">
        <f>J93+K93</f>
        <v>5070.1600000000008</v>
      </c>
      <c r="J93" s="79">
        <f>SUM(J95,J97,J99)</f>
        <v>5028.5200000000004</v>
      </c>
      <c r="K93" s="79">
        <f>SUM(K95,K97,K99)</f>
        <v>41.64</v>
      </c>
      <c r="L93" s="79">
        <f t="shared" si="72"/>
        <v>134.71</v>
      </c>
      <c r="M93" s="79">
        <f>SUM(M95,M97,M99)</f>
        <v>76.900000000000006</v>
      </c>
      <c r="N93" s="79">
        <f>SUM(N95,N97,N99)</f>
        <v>57.809999999999995</v>
      </c>
      <c r="O93" s="79">
        <f t="shared" si="73"/>
        <v>2360.06</v>
      </c>
      <c r="P93" s="79">
        <f t="shared" si="74"/>
        <v>313.39</v>
      </c>
      <c r="Q93" s="79">
        <f t="shared" si="75"/>
        <v>2046.67</v>
      </c>
      <c r="R93" s="79">
        <f t="shared" si="76"/>
        <v>0</v>
      </c>
      <c r="S93" s="79">
        <f>SUM(S95,S97,S99)</f>
        <v>0</v>
      </c>
      <c r="T93" s="79">
        <f>SUM(T95,T97,T99)</f>
        <v>0</v>
      </c>
      <c r="U93" s="79">
        <f t="shared" si="77"/>
        <v>240.11</v>
      </c>
      <c r="V93" s="79">
        <f>SUM(V95,V97,V99)</f>
        <v>37.26</v>
      </c>
      <c r="W93" s="79">
        <f>SUM(W95,W97,W99)</f>
        <v>202.85000000000002</v>
      </c>
      <c r="X93" s="79">
        <f t="shared" si="78"/>
        <v>2119.9499999999998</v>
      </c>
      <c r="Y93" s="79">
        <f>SUM(Y95,Y97,Y99)</f>
        <v>276.13</v>
      </c>
      <c r="Z93" s="79">
        <f>SUM(Z95,Z97,Z99)</f>
        <v>1843.82</v>
      </c>
      <c r="AA93" s="79">
        <f t="shared" si="79"/>
        <v>381.53</v>
      </c>
      <c r="AB93" s="79">
        <f t="shared" ref="AB93:AD94" si="80">SUM(AB95,AB97,AB99)</f>
        <v>293.81</v>
      </c>
      <c r="AC93" s="79">
        <f t="shared" si="80"/>
        <v>87.72</v>
      </c>
      <c r="AD93" s="79">
        <f t="shared" si="80"/>
        <v>0</v>
      </c>
      <c r="AE93" s="69"/>
    </row>
    <row r="94" spans="2:31" ht="17.25" customHeight="1" x14ac:dyDescent="0.15">
      <c r="B94" s="80" t="s">
        <v>16</v>
      </c>
      <c r="C94" s="123"/>
      <c r="D94" s="77" t="s">
        <v>14</v>
      </c>
      <c r="E94" s="79">
        <f t="shared" si="68"/>
        <v>1796.6969999999999</v>
      </c>
      <c r="F94" s="79">
        <f t="shared" si="69"/>
        <v>1445.3619999999999</v>
      </c>
      <c r="G94" s="79">
        <f t="shared" si="70"/>
        <v>1434.867</v>
      </c>
      <c r="H94" s="79">
        <f t="shared" si="70"/>
        <v>10.495000000000001</v>
      </c>
      <c r="I94" s="79">
        <f t="shared" si="71"/>
        <v>1431.7650000000001</v>
      </c>
      <c r="J94" s="79">
        <f>SUM(J96,J98,J100)</f>
        <v>1427.125</v>
      </c>
      <c r="K94" s="79">
        <f>SUM(K96,K98,K100)</f>
        <v>4.6400000000000006</v>
      </c>
      <c r="L94" s="79">
        <f t="shared" si="72"/>
        <v>13.597000000000001</v>
      </c>
      <c r="M94" s="79">
        <f>SUM(M96,M98,M100)</f>
        <v>7.742</v>
      </c>
      <c r="N94" s="79">
        <f>SUM(N96,N98,N100)</f>
        <v>5.8550000000000004</v>
      </c>
      <c r="O94" s="79">
        <f t="shared" si="73"/>
        <v>351.33499999999998</v>
      </c>
      <c r="P94" s="79">
        <f>S94+V94+Y94</f>
        <v>74.194000000000003</v>
      </c>
      <c r="Q94" s="79">
        <f t="shared" si="75"/>
        <v>277.14099999999996</v>
      </c>
      <c r="R94" s="79">
        <f t="shared" si="76"/>
        <v>0</v>
      </c>
      <c r="S94" s="79">
        <f>SUM(S96,S98,S100)</f>
        <v>0</v>
      </c>
      <c r="T94" s="79">
        <f>SUM(T96,T98,T100)</f>
        <v>0</v>
      </c>
      <c r="U94" s="79">
        <f t="shared" si="77"/>
        <v>27.372</v>
      </c>
      <c r="V94" s="79">
        <f>SUM(V96,V98,V100)</f>
        <v>6.665</v>
      </c>
      <c r="W94" s="79">
        <f>SUM(W96,W98,W100)</f>
        <v>20.707000000000001</v>
      </c>
      <c r="X94" s="79">
        <f t="shared" si="78"/>
        <v>323.96299999999997</v>
      </c>
      <c r="Y94" s="79">
        <f>SUM(Y96,Y98,Y100)</f>
        <v>67.528999999999996</v>
      </c>
      <c r="Z94" s="79">
        <f>SUM(Z96,Z98,Z100)</f>
        <v>256.43399999999997</v>
      </c>
      <c r="AA94" s="79">
        <f t="shared" si="79"/>
        <v>0</v>
      </c>
      <c r="AB94" s="79">
        <f t="shared" si="80"/>
        <v>0</v>
      </c>
      <c r="AC94" s="79">
        <f t="shared" si="80"/>
        <v>0</v>
      </c>
      <c r="AD94" s="79">
        <f t="shared" si="80"/>
        <v>0</v>
      </c>
      <c r="AE94" s="69"/>
    </row>
    <row r="95" spans="2:31" ht="17.25" customHeight="1" x14ac:dyDescent="0.15">
      <c r="B95" s="80"/>
      <c r="C95" s="121" t="s">
        <v>17</v>
      </c>
      <c r="D95" s="77" t="s">
        <v>13</v>
      </c>
      <c r="E95" s="79">
        <f t="shared" si="68"/>
        <v>2872.33</v>
      </c>
      <c r="F95" s="79">
        <f t="shared" si="69"/>
        <v>2543.25</v>
      </c>
      <c r="G95" s="79">
        <f t="shared" si="70"/>
        <v>2531.1</v>
      </c>
      <c r="H95" s="79">
        <f t="shared" si="70"/>
        <v>12.15</v>
      </c>
      <c r="I95" s="79">
        <f t="shared" si="71"/>
        <v>2531.02</v>
      </c>
      <c r="J95" s="79">
        <v>2527.13</v>
      </c>
      <c r="K95" s="79">
        <v>3.89</v>
      </c>
      <c r="L95" s="79">
        <f t="shared" si="72"/>
        <v>12.23</v>
      </c>
      <c r="M95" s="79">
        <v>3.97</v>
      </c>
      <c r="N95" s="84">
        <v>8.26</v>
      </c>
      <c r="O95" s="79">
        <f t="shared" si="73"/>
        <v>284.38</v>
      </c>
      <c r="P95" s="79">
        <f t="shared" si="74"/>
        <v>51.25</v>
      </c>
      <c r="Q95" s="79">
        <f t="shared" si="75"/>
        <v>233.13</v>
      </c>
      <c r="R95" s="79">
        <f t="shared" si="76"/>
        <v>0</v>
      </c>
      <c r="S95" s="84">
        <v>0</v>
      </c>
      <c r="T95" s="79">
        <v>0</v>
      </c>
      <c r="U95" s="79">
        <f t="shared" si="77"/>
        <v>3.11</v>
      </c>
      <c r="V95" s="79">
        <v>3.11</v>
      </c>
      <c r="W95" s="79">
        <v>0</v>
      </c>
      <c r="X95" s="79">
        <f t="shared" si="78"/>
        <v>281.27</v>
      </c>
      <c r="Y95" s="79">
        <v>48.14</v>
      </c>
      <c r="Z95" s="79">
        <v>233.13</v>
      </c>
      <c r="AA95" s="79">
        <f t="shared" si="79"/>
        <v>44.7</v>
      </c>
      <c r="AB95" s="79">
        <v>9.75</v>
      </c>
      <c r="AC95" s="79">
        <v>34.950000000000003</v>
      </c>
      <c r="AD95" s="84">
        <v>0</v>
      </c>
      <c r="AE95" s="69"/>
    </row>
    <row r="96" spans="2:31" ht="17.25" customHeight="1" x14ac:dyDescent="0.15">
      <c r="B96" s="80" t="s">
        <v>18</v>
      </c>
      <c r="C96" s="123"/>
      <c r="D96" s="77" t="s">
        <v>14</v>
      </c>
      <c r="E96" s="79">
        <f t="shared" si="68"/>
        <v>689.42600000000004</v>
      </c>
      <c r="F96" s="79">
        <f t="shared" si="69"/>
        <v>645.66000000000008</v>
      </c>
      <c r="G96" s="79">
        <f t="shared" si="70"/>
        <v>644.25700000000006</v>
      </c>
      <c r="H96" s="79">
        <f t="shared" si="70"/>
        <v>1.403</v>
      </c>
      <c r="I96" s="79">
        <f t="shared" si="71"/>
        <v>644.68200000000002</v>
      </c>
      <c r="J96" s="79">
        <v>644.12300000000005</v>
      </c>
      <c r="K96" s="79">
        <v>0.55900000000000005</v>
      </c>
      <c r="L96" s="79">
        <f t="shared" si="72"/>
        <v>0.97799999999999998</v>
      </c>
      <c r="M96" s="79">
        <v>0.13400000000000001</v>
      </c>
      <c r="N96" s="84">
        <v>0.84399999999999997</v>
      </c>
      <c r="O96" s="79">
        <f t="shared" si="73"/>
        <v>43.766000000000005</v>
      </c>
      <c r="P96" s="79">
        <f t="shared" si="74"/>
        <v>11.469000000000001</v>
      </c>
      <c r="Q96" s="79">
        <f t="shared" si="75"/>
        <v>32.297000000000004</v>
      </c>
      <c r="R96" s="79">
        <f t="shared" si="76"/>
        <v>0</v>
      </c>
      <c r="S96" s="84">
        <v>0</v>
      </c>
      <c r="T96" s="84">
        <v>0</v>
      </c>
      <c r="U96" s="79">
        <f t="shared" si="77"/>
        <v>0.56599999999999995</v>
      </c>
      <c r="V96" s="79">
        <v>0.56599999999999995</v>
      </c>
      <c r="W96" s="79">
        <v>0</v>
      </c>
      <c r="X96" s="79">
        <f t="shared" si="78"/>
        <v>43.2</v>
      </c>
      <c r="Y96" s="79">
        <v>10.903</v>
      </c>
      <c r="Z96" s="79">
        <v>32.297000000000004</v>
      </c>
      <c r="AA96" s="79">
        <f t="shared" si="79"/>
        <v>0</v>
      </c>
      <c r="AB96" s="84">
        <v>0</v>
      </c>
      <c r="AC96" s="84">
        <v>0</v>
      </c>
      <c r="AD96" s="84">
        <v>0</v>
      </c>
      <c r="AE96" s="69"/>
    </row>
    <row r="97" spans="2:31" ht="17.25" customHeight="1" x14ac:dyDescent="0.15">
      <c r="B97" s="80"/>
      <c r="C97" s="121" t="s">
        <v>19</v>
      </c>
      <c r="D97" s="77" t="s">
        <v>13</v>
      </c>
      <c r="E97" s="79">
        <f t="shared" si="68"/>
        <v>2395.34</v>
      </c>
      <c r="F97" s="79">
        <f t="shared" si="69"/>
        <v>1260.6600000000001</v>
      </c>
      <c r="G97" s="79">
        <f t="shared" si="70"/>
        <v>1227.6500000000001</v>
      </c>
      <c r="H97" s="79">
        <f t="shared" si="70"/>
        <v>33.01</v>
      </c>
      <c r="I97" s="79">
        <f t="shared" si="71"/>
        <v>1229.3699999999999</v>
      </c>
      <c r="J97" s="79">
        <v>1199.5</v>
      </c>
      <c r="K97" s="79">
        <v>29.87</v>
      </c>
      <c r="L97" s="79">
        <f t="shared" si="72"/>
        <v>31.29</v>
      </c>
      <c r="M97" s="79">
        <v>28.15</v>
      </c>
      <c r="N97" s="79">
        <v>3.14</v>
      </c>
      <c r="O97" s="79">
        <f t="shared" si="73"/>
        <v>1009.61</v>
      </c>
      <c r="P97" s="79">
        <f t="shared" si="74"/>
        <v>246.85</v>
      </c>
      <c r="Q97" s="79">
        <f t="shared" si="75"/>
        <v>762.76</v>
      </c>
      <c r="R97" s="79">
        <f t="shared" si="76"/>
        <v>0</v>
      </c>
      <c r="S97" s="84">
        <v>0</v>
      </c>
      <c r="T97" s="84">
        <v>0</v>
      </c>
      <c r="U97" s="79">
        <f t="shared" si="77"/>
        <v>29.2</v>
      </c>
      <c r="V97" s="79">
        <v>24.09</v>
      </c>
      <c r="W97" s="79">
        <v>5.1100000000000003</v>
      </c>
      <c r="X97" s="79">
        <f t="shared" si="78"/>
        <v>980.41</v>
      </c>
      <c r="Y97" s="79">
        <v>222.76</v>
      </c>
      <c r="Z97" s="79">
        <v>757.65</v>
      </c>
      <c r="AA97" s="79">
        <f t="shared" si="79"/>
        <v>125.07</v>
      </c>
      <c r="AB97" s="79">
        <v>87.55</v>
      </c>
      <c r="AC97" s="79">
        <v>37.520000000000003</v>
      </c>
      <c r="AD97" s="84">
        <v>0</v>
      </c>
      <c r="AE97" s="69"/>
    </row>
    <row r="98" spans="2:31" ht="17.25" customHeight="1" x14ac:dyDescent="0.15">
      <c r="B98" s="80" t="s">
        <v>20</v>
      </c>
      <c r="C98" s="123" t="s">
        <v>21</v>
      </c>
      <c r="D98" s="77" t="s">
        <v>14</v>
      </c>
      <c r="E98" s="79">
        <f t="shared" si="68"/>
        <v>527.11099999999999</v>
      </c>
      <c r="F98" s="79">
        <f t="shared" si="69"/>
        <v>363.18599999999998</v>
      </c>
      <c r="G98" s="79">
        <f t="shared" si="70"/>
        <v>359.59399999999999</v>
      </c>
      <c r="H98" s="79">
        <f t="shared" si="70"/>
        <v>3.5920000000000001</v>
      </c>
      <c r="I98" s="79">
        <f t="shared" si="71"/>
        <v>357.55499999999995</v>
      </c>
      <c r="J98" s="79">
        <v>354.24399999999997</v>
      </c>
      <c r="K98" s="79">
        <v>3.3109999999999999</v>
      </c>
      <c r="L98" s="79">
        <f t="shared" si="72"/>
        <v>5.6309999999999993</v>
      </c>
      <c r="M98" s="79">
        <v>5.35</v>
      </c>
      <c r="N98" s="79">
        <v>0.28100000000000003</v>
      </c>
      <c r="O98" s="79">
        <f t="shared" si="73"/>
        <v>163.92500000000001</v>
      </c>
      <c r="P98" s="79">
        <f t="shared" si="74"/>
        <v>59.756</v>
      </c>
      <c r="Q98" s="79">
        <f t="shared" si="75"/>
        <v>104.169</v>
      </c>
      <c r="R98" s="79">
        <f t="shared" si="76"/>
        <v>0</v>
      </c>
      <c r="S98" s="84">
        <v>0</v>
      </c>
      <c r="T98" s="84">
        <v>0</v>
      </c>
      <c r="U98" s="79">
        <f t="shared" si="77"/>
        <v>4.8900000000000006</v>
      </c>
      <c r="V98" s="79">
        <v>4.37</v>
      </c>
      <c r="W98" s="79">
        <v>0.52</v>
      </c>
      <c r="X98" s="79">
        <f t="shared" si="78"/>
        <v>159.035</v>
      </c>
      <c r="Y98" s="79">
        <v>55.386000000000003</v>
      </c>
      <c r="Z98" s="79">
        <v>103.649</v>
      </c>
      <c r="AA98" s="79">
        <f t="shared" si="79"/>
        <v>0</v>
      </c>
      <c r="AB98" s="84">
        <v>0</v>
      </c>
      <c r="AC98" s="84">
        <v>0</v>
      </c>
      <c r="AD98" s="84">
        <v>0</v>
      </c>
      <c r="AE98" s="69"/>
    </row>
    <row r="99" spans="2:31" ht="17.25" customHeight="1" x14ac:dyDescent="0.15">
      <c r="B99" s="80"/>
      <c r="C99" s="121" t="s">
        <v>22</v>
      </c>
      <c r="D99" s="77" t="s">
        <v>13</v>
      </c>
      <c r="E99" s="79">
        <f t="shared" si="68"/>
        <v>2678.79</v>
      </c>
      <c r="F99" s="79">
        <f t="shared" si="69"/>
        <v>1400.9599999999998</v>
      </c>
      <c r="G99" s="79">
        <f t="shared" si="70"/>
        <v>1346.6699999999998</v>
      </c>
      <c r="H99" s="79">
        <f t="shared" si="70"/>
        <v>54.29</v>
      </c>
      <c r="I99" s="79">
        <f t="shared" si="71"/>
        <v>1309.77</v>
      </c>
      <c r="J99" s="79">
        <v>1301.8899999999999</v>
      </c>
      <c r="K99" s="79">
        <v>7.88</v>
      </c>
      <c r="L99" s="79">
        <f t="shared" si="72"/>
        <v>91.19</v>
      </c>
      <c r="M99" s="79">
        <v>44.78</v>
      </c>
      <c r="N99" s="79">
        <v>46.41</v>
      </c>
      <c r="O99" s="79">
        <f t="shared" si="73"/>
        <v>1066.07</v>
      </c>
      <c r="P99" s="79">
        <f t="shared" si="74"/>
        <v>15.290000000000001</v>
      </c>
      <c r="Q99" s="79">
        <f t="shared" si="75"/>
        <v>1050.78</v>
      </c>
      <c r="R99" s="79">
        <f t="shared" si="76"/>
        <v>0</v>
      </c>
      <c r="S99" s="84">
        <v>0</v>
      </c>
      <c r="T99" s="79">
        <v>0</v>
      </c>
      <c r="U99" s="79">
        <f t="shared" si="77"/>
        <v>207.8</v>
      </c>
      <c r="V99" s="79">
        <v>10.06</v>
      </c>
      <c r="W99" s="79">
        <v>197.74</v>
      </c>
      <c r="X99" s="79">
        <f t="shared" si="78"/>
        <v>858.27</v>
      </c>
      <c r="Y99" s="79">
        <v>5.23</v>
      </c>
      <c r="Z99" s="79">
        <v>853.04</v>
      </c>
      <c r="AA99" s="79">
        <f t="shared" si="79"/>
        <v>211.76</v>
      </c>
      <c r="AB99" s="79">
        <v>196.51</v>
      </c>
      <c r="AC99" s="79">
        <v>15.25</v>
      </c>
      <c r="AD99" s="79">
        <v>0</v>
      </c>
      <c r="AE99" s="69"/>
    </row>
    <row r="100" spans="2:31" ht="17.25" customHeight="1" x14ac:dyDescent="0.15">
      <c r="B100" s="80"/>
      <c r="C100" s="123" t="s">
        <v>21</v>
      </c>
      <c r="D100" s="77" t="s">
        <v>14</v>
      </c>
      <c r="E100" s="79">
        <f t="shared" si="68"/>
        <v>580.16000000000008</v>
      </c>
      <c r="F100" s="79">
        <f t="shared" si="69"/>
        <v>436.51600000000002</v>
      </c>
      <c r="G100" s="79">
        <f t="shared" si="70"/>
        <v>431.01600000000002</v>
      </c>
      <c r="H100" s="79">
        <f t="shared" si="70"/>
        <v>5.5</v>
      </c>
      <c r="I100" s="79">
        <f t="shared" si="71"/>
        <v>429.52800000000002</v>
      </c>
      <c r="J100" s="79">
        <v>428.75800000000004</v>
      </c>
      <c r="K100" s="79">
        <v>0.77</v>
      </c>
      <c r="L100" s="79">
        <f t="shared" si="72"/>
        <v>6.9880000000000004</v>
      </c>
      <c r="M100" s="79">
        <v>2.258</v>
      </c>
      <c r="N100" s="79">
        <v>4.7300000000000004</v>
      </c>
      <c r="O100" s="79">
        <f t="shared" si="73"/>
        <v>143.64400000000001</v>
      </c>
      <c r="P100" s="79">
        <f t="shared" si="74"/>
        <v>2.9690000000000003</v>
      </c>
      <c r="Q100" s="79">
        <f t="shared" si="75"/>
        <v>140.67500000000001</v>
      </c>
      <c r="R100" s="79">
        <f t="shared" si="76"/>
        <v>0</v>
      </c>
      <c r="S100" s="84">
        <v>0</v>
      </c>
      <c r="T100" s="79">
        <v>0</v>
      </c>
      <c r="U100" s="79">
        <f t="shared" si="77"/>
        <v>21.916</v>
      </c>
      <c r="V100" s="79">
        <v>1.7290000000000001</v>
      </c>
      <c r="W100" s="79">
        <v>20.187000000000001</v>
      </c>
      <c r="X100" s="79">
        <f t="shared" si="78"/>
        <v>121.72799999999999</v>
      </c>
      <c r="Y100" s="79">
        <v>1.24</v>
      </c>
      <c r="Z100" s="79">
        <v>120.488</v>
      </c>
      <c r="AA100" s="79">
        <f t="shared" si="79"/>
        <v>0</v>
      </c>
      <c r="AB100" s="84">
        <v>0</v>
      </c>
      <c r="AC100" s="84">
        <v>0</v>
      </c>
      <c r="AD100" s="84">
        <v>0</v>
      </c>
      <c r="AE100" s="69"/>
    </row>
    <row r="101" spans="2:31" ht="17.25" customHeight="1" x14ac:dyDescent="0.15">
      <c r="B101" s="78"/>
      <c r="C101" s="121" t="s">
        <v>15</v>
      </c>
      <c r="D101" s="77" t="s">
        <v>13</v>
      </c>
      <c r="E101" s="79">
        <f t="shared" si="68"/>
        <v>42898.27</v>
      </c>
      <c r="F101" s="79">
        <f t="shared" si="69"/>
        <v>24796.37</v>
      </c>
      <c r="G101" s="79">
        <f t="shared" si="70"/>
        <v>24584.48</v>
      </c>
      <c r="H101" s="79">
        <f t="shared" si="70"/>
        <v>211.89000000000001</v>
      </c>
      <c r="I101" s="79">
        <f t="shared" si="71"/>
        <v>24438.649999999998</v>
      </c>
      <c r="J101" s="79">
        <f>SUM(J103,J105,J107,J109)</f>
        <v>24273.759999999998</v>
      </c>
      <c r="K101" s="79">
        <f>SUM(K103,K105,K107,K109)</f>
        <v>164.89000000000001</v>
      </c>
      <c r="L101" s="79">
        <f t="shared" si="72"/>
        <v>357.71999999999997</v>
      </c>
      <c r="M101" s="79">
        <f t="shared" ref="M101:N101" si="81">SUM(M103,M105,M107,M109)</f>
        <v>310.71999999999997</v>
      </c>
      <c r="N101" s="79">
        <f t="shared" si="81"/>
        <v>47</v>
      </c>
      <c r="O101" s="79">
        <f t="shared" si="73"/>
        <v>15866.84</v>
      </c>
      <c r="P101" s="79">
        <f t="shared" si="74"/>
        <v>2695.1000000000004</v>
      </c>
      <c r="Q101" s="79">
        <f t="shared" si="75"/>
        <v>13171.74</v>
      </c>
      <c r="R101" s="79">
        <f t="shared" si="76"/>
        <v>0</v>
      </c>
      <c r="S101" s="79">
        <f>SUM(S103,S105,S107,S109)</f>
        <v>0</v>
      </c>
      <c r="T101" s="79">
        <f>SUM(T103,T105,T107,T109)</f>
        <v>0</v>
      </c>
      <c r="U101" s="79">
        <f t="shared" si="77"/>
        <v>231.13</v>
      </c>
      <c r="V101" s="79">
        <f t="shared" ref="V101:W101" si="82">SUM(V103,V105,V107,V109)</f>
        <v>123.5</v>
      </c>
      <c r="W101" s="79">
        <f t="shared" si="82"/>
        <v>107.63</v>
      </c>
      <c r="X101" s="79">
        <f t="shared" si="78"/>
        <v>15635.710000000001</v>
      </c>
      <c r="Y101" s="79">
        <f t="shared" ref="Y101:Z101" si="83">SUM(Y103,Y105,Y107,Y109)</f>
        <v>2571.6000000000004</v>
      </c>
      <c r="Z101" s="79">
        <f t="shared" si="83"/>
        <v>13064.11</v>
      </c>
      <c r="AA101" s="79">
        <f t="shared" si="79"/>
        <v>2234.9500000000003</v>
      </c>
      <c r="AB101" s="79">
        <f t="shared" ref="AB101:AD101" si="84">SUM(AB103,AB105,AB107,AB109)</f>
        <v>1715.8500000000001</v>
      </c>
      <c r="AC101" s="79">
        <f t="shared" si="84"/>
        <v>519.1</v>
      </c>
      <c r="AD101" s="79">
        <f t="shared" si="84"/>
        <v>0.11</v>
      </c>
      <c r="AE101" s="69"/>
    </row>
    <row r="102" spans="2:31" ht="17.25" customHeight="1" x14ac:dyDescent="0.15">
      <c r="B102" s="80"/>
      <c r="C102" s="123"/>
      <c r="D102" s="77" t="s">
        <v>14</v>
      </c>
      <c r="E102" s="79">
        <f t="shared" si="68"/>
        <v>10120.447</v>
      </c>
      <c r="F102" s="79">
        <f t="shared" si="69"/>
        <v>7705.6880000000001</v>
      </c>
      <c r="G102" s="79">
        <f t="shared" si="70"/>
        <v>7678.83</v>
      </c>
      <c r="H102" s="79">
        <f t="shared" si="70"/>
        <v>26.857999999999997</v>
      </c>
      <c r="I102" s="79">
        <f t="shared" si="71"/>
        <v>7651.9119999999994</v>
      </c>
      <c r="J102" s="79">
        <f>SUM(J104,J106,J108,J110)</f>
        <v>7629.74</v>
      </c>
      <c r="K102" s="79">
        <f>SUM(K104,K106,K108,K110)</f>
        <v>22.171999999999997</v>
      </c>
      <c r="L102" s="79">
        <f t="shared" si="72"/>
        <v>53.776000000000003</v>
      </c>
      <c r="M102" s="79">
        <f t="shared" ref="M102:N102" si="85">SUM(M104,M106,M108,M110)</f>
        <v>49.09</v>
      </c>
      <c r="N102" s="79">
        <f t="shared" si="85"/>
        <v>4.6859999999999999</v>
      </c>
      <c r="O102" s="79">
        <f t="shared" si="73"/>
        <v>2414.2910000000002</v>
      </c>
      <c r="P102" s="79">
        <f t="shared" si="74"/>
        <v>647.93100000000004</v>
      </c>
      <c r="Q102" s="79">
        <f t="shared" si="75"/>
        <v>1766.36</v>
      </c>
      <c r="R102" s="79">
        <f t="shared" si="76"/>
        <v>0</v>
      </c>
      <c r="S102" s="79">
        <f>SUM(S104,S106,S108,S110)</f>
        <v>0</v>
      </c>
      <c r="T102" s="79">
        <f>SUM(T104,T106,T108,T110)</f>
        <v>0</v>
      </c>
      <c r="U102" s="79">
        <f t="shared" si="77"/>
        <v>32.029000000000003</v>
      </c>
      <c r="V102" s="79">
        <f t="shared" ref="V102:W102" si="86">SUM(V104,V106,V108,V110)</f>
        <v>21.713000000000001</v>
      </c>
      <c r="W102" s="79">
        <f t="shared" si="86"/>
        <v>10.316000000000001</v>
      </c>
      <c r="X102" s="79">
        <f t="shared" si="78"/>
        <v>2382.2619999999997</v>
      </c>
      <c r="Y102" s="79">
        <f t="shared" ref="Y102:Z102" si="87">SUM(Y104,Y106,Y108,Y110)</f>
        <v>626.21800000000007</v>
      </c>
      <c r="Z102" s="79">
        <f t="shared" si="87"/>
        <v>1756.0439999999999</v>
      </c>
      <c r="AA102" s="79">
        <f t="shared" si="79"/>
        <v>0.46800000000000003</v>
      </c>
      <c r="AB102" s="79">
        <f t="shared" ref="AB102:AD102" si="88">SUM(AB104,AB106,AB108,AB110)</f>
        <v>0</v>
      </c>
      <c r="AC102" s="79">
        <f t="shared" si="88"/>
        <v>0.46800000000000003</v>
      </c>
      <c r="AD102" s="79">
        <f t="shared" si="88"/>
        <v>0</v>
      </c>
      <c r="AE102" s="69"/>
    </row>
    <row r="103" spans="2:31" ht="17.25" customHeight="1" x14ac:dyDescent="0.15">
      <c r="B103" s="80" t="s">
        <v>433</v>
      </c>
      <c r="C103" s="121" t="s">
        <v>430</v>
      </c>
      <c r="D103" s="77" t="s">
        <v>13</v>
      </c>
      <c r="E103" s="79">
        <f t="shared" si="68"/>
        <v>3705.12</v>
      </c>
      <c r="F103" s="79">
        <f t="shared" si="69"/>
        <v>3505.4900000000002</v>
      </c>
      <c r="G103" s="79">
        <f t="shared" si="70"/>
        <v>3505.4900000000002</v>
      </c>
      <c r="H103" s="79">
        <f t="shared" si="70"/>
        <v>0</v>
      </c>
      <c r="I103" s="79">
        <f t="shared" si="71"/>
        <v>3499.28</v>
      </c>
      <c r="J103" s="79">
        <v>3499.28</v>
      </c>
      <c r="K103" s="79">
        <v>0</v>
      </c>
      <c r="L103" s="79">
        <f t="shared" si="72"/>
        <v>6.21</v>
      </c>
      <c r="M103" s="84">
        <v>6.21</v>
      </c>
      <c r="N103" s="84">
        <v>0</v>
      </c>
      <c r="O103" s="79">
        <f t="shared" si="73"/>
        <v>188.89000000000001</v>
      </c>
      <c r="P103" s="79">
        <f t="shared" si="74"/>
        <v>16.990000000000002</v>
      </c>
      <c r="Q103" s="79">
        <f t="shared" si="75"/>
        <v>171.9</v>
      </c>
      <c r="R103" s="79">
        <f t="shared" si="76"/>
        <v>0</v>
      </c>
      <c r="S103" s="84">
        <v>0</v>
      </c>
      <c r="T103" s="84">
        <v>0</v>
      </c>
      <c r="U103" s="79">
        <f t="shared" si="77"/>
        <v>0</v>
      </c>
      <c r="V103" s="79">
        <v>0</v>
      </c>
      <c r="W103" s="79">
        <v>0</v>
      </c>
      <c r="X103" s="79">
        <f t="shared" si="78"/>
        <v>188.89000000000001</v>
      </c>
      <c r="Y103" s="79">
        <v>16.990000000000002</v>
      </c>
      <c r="Z103" s="79">
        <v>171.9</v>
      </c>
      <c r="AA103" s="79">
        <f t="shared" si="79"/>
        <v>10.74</v>
      </c>
      <c r="AB103" s="79">
        <v>2.56</v>
      </c>
      <c r="AC103" s="79">
        <v>8.18</v>
      </c>
      <c r="AD103" s="84">
        <v>0</v>
      </c>
      <c r="AE103" s="69"/>
    </row>
    <row r="104" spans="2:31" ht="17.25" customHeight="1" x14ac:dyDescent="0.15">
      <c r="B104" s="80"/>
      <c r="C104" s="123" t="s">
        <v>23</v>
      </c>
      <c r="D104" s="77" t="s">
        <v>14</v>
      </c>
      <c r="E104" s="79">
        <f t="shared" si="68"/>
        <v>902.16199999999992</v>
      </c>
      <c r="F104" s="79">
        <f t="shared" si="69"/>
        <v>884.22599999999989</v>
      </c>
      <c r="G104" s="79">
        <f t="shared" si="70"/>
        <v>884.22599999999989</v>
      </c>
      <c r="H104" s="79">
        <f t="shared" si="70"/>
        <v>0</v>
      </c>
      <c r="I104" s="79">
        <f t="shared" si="71"/>
        <v>883.5809999999999</v>
      </c>
      <c r="J104" s="79">
        <v>883.5809999999999</v>
      </c>
      <c r="K104" s="79">
        <v>0</v>
      </c>
      <c r="L104" s="79">
        <f t="shared" si="72"/>
        <v>0.64500000000000002</v>
      </c>
      <c r="M104" s="84">
        <v>0.64500000000000002</v>
      </c>
      <c r="N104" s="84">
        <v>0</v>
      </c>
      <c r="O104" s="79">
        <f t="shared" si="73"/>
        <v>17.936</v>
      </c>
      <c r="P104" s="79">
        <f t="shared" si="74"/>
        <v>4.032</v>
      </c>
      <c r="Q104" s="79">
        <f t="shared" si="75"/>
        <v>13.904</v>
      </c>
      <c r="R104" s="79">
        <f t="shared" si="76"/>
        <v>0</v>
      </c>
      <c r="S104" s="84">
        <v>0</v>
      </c>
      <c r="T104" s="84">
        <v>0</v>
      </c>
      <c r="U104" s="79">
        <f t="shared" si="77"/>
        <v>0</v>
      </c>
      <c r="V104" s="79">
        <v>0</v>
      </c>
      <c r="W104" s="79">
        <v>0</v>
      </c>
      <c r="X104" s="79">
        <f t="shared" si="78"/>
        <v>17.936</v>
      </c>
      <c r="Y104" s="79">
        <v>4.032</v>
      </c>
      <c r="Z104" s="79">
        <v>13.904</v>
      </c>
      <c r="AA104" s="79">
        <f t="shared" si="79"/>
        <v>0</v>
      </c>
      <c r="AB104" s="84">
        <v>0</v>
      </c>
      <c r="AC104" s="84">
        <v>0</v>
      </c>
      <c r="AD104" s="84">
        <v>0</v>
      </c>
      <c r="AE104" s="69"/>
    </row>
    <row r="105" spans="2:31" ht="17.25" customHeight="1" x14ac:dyDescent="0.15">
      <c r="B105" s="80" t="s">
        <v>434</v>
      </c>
      <c r="C105" s="121" t="s">
        <v>24</v>
      </c>
      <c r="D105" s="77" t="s">
        <v>13</v>
      </c>
      <c r="E105" s="79">
        <f t="shared" si="68"/>
        <v>5312.68</v>
      </c>
      <c r="F105" s="79">
        <f t="shared" si="69"/>
        <v>2112.0500000000002</v>
      </c>
      <c r="G105" s="79">
        <f t="shared" si="70"/>
        <v>2093.27</v>
      </c>
      <c r="H105" s="79">
        <f t="shared" si="70"/>
        <v>18.78</v>
      </c>
      <c r="I105" s="79">
        <f t="shared" si="71"/>
        <v>2082.8200000000002</v>
      </c>
      <c r="J105" s="79">
        <v>2065.5700000000002</v>
      </c>
      <c r="K105" s="79">
        <v>17.25</v>
      </c>
      <c r="L105" s="79">
        <f t="shared" si="72"/>
        <v>29.23</v>
      </c>
      <c r="M105" s="79">
        <v>27.7</v>
      </c>
      <c r="N105" s="84">
        <v>1.53</v>
      </c>
      <c r="O105" s="79">
        <f t="shared" si="73"/>
        <v>2902.0499999999997</v>
      </c>
      <c r="P105" s="79">
        <f t="shared" si="74"/>
        <v>535.94999999999993</v>
      </c>
      <c r="Q105" s="79">
        <f t="shared" si="75"/>
        <v>2366.1</v>
      </c>
      <c r="R105" s="79">
        <f t="shared" si="76"/>
        <v>0</v>
      </c>
      <c r="S105" s="84">
        <v>0</v>
      </c>
      <c r="T105" s="84">
        <v>0</v>
      </c>
      <c r="U105" s="79">
        <f t="shared" si="77"/>
        <v>44.769999999999996</v>
      </c>
      <c r="V105" s="79">
        <v>17.78</v>
      </c>
      <c r="W105" s="79">
        <v>26.99</v>
      </c>
      <c r="X105" s="79">
        <f t="shared" si="78"/>
        <v>2857.28</v>
      </c>
      <c r="Y105" s="79">
        <v>518.16999999999996</v>
      </c>
      <c r="Z105" s="79">
        <v>2339.11</v>
      </c>
      <c r="AA105" s="79">
        <f t="shared" si="79"/>
        <v>298.58</v>
      </c>
      <c r="AB105" s="79">
        <v>212.88</v>
      </c>
      <c r="AC105" s="79">
        <v>85.7</v>
      </c>
      <c r="AD105" s="84">
        <v>0</v>
      </c>
      <c r="AE105" s="69"/>
    </row>
    <row r="106" spans="2:31" ht="17.25" customHeight="1" x14ac:dyDescent="0.15">
      <c r="B106" s="80"/>
      <c r="C106" s="123" t="s">
        <v>21</v>
      </c>
      <c r="D106" s="77" t="s">
        <v>14</v>
      </c>
      <c r="E106" s="79">
        <f t="shared" si="68"/>
        <v>1102.951</v>
      </c>
      <c r="F106" s="79">
        <f t="shared" si="69"/>
        <v>645.76700000000005</v>
      </c>
      <c r="G106" s="79">
        <f t="shared" si="70"/>
        <v>643.86700000000008</v>
      </c>
      <c r="H106" s="79">
        <f t="shared" si="70"/>
        <v>1.9</v>
      </c>
      <c r="I106" s="79">
        <f t="shared" si="71"/>
        <v>641.16000000000008</v>
      </c>
      <c r="J106" s="79">
        <v>639.38200000000006</v>
      </c>
      <c r="K106" s="79">
        <v>1.778</v>
      </c>
      <c r="L106" s="79">
        <f t="shared" si="72"/>
        <v>4.6070000000000002</v>
      </c>
      <c r="M106" s="79">
        <v>4.4850000000000003</v>
      </c>
      <c r="N106" s="79">
        <v>0.122</v>
      </c>
      <c r="O106" s="79">
        <f t="shared" si="73"/>
        <v>457.18400000000008</v>
      </c>
      <c r="P106" s="79">
        <f t="shared" si="74"/>
        <v>129.16200000000001</v>
      </c>
      <c r="Q106" s="79">
        <f t="shared" si="75"/>
        <v>328.02200000000005</v>
      </c>
      <c r="R106" s="79">
        <f t="shared" si="76"/>
        <v>0</v>
      </c>
      <c r="S106" s="84">
        <v>0</v>
      </c>
      <c r="T106" s="84">
        <v>0</v>
      </c>
      <c r="U106" s="79">
        <f t="shared" si="77"/>
        <v>5.8550000000000004</v>
      </c>
      <c r="V106" s="79">
        <v>3.1469999999999998</v>
      </c>
      <c r="W106" s="79">
        <v>2.7080000000000002</v>
      </c>
      <c r="X106" s="79">
        <f t="shared" si="78"/>
        <v>451.32900000000001</v>
      </c>
      <c r="Y106" s="79">
        <v>126.015</v>
      </c>
      <c r="Z106" s="79">
        <v>325.31400000000002</v>
      </c>
      <c r="AA106" s="79">
        <f t="shared" si="79"/>
        <v>0</v>
      </c>
      <c r="AB106" s="84">
        <v>0</v>
      </c>
      <c r="AC106" s="84">
        <v>0</v>
      </c>
      <c r="AD106" s="84">
        <v>0</v>
      </c>
      <c r="AE106" s="69"/>
    </row>
    <row r="107" spans="2:31" ht="17.25" customHeight="1" x14ac:dyDescent="0.15">
      <c r="B107" s="80" t="s">
        <v>20</v>
      </c>
      <c r="C107" s="121" t="s">
        <v>25</v>
      </c>
      <c r="D107" s="77" t="s">
        <v>13</v>
      </c>
      <c r="E107" s="79">
        <f t="shared" si="68"/>
        <v>1706.48</v>
      </c>
      <c r="F107" s="79">
        <f t="shared" si="69"/>
        <v>647.5</v>
      </c>
      <c r="G107" s="79">
        <f t="shared" si="70"/>
        <v>625.26</v>
      </c>
      <c r="H107" s="79">
        <f t="shared" si="70"/>
        <v>22.240000000000002</v>
      </c>
      <c r="I107" s="79">
        <f t="shared" si="71"/>
        <v>576.27</v>
      </c>
      <c r="J107" s="79">
        <v>573.72</v>
      </c>
      <c r="K107" s="79">
        <v>2.5499999999999998</v>
      </c>
      <c r="L107" s="79">
        <f t="shared" si="72"/>
        <v>71.23</v>
      </c>
      <c r="M107" s="79">
        <v>51.54</v>
      </c>
      <c r="N107" s="79">
        <v>19.690000000000001</v>
      </c>
      <c r="O107" s="79">
        <f t="shared" si="73"/>
        <v>898.47</v>
      </c>
      <c r="P107" s="79">
        <f t="shared" si="74"/>
        <v>109</v>
      </c>
      <c r="Q107" s="79">
        <f t="shared" si="75"/>
        <v>789.47</v>
      </c>
      <c r="R107" s="79">
        <f t="shared" si="76"/>
        <v>0</v>
      </c>
      <c r="S107" s="84">
        <v>0</v>
      </c>
      <c r="T107" s="84">
        <v>0</v>
      </c>
      <c r="U107" s="79">
        <f t="shared" si="77"/>
        <v>5.98</v>
      </c>
      <c r="V107" s="79">
        <v>5.69</v>
      </c>
      <c r="W107" s="79">
        <v>0.28999999999999998</v>
      </c>
      <c r="X107" s="79">
        <f t="shared" si="78"/>
        <v>892.49</v>
      </c>
      <c r="Y107" s="79">
        <v>103.31</v>
      </c>
      <c r="Z107" s="79">
        <v>789.18000000000006</v>
      </c>
      <c r="AA107" s="79">
        <f t="shared" si="79"/>
        <v>160.51000000000002</v>
      </c>
      <c r="AB107" s="79">
        <v>133.02000000000001</v>
      </c>
      <c r="AC107" s="79">
        <v>27.49</v>
      </c>
      <c r="AD107" s="84">
        <v>0</v>
      </c>
      <c r="AE107" s="69"/>
    </row>
    <row r="108" spans="2:31" ht="17.25" customHeight="1" x14ac:dyDescent="0.15">
      <c r="B108" s="80"/>
      <c r="C108" s="123" t="s">
        <v>26</v>
      </c>
      <c r="D108" s="77" t="s">
        <v>14</v>
      </c>
      <c r="E108" s="79">
        <f t="shared" si="68"/>
        <v>310.87200000000001</v>
      </c>
      <c r="F108" s="79">
        <f t="shared" si="69"/>
        <v>178.18900000000002</v>
      </c>
      <c r="G108" s="79">
        <f t="shared" si="70"/>
        <v>175.96600000000001</v>
      </c>
      <c r="H108" s="79">
        <f t="shared" si="70"/>
        <v>2.2229999999999999</v>
      </c>
      <c r="I108" s="79">
        <f t="shared" si="71"/>
        <v>170.233</v>
      </c>
      <c r="J108" s="79">
        <v>170.035</v>
      </c>
      <c r="K108" s="79">
        <v>0.19800000000000001</v>
      </c>
      <c r="L108" s="79">
        <f t="shared" si="72"/>
        <v>7.9560000000000013</v>
      </c>
      <c r="M108" s="79">
        <v>5.9310000000000009</v>
      </c>
      <c r="N108" s="79">
        <v>2.0249999999999999</v>
      </c>
      <c r="O108" s="79">
        <f t="shared" si="73"/>
        <v>132.68299999999999</v>
      </c>
      <c r="P108" s="79">
        <f t="shared" si="74"/>
        <v>25.213999999999999</v>
      </c>
      <c r="Q108" s="79">
        <f t="shared" si="75"/>
        <v>107.46899999999999</v>
      </c>
      <c r="R108" s="79">
        <f t="shared" si="76"/>
        <v>0</v>
      </c>
      <c r="S108" s="84">
        <v>0</v>
      </c>
      <c r="T108" s="84">
        <v>0</v>
      </c>
      <c r="U108" s="79">
        <f t="shared" si="77"/>
        <v>0.96200000000000008</v>
      </c>
      <c r="V108" s="79">
        <v>0.93200000000000005</v>
      </c>
      <c r="W108" s="79">
        <v>0.03</v>
      </c>
      <c r="X108" s="79">
        <f t="shared" si="78"/>
        <v>131.721</v>
      </c>
      <c r="Y108" s="79">
        <v>24.282</v>
      </c>
      <c r="Z108" s="79">
        <v>107.43899999999999</v>
      </c>
      <c r="AA108" s="79">
        <f t="shared" si="79"/>
        <v>0</v>
      </c>
      <c r="AB108" s="84">
        <v>0</v>
      </c>
      <c r="AC108" s="84">
        <v>0</v>
      </c>
      <c r="AD108" s="84">
        <v>0</v>
      </c>
      <c r="AE108" s="69"/>
    </row>
    <row r="109" spans="2:31" ht="17.25" customHeight="1" x14ac:dyDescent="0.15">
      <c r="B109" s="80"/>
      <c r="C109" s="121" t="s">
        <v>27</v>
      </c>
      <c r="D109" s="77" t="s">
        <v>13</v>
      </c>
      <c r="E109" s="79">
        <f t="shared" si="68"/>
        <v>32173.989999999998</v>
      </c>
      <c r="F109" s="79">
        <f t="shared" si="69"/>
        <v>18531.329999999998</v>
      </c>
      <c r="G109" s="79">
        <f t="shared" si="70"/>
        <v>18360.46</v>
      </c>
      <c r="H109" s="79">
        <f t="shared" si="70"/>
        <v>170.87</v>
      </c>
      <c r="I109" s="79">
        <f t="shared" si="71"/>
        <v>18280.28</v>
      </c>
      <c r="J109" s="79">
        <v>18135.189999999999</v>
      </c>
      <c r="K109" s="79">
        <v>145.09</v>
      </c>
      <c r="L109" s="79">
        <f t="shared" si="72"/>
        <v>251.04999999999998</v>
      </c>
      <c r="M109" s="79">
        <v>225.26999999999998</v>
      </c>
      <c r="N109" s="79">
        <v>25.78</v>
      </c>
      <c r="O109" s="79">
        <f t="shared" si="73"/>
        <v>11877.43</v>
      </c>
      <c r="P109" s="79">
        <f t="shared" si="74"/>
        <v>2033.16</v>
      </c>
      <c r="Q109" s="79">
        <f t="shared" si="75"/>
        <v>9844.27</v>
      </c>
      <c r="R109" s="79">
        <f t="shared" si="76"/>
        <v>0</v>
      </c>
      <c r="S109" s="79">
        <v>0</v>
      </c>
      <c r="T109" s="79">
        <v>0</v>
      </c>
      <c r="U109" s="79">
        <f t="shared" si="77"/>
        <v>180.38</v>
      </c>
      <c r="V109" s="79">
        <v>100.03</v>
      </c>
      <c r="W109" s="79">
        <v>80.349999999999994</v>
      </c>
      <c r="X109" s="79">
        <f t="shared" si="78"/>
        <v>11697.05</v>
      </c>
      <c r="Y109" s="79">
        <v>1933.13</v>
      </c>
      <c r="Z109" s="79">
        <v>9763.92</v>
      </c>
      <c r="AA109" s="79">
        <f t="shared" si="79"/>
        <v>1765.1200000000001</v>
      </c>
      <c r="AB109" s="79">
        <v>1367.39</v>
      </c>
      <c r="AC109" s="79">
        <v>397.73</v>
      </c>
      <c r="AD109" s="79">
        <v>0.11</v>
      </c>
      <c r="AE109" s="69"/>
    </row>
    <row r="110" spans="2:31" ht="17.25" customHeight="1" thickBot="1" x14ac:dyDescent="0.2">
      <c r="B110" s="80"/>
      <c r="C110" s="123" t="s">
        <v>21</v>
      </c>
      <c r="D110" s="77" t="s">
        <v>14</v>
      </c>
      <c r="E110" s="79">
        <f t="shared" si="68"/>
        <v>7804.4620000000004</v>
      </c>
      <c r="F110" s="79">
        <f>G110+H110</f>
        <v>5997.5060000000003</v>
      </c>
      <c r="G110" s="79">
        <f t="shared" si="70"/>
        <v>5974.7710000000006</v>
      </c>
      <c r="H110" s="79">
        <f t="shared" si="70"/>
        <v>22.734999999999999</v>
      </c>
      <c r="I110" s="79">
        <f t="shared" si="71"/>
        <v>5956.9380000000001</v>
      </c>
      <c r="J110" s="79">
        <v>5936.7420000000002</v>
      </c>
      <c r="K110" s="79">
        <v>20.195999999999998</v>
      </c>
      <c r="L110" s="79">
        <f t="shared" si="72"/>
        <v>40.568000000000005</v>
      </c>
      <c r="M110" s="79">
        <v>38.029000000000003</v>
      </c>
      <c r="N110" s="79">
        <v>2.5390000000000001</v>
      </c>
      <c r="O110" s="79">
        <f t="shared" si="73"/>
        <v>1806.4879999999998</v>
      </c>
      <c r="P110" s="79">
        <f t="shared" si="74"/>
        <v>489.52300000000002</v>
      </c>
      <c r="Q110" s="79">
        <f t="shared" si="75"/>
        <v>1316.9649999999999</v>
      </c>
      <c r="R110" s="79">
        <f t="shared" si="76"/>
        <v>0</v>
      </c>
      <c r="S110" s="79">
        <v>0</v>
      </c>
      <c r="T110" s="79">
        <v>0</v>
      </c>
      <c r="U110" s="79">
        <f t="shared" si="77"/>
        <v>25.212</v>
      </c>
      <c r="V110" s="79">
        <v>17.634</v>
      </c>
      <c r="W110" s="79">
        <v>7.5780000000000003</v>
      </c>
      <c r="X110" s="79">
        <f t="shared" si="78"/>
        <v>1781.2759999999998</v>
      </c>
      <c r="Y110" s="79">
        <v>471.88900000000001</v>
      </c>
      <c r="Z110" s="79">
        <v>1309.3869999999999</v>
      </c>
      <c r="AA110" s="79">
        <f t="shared" si="79"/>
        <v>0.46800000000000003</v>
      </c>
      <c r="AB110" s="84">
        <v>0</v>
      </c>
      <c r="AC110" s="84">
        <v>0.46800000000000003</v>
      </c>
      <c r="AD110" s="84">
        <v>0</v>
      </c>
      <c r="AE110" s="69"/>
    </row>
    <row r="111" spans="2:31" ht="17.25" customHeight="1" x14ac:dyDescent="0.15">
      <c r="B111" s="64" t="s">
        <v>324</v>
      </c>
      <c r="C111" s="64" t="s">
        <v>325</v>
      </c>
      <c r="D111" s="64"/>
      <c r="E111" s="64"/>
      <c r="F111" s="64"/>
      <c r="G111" s="64"/>
      <c r="H111" s="64"/>
      <c r="I111" s="64"/>
      <c r="J111" s="64"/>
      <c r="K111" s="64"/>
      <c r="L111" s="64"/>
      <c r="M111" s="64"/>
      <c r="N111" s="64"/>
      <c r="O111" s="64"/>
      <c r="P111" s="64"/>
      <c r="Q111" s="64"/>
      <c r="R111" s="64"/>
      <c r="S111" s="64"/>
      <c r="T111" s="64"/>
      <c r="U111" s="64"/>
      <c r="V111" s="64"/>
      <c r="W111" s="64"/>
      <c r="X111" s="64"/>
      <c r="Y111" s="64"/>
      <c r="Z111" s="64"/>
      <c r="AA111" s="64"/>
      <c r="AB111" s="64"/>
      <c r="AC111" s="64"/>
      <c r="AD111" s="64"/>
    </row>
    <row r="113" spans="2:31" s="3" customFormat="1" ht="17.25" customHeight="1" x14ac:dyDescent="0.15">
      <c r="B113" s="3" t="s">
        <v>533</v>
      </c>
    </row>
    <row r="114" spans="2:31" ht="17.25" customHeight="1" thickBot="1" x14ac:dyDescent="0.2">
      <c r="C114" s="72"/>
      <c r="D114" s="72"/>
      <c r="E114" s="72"/>
      <c r="F114" s="72"/>
      <c r="G114" s="72"/>
      <c r="H114" s="72"/>
      <c r="I114" s="72"/>
      <c r="J114" s="72"/>
      <c r="K114" s="72"/>
      <c r="L114" s="72"/>
      <c r="M114" s="72"/>
      <c r="N114" s="72"/>
      <c r="O114" s="72"/>
      <c r="P114" s="72"/>
      <c r="Q114" s="72"/>
      <c r="R114" s="72"/>
      <c r="S114" s="72"/>
      <c r="T114" s="72"/>
      <c r="U114" s="72"/>
      <c r="V114" s="72"/>
      <c r="W114" s="72"/>
      <c r="X114" s="72"/>
      <c r="Y114" s="72"/>
      <c r="Z114" s="72"/>
      <c r="AA114" s="72" t="s">
        <v>28</v>
      </c>
      <c r="AB114" s="72"/>
      <c r="AC114" s="72"/>
      <c r="AD114" s="72"/>
    </row>
    <row r="115" spans="2:31" ht="17.25" customHeight="1" x14ac:dyDescent="0.15">
      <c r="B115" s="63"/>
      <c r="C115" s="64"/>
      <c r="D115" s="64"/>
      <c r="E115" s="65"/>
      <c r="F115" s="66" t="s">
        <v>0</v>
      </c>
      <c r="G115" s="67"/>
      <c r="H115" s="67"/>
      <c r="I115" s="67"/>
      <c r="J115" s="67"/>
      <c r="K115" s="67"/>
      <c r="L115" s="67"/>
      <c r="M115" s="67"/>
      <c r="N115" s="67"/>
      <c r="O115" s="67"/>
      <c r="P115" s="67"/>
      <c r="Q115" s="67"/>
      <c r="R115" s="67"/>
      <c r="S115" s="67"/>
      <c r="T115" s="67"/>
      <c r="U115" s="67"/>
      <c r="V115" s="67"/>
      <c r="W115" s="67"/>
      <c r="X115" s="67"/>
      <c r="Y115" s="67"/>
      <c r="Z115" s="67"/>
      <c r="AA115" s="66" t="s">
        <v>207</v>
      </c>
      <c r="AB115" s="67"/>
      <c r="AC115" s="67"/>
      <c r="AD115" s="65"/>
      <c r="AE115" s="69"/>
    </row>
    <row r="116" spans="2:31" ht="17.25" customHeight="1" x14ac:dyDescent="0.15">
      <c r="B116" s="71" t="s">
        <v>1</v>
      </c>
      <c r="C116" s="72"/>
      <c r="D116" s="72"/>
      <c r="E116" s="73" t="s">
        <v>2</v>
      </c>
      <c r="F116" s="74" t="s">
        <v>3</v>
      </c>
      <c r="G116" s="75"/>
      <c r="H116" s="75"/>
      <c r="I116" s="75"/>
      <c r="J116" s="75"/>
      <c r="K116" s="75"/>
      <c r="L116" s="75"/>
      <c r="M116" s="75"/>
      <c r="N116" s="75"/>
      <c r="O116" s="74" t="s">
        <v>4</v>
      </c>
      <c r="P116" s="75"/>
      <c r="Q116" s="75"/>
      <c r="R116" s="75"/>
      <c r="S116" s="75"/>
      <c r="T116" s="75"/>
      <c r="U116" s="75"/>
      <c r="V116" s="75"/>
      <c r="W116" s="75"/>
      <c r="X116" s="75"/>
      <c r="Y116" s="75"/>
      <c r="Z116" s="75"/>
      <c r="AA116" s="77"/>
      <c r="AB116" s="77"/>
      <c r="AC116" s="77"/>
      <c r="AD116" s="73" t="s">
        <v>204</v>
      </c>
      <c r="AE116" s="69"/>
    </row>
    <row r="117" spans="2:31" ht="17.25" customHeight="1" x14ac:dyDescent="0.15">
      <c r="B117" s="71"/>
      <c r="C117" s="72"/>
      <c r="D117" s="72"/>
      <c r="E117" s="73"/>
      <c r="F117" s="74" t="s">
        <v>5</v>
      </c>
      <c r="G117" s="75"/>
      <c r="H117" s="75"/>
      <c r="I117" s="74" t="s">
        <v>6</v>
      </c>
      <c r="J117" s="75"/>
      <c r="K117" s="75"/>
      <c r="L117" s="74" t="s">
        <v>7</v>
      </c>
      <c r="M117" s="75"/>
      <c r="N117" s="75"/>
      <c r="O117" s="74" t="s">
        <v>8</v>
      </c>
      <c r="P117" s="75"/>
      <c r="Q117" s="75"/>
      <c r="R117" s="74" t="s">
        <v>6</v>
      </c>
      <c r="S117" s="75"/>
      <c r="T117" s="75"/>
      <c r="U117" s="74" t="s">
        <v>7</v>
      </c>
      <c r="V117" s="75"/>
      <c r="W117" s="75"/>
      <c r="X117" s="74" t="s">
        <v>9</v>
      </c>
      <c r="Y117" s="75"/>
      <c r="Z117" s="75"/>
      <c r="AA117" s="73" t="s">
        <v>2</v>
      </c>
      <c r="AB117" s="126" t="s">
        <v>205</v>
      </c>
      <c r="AC117" s="126" t="s">
        <v>206</v>
      </c>
      <c r="AD117" s="73"/>
      <c r="AE117" s="69"/>
    </row>
    <row r="118" spans="2:31" ht="17.25" customHeight="1" x14ac:dyDescent="0.15">
      <c r="B118" s="69"/>
      <c r="E118" s="76"/>
      <c r="F118" s="77" t="s">
        <v>2</v>
      </c>
      <c r="G118" s="77" t="s">
        <v>10</v>
      </c>
      <c r="H118" s="77" t="s">
        <v>11</v>
      </c>
      <c r="I118" s="77" t="s">
        <v>2</v>
      </c>
      <c r="J118" s="77" t="s">
        <v>10</v>
      </c>
      <c r="K118" s="77" t="s">
        <v>11</v>
      </c>
      <c r="L118" s="77" t="s">
        <v>2</v>
      </c>
      <c r="M118" s="77" t="s">
        <v>10</v>
      </c>
      <c r="N118" s="77" t="s">
        <v>11</v>
      </c>
      <c r="O118" s="77" t="s">
        <v>2</v>
      </c>
      <c r="P118" s="238" t="s">
        <v>10</v>
      </c>
      <c r="Q118" s="239" t="s">
        <v>11</v>
      </c>
      <c r="R118" s="77" t="s">
        <v>2</v>
      </c>
      <c r="S118" s="77" t="s">
        <v>10</v>
      </c>
      <c r="T118" s="77" t="s">
        <v>11</v>
      </c>
      <c r="U118" s="77" t="s">
        <v>2</v>
      </c>
      <c r="V118" s="77" t="s">
        <v>10</v>
      </c>
      <c r="W118" s="77" t="s">
        <v>11</v>
      </c>
      <c r="X118" s="77" t="s">
        <v>2</v>
      </c>
      <c r="Y118" s="77" t="s">
        <v>10</v>
      </c>
      <c r="Z118" s="77" t="s">
        <v>11</v>
      </c>
      <c r="AA118" s="76"/>
      <c r="AB118" s="76"/>
      <c r="AC118" s="76"/>
      <c r="AD118" s="76"/>
      <c r="AE118" s="69"/>
    </row>
    <row r="119" spans="2:31" ht="17.25" customHeight="1" x14ac:dyDescent="0.15">
      <c r="B119" s="240" t="s">
        <v>12</v>
      </c>
      <c r="C119" s="75"/>
      <c r="D119" s="77" t="s">
        <v>13</v>
      </c>
      <c r="E119" s="79">
        <f>F119+O119+AA119+AD119</f>
        <v>31781.99</v>
      </c>
      <c r="F119" s="79">
        <f t="shared" ref="F119:F138" si="89">G119+H119</f>
        <v>16344.990000000002</v>
      </c>
      <c r="G119" s="79">
        <f t="shared" ref="G119:H119" si="90">G121+G129</f>
        <v>16189.7</v>
      </c>
      <c r="H119" s="79">
        <f t="shared" si="90"/>
        <v>155.29</v>
      </c>
      <c r="I119" s="79">
        <f t="shared" ref="I119:I138" si="91">J119+K119</f>
        <v>15870.22</v>
      </c>
      <c r="J119" s="79">
        <f t="shared" ref="J119:K119" si="92">J121+J129</f>
        <v>15781.83</v>
      </c>
      <c r="K119" s="79">
        <f t="shared" si="92"/>
        <v>88.39</v>
      </c>
      <c r="L119" s="79">
        <f t="shared" ref="L119:L138" si="93">M119+N119</f>
        <v>474.77</v>
      </c>
      <c r="M119" s="79">
        <f t="shared" ref="M119:N119" si="94">M121+M129</f>
        <v>407.87</v>
      </c>
      <c r="N119" s="79">
        <f t="shared" si="94"/>
        <v>66.899999999999991</v>
      </c>
      <c r="O119" s="79">
        <f t="shared" ref="O119:O138" si="95">P119+Q119</f>
        <v>14554.82</v>
      </c>
      <c r="P119" s="79">
        <f>V119+Y119</f>
        <v>2251.1299999999997</v>
      </c>
      <c r="Q119" s="79">
        <f>W119+Z119</f>
        <v>12303.69</v>
      </c>
      <c r="R119" s="79">
        <v>0</v>
      </c>
      <c r="S119" s="79">
        <v>0</v>
      </c>
      <c r="T119" s="79">
        <v>0</v>
      </c>
      <c r="U119" s="79">
        <f t="shared" ref="U119:U138" si="96">V119+W119</f>
        <v>601.84</v>
      </c>
      <c r="V119" s="79">
        <f t="shared" ref="V119:W119" si="97">V121+V129</f>
        <v>171.72</v>
      </c>
      <c r="W119" s="79">
        <f t="shared" si="97"/>
        <v>430.12</v>
      </c>
      <c r="X119" s="79">
        <f t="shared" ref="X119:X138" si="98">Y119+Z119</f>
        <v>13952.98</v>
      </c>
      <c r="Y119" s="79">
        <f t="shared" ref="Y119:Z120" si="99">Y121+Y129</f>
        <v>2079.41</v>
      </c>
      <c r="Z119" s="79">
        <f t="shared" si="99"/>
        <v>11873.57</v>
      </c>
      <c r="AA119" s="79">
        <f>AB119+AC119</f>
        <v>882.18000000000006</v>
      </c>
      <c r="AB119" s="79">
        <f>AB121+AB129</f>
        <v>495.40000000000003</v>
      </c>
      <c r="AC119" s="79">
        <f>AC121+AC129</f>
        <v>386.78</v>
      </c>
      <c r="AD119" s="79">
        <f t="shared" ref="AD119" si="100">AD121+AD129</f>
        <v>0</v>
      </c>
      <c r="AE119" s="69"/>
    </row>
    <row r="120" spans="2:31" ht="17.25" customHeight="1" x14ac:dyDescent="0.15">
      <c r="B120" s="80"/>
      <c r="D120" s="77" t="s">
        <v>14</v>
      </c>
      <c r="E120" s="79">
        <f t="shared" ref="E120:E138" si="101">F120+O120+AA120+AD120</f>
        <v>7259.5709999999999</v>
      </c>
      <c r="F120" s="79">
        <f t="shared" si="89"/>
        <v>5091.67</v>
      </c>
      <c r="G120" s="79">
        <f t="shared" ref="G120:H120" si="102">G122+G130</f>
        <v>5073.991</v>
      </c>
      <c r="H120" s="79">
        <f t="shared" si="102"/>
        <v>17.678999999999998</v>
      </c>
      <c r="I120" s="79">
        <f t="shared" si="91"/>
        <v>5025.3900000000003</v>
      </c>
      <c r="J120" s="79">
        <f t="shared" ref="J120:K120" si="103">J122+J130</f>
        <v>5014.3890000000001</v>
      </c>
      <c r="K120" s="79">
        <f t="shared" si="103"/>
        <v>11.000999999999999</v>
      </c>
      <c r="L120" s="79">
        <f t="shared" si="93"/>
        <v>66.28</v>
      </c>
      <c r="M120" s="79">
        <f t="shared" ref="M120:N120" si="104">M122+M130</f>
        <v>59.601999999999997</v>
      </c>
      <c r="N120" s="79">
        <f t="shared" si="104"/>
        <v>6.677999999999999</v>
      </c>
      <c r="O120" s="79">
        <f t="shared" si="95"/>
        <v>2167.9009999999998</v>
      </c>
      <c r="P120" s="79">
        <f>V120+Y120</f>
        <v>550.13099999999997</v>
      </c>
      <c r="Q120" s="79">
        <f>W120+Z120</f>
        <v>1617.77</v>
      </c>
      <c r="R120" s="79">
        <v>0</v>
      </c>
      <c r="S120" s="79">
        <v>0</v>
      </c>
      <c r="T120" s="79">
        <v>0</v>
      </c>
      <c r="U120" s="79">
        <f t="shared" si="96"/>
        <v>73.198000000000008</v>
      </c>
      <c r="V120" s="79">
        <f t="shared" ref="V120:W120" si="105">V122+V130</f>
        <v>29.367000000000001</v>
      </c>
      <c r="W120" s="79">
        <f t="shared" si="105"/>
        <v>43.831000000000003</v>
      </c>
      <c r="X120" s="79">
        <f t="shared" si="98"/>
        <v>2094.703</v>
      </c>
      <c r="Y120" s="79">
        <f t="shared" si="99"/>
        <v>520.76400000000001</v>
      </c>
      <c r="Z120" s="79">
        <f t="shared" si="99"/>
        <v>1573.9390000000001</v>
      </c>
      <c r="AA120" s="84">
        <f t="shared" ref="AA120:AA138" si="106">AB120+AC120</f>
        <v>0</v>
      </c>
      <c r="AB120" s="79">
        <f>AB122+AB130</f>
        <v>0</v>
      </c>
      <c r="AC120" s="79">
        <f>AC122+AC130</f>
        <v>0</v>
      </c>
      <c r="AD120" s="79">
        <f t="shared" ref="AD120" si="107">AD122+AD130</f>
        <v>0</v>
      </c>
      <c r="AE120" s="69"/>
    </row>
    <row r="121" spans="2:31" ht="17.25" customHeight="1" x14ac:dyDescent="0.15">
      <c r="B121" s="78"/>
      <c r="C121" s="121" t="s">
        <v>15</v>
      </c>
      <c r="D121" s="77" t="s">
        <v>13</v>
      </c>
      <c r="E121" s="79">
        <f t="shared" si="101"/>
        <v>5124.34</v>
      </c>
      <c r="F121" s="79">
        <f t="shared" si="89"/>
        <v>3474.7899999999995</v>
      </c>
      <c r="G121" s="79">
        <f>G123+G125+G127</f>
        <v>3456.5699999999997</v>
      </c>
      <c r="H121" s="79">
        <f>H123+H125+H127</f>
        <v>18.220000000000002</v>
      </c>
      <c r="I121" s="79">
        <f t="shared" si="91"/>
        <v>3374.65</v>
      </c>
      <c r="J121" s="79">
        <f>J123+J125+J127</f>
        <v>3364.67</v>
      </c>
      <c r="K121" s="79">
        <f>K123+K125+K127</f>
        <v>9.98</v>
      </c>
      <c r="L121" s="79">
        <f t="shared" si="93"/>
        <v>100.14</v>
      </c>
      <c r="M121" s="79">
        <f>M123+M125+M127</f>
        <v>91.9</v>
      </c>
      <c r="N121" s="79">
        <f>N123+N125+N127</f>
        <v>8.24</v>
      </c>
      <c r="O121" s="79">
        <f t="shared" si="95"/>
        <v>1400.41</v>
      </c>
      <c r="P121" s="79">
        <f>P123+P125+P127</f>
        <v>193.85999999999996</v>
      </c>
      <c r="Q121" s="79">
        <f>Q123+Q125+Q127</f>
        <v>1206.5500000000002</v>
      </c>
      <c r="R121" s="79">
        <v>0</v>
      </c>
      <c r="S121" s="84">
        <v>0</v>
      </c>
      <c r="T121" s="79">
        <v>0</v>
      </c>
      <c r="U121" s="79">
        <f t="shared" si="96"/>
        <v>99.669999999999987</v>
      </c>
      <c r="V121" s="79">
        <f>V123+V125+V127</f>
        <v>17.96</v>
      </c>
      <c r="W121" s="79">
        <f>W123+W125+W127</f>
        <v>81.709999999999994</v>
      </c>
      <c r="X121" s="79">
        <f t="shared" si="98"/>
        <v>1300.7399999999998</v>
      </c>
      <c r="Y121" s="79">
        <f>Y123+Y125+Y127</f>
        <v>175.89999999999998</v>
      </c>
      <c r="Z121" s="79">
        <f>Z123+Z125+Z127</f>
        <v>1124.8399999999999</v>
      </c>
      <c r="AA121" s="79">
        <f t="shared" si="106"/>
        <v>249.14</v>
      </c>
      <c r="AB121" s="79">
        <f>AB123+AB125+AB127</f>
        <v>180.95</v>
      </c>
      <c r="AC121" s="79">
        <f>AC123+AC125+AC127</f>
        <v>68.19</v>
      </c>
      <c r="AD121" s="79">
        <f t="shared" ref="AD121" si="108">SUM(AD123,AD125,AD127)</f>
        <v>0</v>
      </c>
      <c r="AE121" s="69"/>
    </row>
    <row r="122" spans="2:31" ht="17.25" customHeight="1" x14ac:dyDescent="0.15">
      <c r="B122" s="80" t="s">
        <v>16</v>
      </c>
      <c r="C122" s="123"/>
      <c r="D122" s="77" t="s">
        <v>14</v>
      </c>
      <c r="E122" s="79">
        <f t="shared" si="101"/>
        <v>1192.0790000000002</v>
      </c>
      <c r="F122" s="79">
        <f t="shared" si="89"/>
        <v>996.19400000000007</v>
      </c>
      <c r="G122" s="79">
        <f>G124+G126+G128</f>
        <v>994.21400000000006</v>
      </c>
      <c r="H122" s="79">
        <f>H124+H126+H128</f>
        <v>1.9800000000000002</v>
      </c>
      <c r="I122" s="79">
        <f t="shared" si="91"/>
        <v>975.827</v>
      </c>
      <c r="J122" s="79">
        <f>J124+J126+J128</f>
        <v>974.69500000000005</v>
      </c>
      <c r="K122" s="79">
        <f>K124+K126+K128</f>
        <v>1.1320000000000001</v>
      </c>
      <c r="L122" s="79">
        <f t="shared" si="93"/>
        <v>20.366999999999997</v>
      </c>
      <c r="M122" s="79">
        <f>M124+M126+M128</f>
        <v>19.518999999999998</v>
      </c>
      <c r="N122" s="79">
        <f>N124+N126+N128</f>
        <v>0.84799999999999998</v>
      </c>
      <c r="O122" s="79">
        <f t="shared" si="95"/>
        <v>195.88500000000002</v>
      </c>
      <c r="P122" s="79">
        <f>P124+P126+P128</f>
        <v>46.366000000000007</v>
      </c>
      <c r="Q122" s="79">
        <f>Q124+Q126+Q128</f>
        <v>149.51900000000001</v>
      </c>
      <c r="R122" s="79">
        <v>0</v>
      </c>
      <c r="S122" s="84">
        <v>0</v>
      </c>
      <c r="T122" s="79">
        <v>0</v>
      </c>
      <c r="U122" s="79">
        <f t="shared" si="96"/>
        <v>11.442</v>
      </c>
      <c r="V122" s="79">
        <f>V124+V126+V128</f>
        <v>3.1320000000000001</v>
      </c>
      <c r="W122" s="79">
        <f>W124+W126+W128</f>
        <v>8.31</v>
      </c>
      <c r="X122" s="79">
        <f t="shared" si="98"/>
        <v>184.44300000000001</v>
      </c>
      <c r="Y122" s="79">
        <f>Y124+Y126+Y128</f>
        <v>43.234000000000002</v>
      </c>
      <c r="Z122" s="79">
        <f>Z124+Z126+Z128</f>
        <v>141.209</v>
      </c>
      <c r="AA122" s="84">
        <f t="shared" si="106"/>
        <v>0</v>
      </c>
      <c r="AB122" s="79">
        <f>AB124+AB126+AB128</f>
        <v>0</v>
      </c>
      <c r="AC122" s="79">
        <f>AC124+AC126+AC128</f>
        <v>0</v>
      </c>
      <c r="AD122" s="79">
        <f t="shared" ref="AD122" si="109">SUM(AD124,AD126,AD128)</f>
        <v>0</v>
      </c>
      <c r="AE122" s="69"/>
    </row>
    <row r="123" spans="2:31" ht="17.25" customHeight="1" x14ac:dyDescent="0.15">
      <c r="B123" s="80"/>
      <c r="C123" s="121" t="s">
        <v>17</v>
      </c>
      <c r="D123" s="77" t="s">
        <v>13</v>
      </c>
      <c r="E123" s="79">
        <f t="shared" si="101"/>
        <v>2162.09</v>
      </c>
      <c r="F123" s="79">
        <f t="shared" si="89"/>
        <v>2077.4299999999998</v>
      </c>
      <c r="G123" s="79">
        <f>J123+M123</f>
        <v>2076.6999999999998</v>
      </c>
      <c r="H123" s="79">
        <f>K123+N123</f>
        <v>0.73</v>
      </c>
      <c r="I123" s="79">
        <f t="shared" si="91"/>
        <v>2047.43</v>
      </c>
      <c r="J123" s="79">
        <v>2046.7</v>
      </c>
      <c r="K123" s="79">
        <v>0.73</v>
      </c>
      <c r="L123" s="79">
        <f t="shared" si="93"/>
        <v>30</v>
      </c>
      <c r="M123" s="79">
        <v>30</v>
      </c>
      <c r="N123" s="84">
        <v>0</v>
      </c>
      <c r="O123" s="79">
        <f t="shared" si="95"/>
        <v>76.990000000000009</v>
      </c>
      <c r="P123" s="79">
        <f>V123+Y123</f>
        <v>18.310000000000002</v>
      </c>
      <c r="Q123" s="79">
        <f>W123+Z123</f>
        <v>58.68</v>
      </c>
      <c r="R123" s="84">
        <v>0</v>
      </c>
      <c r="S123" s="84">
        <v>0</v>
      </c>
      <c r="T123" s="79">
        <v>0</v>
      </c>
      <c r="U123" s="79">
        <f t="shared" si="96"/>
        <v>0</v>
      </c>
      <c r="V123" s="79">
        <v>0</v>
      </c>
      <c r="W123" s="79">
        <v>0</v>
      </c>
      <c r="X123" s="79">
        <f t="shared" si="98"/>
        <v>76.990000000000009</v>
      </c>
      <c r="Y123" s="79">
        <v>18.310000000000002</v>
      </c>
      <c r="Z123" s="79">
        <v>58.68</v>
      </c>
      <c r="AA123" s="79">
        <f t="shared" si="106"/>
        <v>7.67</v>
      </c>
      <c r="AB123" s="79">
        <v>0</v>
      </c>
      <c r="AC123" s="79">
        <v>7.67</v>
      </c>
      <c r="AD123" s="84">
        <v>0</v>
      </c>
      <c r="AE123" s="69"/>
    </row>
    <row r="124" spans="2:31" ht="17.25" customHeight="1" x14ac:dyDescent="0.15">
      <c r="B124" s="80" t="s">
        <v>18</v>
      </c>
      <c r="C124" s="123"/>
      <c r="D124" s="77" t="s">
        <v>14</v>
      </c>
      <c r="E124" s="79">
        <f t="shared" si="101"/>
        <v>570.20100000000002</v>
      </c>
      <c r="F124" s="79">
        <f t="shared" si="89"/>
        <v>560.42100000000005</v>
      </c>
      <c r="G124" s="79">
        <f>J124+M124</f>
        <v>560.33900000000006</v>
      </c>
      <c r="H124" s="79">
        <f>K124+N124</f>
        <v>8.2000000000000003E-2</v>
      </c>
      <c r="I124" s="79">
        <f t="shared" si="91"/>
        <v>555.95699999999999</v>
      </c>
      <c r="J124" s="79">
        <v>555.875</v>
      </c>
      <c r="K124" s="79">
        <v>8.2000000000000003E-2</v>
      </c>
      <c r="L124" s="79">
        <f t="shared" si="93"/>
        <v>4.4640000000000004</v>
      </c>
      <c r="M124" s="79">
        <v>4.4640000000000004</v>
      </c>
      <c r="N124" s="84">
        <v>0</v>
      </c>
      <c r="O124" s="79">
        <f t="shared" si="95"/>
        <v>9.7800000000000011</v>
      </c>
      <c r="P124" s="79">
        <f t="shared" ref="P124:P128" si="110">V124+Y124</f>
        <v>2.1550000000000002</v>
      </c>
      <c r="Q124" s="79">
        <f t="shared" ref="Q124:Q128" si="111">W124+Z124</f>
        <v>7.625</v>
      </c>
      <c r="R124" s="84">
        <v>0</v>
      </c>
      <c r="S124" s="84">
        <v>0</v>
      </c>
      <c r="T124" s="84">
        <v>0</v>
      </c>
      <c r="U124" s="79">
        <f t="shared" si="96"/>
        <v>0</v>
      </c>
      <c r="V124" s="79">
        <v>0</v>
      </c>
      <c r="W124" s="79">
        <v>0</v>
      </c>
      <c r="X124" s="79">
        <f t="shared" si="98"/>
        <v>9.7800000000000011</v>
      </c>
      <c r="Y124" s="79">
        <v>2.1550000000000002</v>
      </c>
      <c r="Z124" s="79">
        <v>7.625</v>
      </c>
      <c r="AA124" s="84">
        <f t="shared" si="106"/>
        <v>0</v>
      </c>
      <c r="AB124" s="84">
        <v>0</v>
      </c>
      <c r="AC124" s="84">
        <v>0</v>
      </c>
      <c r="AD124" s="84">
        <v>0</v>
      </c>
      <c r="AE124" s="69"/>
    </row>
    <row r="125" spans="2:31" ht="17.25" customHeight="1" x14ac:dyDescent="0.15">
      <c r="B125" s="80"/>
      <c r="C125" s="121" t="s">
        <v>19</v>
      </c>
      <c r="D125" s="77" t="s">
        <v>13</v>
      </c>
      <c r="E125" s="79">
        <f t="shared" si="101"/>
        <v>2813.92</v>
      </c>
      <c r="F125" s="79">
        <f t="shared" si="89"/>
        <v>1367.19</v>
      </c>
      <c r="G125" s="79">
        <f t="shared" ref="G125:G128" si="112">J125+M125</f>
        <v>1349.7</v>
      </c>
      <c r="H125" s="79">
        <f t="shared" ref="H125:H128" si="113">K125+N125</f>
        <v>17.490000000000002</v>
      </c>
      <c r="I125" s="79">
        <f t="shared" si="91"/>
        <v>1297.05</v>
      </c>
      <c r="J125" s="79">
        <v>1287.8</v>
      </c>
      <c r="K125" s="79">
        <v>9.25</v>
      </c>
      <c r="L125" s="79">
        <f t="shared" si="93"/>
        <v>70.14</v>
      </c>
      <c r="M125" s="79">
        <v>61.900000000000006</v>
      </c>
      <c r="N125" s="79">
        <v>8.24</v>
      </c>
      <c r="O125" s="79">
        <f t="shared" si="95"/>
        <v>1205.33</v>
      </c>
      <c r="P125" s="79">
        <f t="shared" si="110"/>
        <v>172.87999999999997</v>
      </c>
      <c r="Q125" s="79">
        <f t="shared" si="111"/>
        <v>1032.45</v>
      </c>
      <c r="R125" s="84">
        <v>0</v>
      </c>
      <c r="S125" s="84">
        <v>0</v>
      </c>
      <c r="T125" s="84">
        <v>0</v>
      </c>
      <c r="U125" s="79">
        <f t="shared" si="96"/>
        <v>98.75</v>
      </c>
      <c r="V125" s="79">
        <v>17.04</v>
      </c>
      <c r="W125" s="79">
        <v>81.709999999999994</v>
      </c>
      <c r="X125" s="79">
        <f t="shared" si="98"/>
        <v>1106.58</v>
      </c>
      <c r="Y125" s="79">
        <v>155.83999999999997</v>
      </c>
      <c r="Z125" s="79">
        <v>950.74</v>
      </c>
      <c r="AA125" s="79">
        <f t="shared" si="106"/>
        <v>241.39999999999998</v>
      </c>
      <c r="AB125" s="79">
        <v>180.95</v>
      </c>
      <c r="AC125" s="79">
        <v>60.45</v>
      </c>
      <c r="AD125" s="84">
        <v>0</v>
      </c>
      <c r="AE125" s="69"/>
    </row>
    <row r="126" spans="2:31" ht="17.25" customHeight="1" x14ac:dyDescent="0.15">
      <c r="B126" s="80" t="s">
        <v>20</v>
      </c>
      <c r="C126" s="123" t="s">
        <v>21</v>
      </c>
      <c r="D126" s="77" t="s">
        <v>14</v>
      </c>
      <c r="E126" s="79">
        <f t="shared" si="101"/>
        <v>593.43600000000004</v>
      </c>
      <c r="F126" s="79">
        <f t="shared" si="89"/>
        <v>424.92300000000006</v>
      </c>
      <c r="G126" s="79">
        <f t="shared" si="112"/>
        <v>423.02500000000003</v>
      </c>
      <c r="H126" s="79">
        <f t="shared" si="113"/>
        <v>1.8980000000000001</v>
      </c>
      <c r="I126" s="79">
        <f t="shared" si="91"/>
        <v>409.02000000000004</v>
      </c>
      <c r="J126" s="79">
        <v>407.97</v>
      </c>
      <c r="K126" s="79">
        <v>1.05</v>
      </c>
      <c r="L126" s="79">
        <f t="shared" si="93"/>
        <v>15.903</v>
      </c>
      <c r="M126" s="79">
        <v>15.055</v>
      </c>
      <c r="N126" s="79">
        <v>0.84799999999999998</v>
      </c>
      <c r="O126" s="79">
        <f t="shared" si="95"/>
        <v>168.51300000000001</v>
      </c>
      <c r="P126" s="79">
        <f t="shared" si="110"/>
        <v>43.424000000000007</v>
      </c>
      <c r="Q126" s="79">
        <f t="shared" si="111"/>
        <v>125.089</v>
      </c>
      <c r="R126" s="84">
        <v>0</v>
      </c>
      <c r="S126" s="84">
        <v>0</v>
      </c>
      <c r="T126" s="84">
        <v>0</v>
      </c>
      <c r="U126" s="79">
        <f t="shared" si="96"/>
        <v>11.281000000000001</v>
      </c>
      <c r="V126" s="79">
        <v>2.9710000000000001</v>
      </c>
      <c r="W126" s="79">
        <v>8.31</v>
      </c>
      <c r="X126" s="79">
        <f t="shared" si="98"/>
        <v>157.232</v>
      </c>
      <c r="Y126" s="79">
        <v>40.453000000000003</v>
      </c>
      <c r="Z126" s="79">
        <v>116.779</v>
      </c>
      <c r="AA126" s="84">
        <f t="shared" si="106"/>
        <v>0</v>
      </c>
      <c r="AB126" s="84">
        <v>0</v>
      </c>
      <c r="AC126" s="84">
        <v>0</v>
      </c>
      <c r="AD126" s="84">
        <v>0</v>
      </c>
      <c r="AE126" s="69"/>
    </row>
    <row r="127" spans="2:31" ht="17.25" customHeight="1" x14ac:dyDescent="0.15">
      <c r="B127" s="80"/>
      <c r="C127" s="121" t="s">
        <v>22</v>
      </c>
      <c r="D127" s="77" t="s">
        <v>13</v>
      </c>
      <c r="E127" s="79">
        <f t="shared" si="101"/>
        <v>148.32999999999998</v>
      </c>
      <c r="F127" s="79">
        <f t="shared" si="89"/>
        <v>30.17</v>
      </c>
      <c r="G127" s="79">
        <f t="shared" si="112"/>
        <v>30.17</v>
      </c>
      <c r="H127" s="79">
        <f t="shared" si="113"/>
        <v>0</v>
      </c>
      <c r="I127" s="79">
        <f t="shared" si="91"/>
        <v>30.17</v>
      </c>
      <c r="J127" s="79">
        <v>30.17</v>
      </c>
      <c r="K127" s="79">
        <v>0</v>
      </c>
      <c r="L127" s="79">
        <f t="shared" si="93"/>
        <v>0</v>
      </c>
      <c r="M127" s="79">
        <v>0</v>
      </c>
      <c r="N127" s="79">
        <v>0</v>
      </c>
      <c r="O127" s="79">
        <f t="shared" si="95"/>
        <v>118.09</v>
      </c>
      <c r="P127" s="79">
        <f t="shared" si="110"/>
        <v>2.67</v>
      </c>
      <c r="Q127" s="79">
        <f t="shared" si="111"/>
        <v>115.42</v>
      </c>
      <c r="R127" s="79">
        <v>0</v>
      </c>
      <c r="S127" s="84">
        <v>0</v>
      </c>
      <c r="T127" s="79">
        <v>0</v>
      </c>
      <c r="U127" s="79">
        <f t="shared" si="96"/>
        <v>0.92</v>
      </c>
      <c r="V127" s="79">
        <v>0.92</v>
      </c>
      <c r="W127" s="79">
        <v>0</v>
      </c>
      <c r="X127" s="79">
        <f t="shared" si="98"/>
        <v>117.17</v>
      </c>
      <c r="Y127" s="79">
        <v>1.75</v>
      </c>
      <c r="Z127" s="79">
        <v>115.42</v>
      </c>
      <c r="AA127" s="79">
        <f t="shared" si="106"/>
        <v>7.0000000000000007E-2</v>
      </c>
      <c r="AB127" s="79">
        <v>0</v>
      </c>
      <c r="AC127" s="79">
        <v>7.0000000000000007E-2</v>
      </c>
      <c r="AD127" s="79">
        <v>0</v>
      </c>
      <c r="AE127" s="69"/>
    </row>
    <row r="128" spans="2:31" ht="17.25" customHeight="1" x14ac:dyDescent="0.15">
      <c r="B128" s="80"/>
      <c r="C128" s="123" t="s">
        <v>21</v>
      </c>
      <c r="D128" s="77" t="s">
        <v>14</v>
      </c>
      <c r="E128" s="79">
        <f t="shared" si="101"/>
        <v>28.442</v>
      </c>
      <c r="F128" s="79">
        <f t="shared" si="89"/>
        <v>10.85</v>
      </c>
      <c r="G128" s="79">
        <f t="shared" si="112"/>
        <v>10.85</v>
      </c>
      <c r="H128" s="79">
        <f t="shared" si="113"/>
        <v>0</v>
      </c>
      <c r="I128" s="79">
        <f t="shared" si="91"/>
        <v>10.85</v>
      </c>
      <c r="J128" s="79">
        <v>10.85</v>
      </c>
      <c r="K128" s="79">
        <v>0</v>
      </c>
      <c r="L128" s="79">
        <f t="shared" si="93"/>
        <v>0</v>
      </c>
      <c r="M128" s="79">
        <v>0</v>
      </c>
      <c r="N128" s="79">
        <v>0</v>
      </c>
      <c r="O128" s="79">
        <f t="shared" si="95"/>
        <v>17.591999999999999</v>
      </c>
      <c r="P128" s="79">
        <f t="shared" si="110"/>
        <v>0.78700000000000003</v>
      </c>
      <c r="Q128" s="79">
        <f t="shared" si="111"/>
        <v>16.805</v>
      </c>
      <c r="R128" s="79">
        <v>0</v>
      </c>
      <c r="S128" s="84">
        <v>0</v>
      </c>
      <c r="T128" s="79">
        <v>0</v>
      </c>
      <c r="U128" s="79">
        <f t="shared" si="96"/>
        <v>0.161</v>
      </c>
      <c r="V128" s="79">
        <v>0.161</v>
      </c>
      <c r="W128" s="79">
        <v>0</v>
      </c>
      <c r="X128" s="79">
        <f t="shared" si="98"/>
        <v>17.431000000000001</v>
      </c>
      <c r="Y128" s="79">
        <v>0.626</v>
      </c>
      <c r="Z128" s="79">
        <v>16.805</v>
      </c>
      <c r="AA128" s="84">
        <f t="shared" si="106"/>
        <v>0</v>
      </c>
      <c r="AB128" s="84">
        <v>0</v>
      </c>
      <c r="AC128" s="84">
        <v>0</v>
      </c>
      <c r="AD128" s="84">
        <v>0</v>
      </c>
      <c r="AE128" s="69"/>
    </row>
    <row r="129" spans="2:31" ht="17.25" customHeight="1" x14ac:dyDescent="0.15">
      <c r="B129" s="78"/>
      <c r="C129" s="121" t="s">
        <v>15</v>
      </c>
      <c r="D129" s="77" t="s">
        <v>13</v>
      </c>
      <c r="E129" s="79">
        <f t="shared" si="101"/>
        <v>26657.65</v>
      </c>
      <c r="F129" s="79">
        <f t="shared" si="89"/>
        <v>12870.2</v>
      </c>
      <c r="G129" s="79">
        <f t="shared" ref="G129:H129" si="114">G131+G133+G135+G137</f>
        <v>12733.130000000001</v>
      </c>
      <c r="H129" s="79">
        <f t="shared" si="114"/>
        <v>137.07</v>
      </c>
      <c r="I129" s="79">
        <f t="shared" si="91"/>
        <v>12495.57</v>
      </c>
      <c r="J129" s="79">
        <f t="shared" ref="J129" si="115">J131+J133+J135+J137</f>
        <v>12417.16</v>
      </c>
      <c r="K129" s="79">
        <f t="shared" ref="K129" si="116">K131+K133+K135+K137</f>
        <v>78.41</v>
      </c>
      <c r="L129" s="79">
        <f t="shared" si="93"/>
        <v>374.63</v>
      </c>
      <c r="M129" s="79">
        <f t="shared" ref="M129:N129" si="117">M131+M133+M135+M137</f>
        <v>315.96999999999997</v>
      </c>
      <c r="N129" s="79">
        <f t="shared" si="117"/>
        <v>58.66</v>
      </c>
      <c r="O129" s="79">
        <f t="shared" si="95"/>
        <v>13154.41</v>
      </c>
      <c r="P129" s="79">
        <f t="shared" ref="P129:Q129" si="118">P131+P133+P135+P137</f>
        <v>2057.27</v>
      </c>
      <c r="Q129" s="79">
        <f t="shared" si="118"/>
        <v>11097.14</v>
      </c>
      <c r="R129" s="79">
        <v>0</v>
      </c>
      <c r="S129" s="79">
        <v>0</v>
      </c>
      <c r="T129" s="79">
        <v>0</v>
      </c>
      <c r="U129" s="79">
        <f t="shared" si="96"/>
        <v>502.17</v>
      </c>
      <c r="V129" s="79">
        <f t="shared" ref="V129:W129" si="119">V131+V133+V135+V137</f>
        <v>153.76</v>
      </c>
      <c r="W129" s="79">
        <f t="shared" si="119"/>
        <v>348.41</v>
      </c>
      <c r="X129" s="79">
        <f t="shared" si="98"/>
        <v>12652.24</v>
      </c>
      <c r="Y129" s="79">
        <f t="shared" ref="Y129:Z129" si="120">Y131+Y133+Y135+Y137</f>
        <v>1903.51</v>
      </c>
      <c r="Z129" s="79">
        <f t="shared" si="120"/>
        <v>10748.73</v>
      </c>
      <c r="AA129" s="79">
        <f t="shared" si="106"/>
        <v>633.04</v>
      </c>
      <c r="AB129" s="79">
        <f t="shared" ref="AB129:AD129" si="121">AB131+AB133+AB135+AB137</f>
        <v>314.45000000000005</v>
      </c>
      <c r="AC129" s="79">
        <f t="shared" si="121"/>
        <v>318.58999999999997</v>
      </c>
      <c r="AD129" s="79">
        <f t="shared" si="121"/>
        <v>0</v>
      </c>
      <c r="AE129" s="69"/>
    </row>
    <row r="130" spans="2:31" ht="17.25" customHeight="1" x14ac:dyDescent="0.15">
      <c r="B130" s="80"/>
      <c r="C130" s="123"/>
      <c r="D130" s="77" t="s">
        <v>14</v>
      </c>
      <c r="E130" s="79">
        <f t="shared" si="101"/>
        <v>6067.4920000000002</v>
      </c>
      <c r="F130" s="79">
        <f t="shared" si="89"/>
        <v>4095.4760000000001</v>
      </c>
      <c r="G130" s="79">
        <f t="shared" ref="G130:H130" si="122">G132+G134+G136+G138</f>
        <v>4079.777</v>
      </c>
      <c r="H130" s="79">
        <f t="shared" si="122"/>
        <v>15.699</v>
      </c>
      <c r="I130" s="79">
        <f t="shared" si="91"/>
        <v>4049.5630000000006</v>
      </c>
      <c r="J130" s="79">
        <f t="shared" ref="J130" si="123">J132+J134+J136+J138</f>
        <v>4039.6940000000004</v>
      </c>
      <c r="K130" s="79">
        <f t="shared" ref="K130" si="124">K132+K134+K136+K138</f>
        <v>9.8689999999999998</v>
      </c>
      <c r="L130" s="79">
        <f t="shared" si="93"/>
        <v>45.912999999999997</v>
      </c>
      <c r="M130" s="79">
        <f t="shared" ref="M130:N130" si="125">M132+M134+M136+M138</f>
        <v>40.082999999999998</v>
      </c>
      <c r="N130" s="79">
        <f t="shared" si="125"/>
        <v>5.8299999999999992</v>
      </c>
      <c r="O130" s="79">
        <f t="shared" si="95"/>
        <v>1972.0160000000001</v>
      </c>
      <c r="P130" s="79">
        <f t="shared" ref="P130:Q130" si="126">P132+P134+P136+P138</f>
        <v>503.76499999999999</v>
      </c>
      <c r="Q130" s="79">
        <f t="shared" si="126"/>
        <v>1468.251</v>
      </c>
      <c r="R130" s="79">
        <v>0</v>
      </c>
      <c r="S130" s="79">
        <v>0</v>
      </c>
      <c r="T130" s="79">
        <v>0</v>
      </c>
      <c r="U130" s="79">
        <f t="shared" si="96"/>
        <v>61.756</v>
      </c>
      <c r="V130" s="79">
        <f t="shared" ref="V130:W130" si="127">V132+V134+V136+V138</f>
        <v>26.234999999999999</v>
      </c>
      <c r="W130" s="79">
        <f t="shared" si="127"/>
        <v>35.521000000000001</v>
      </c>
      <c r="X130" s="79">
        <f t="shared" si="98"/>
        <v>1910.26</v>
      </c>
      <c r="Y130" s="79">
        <f t="shared" ref="Y130:Z130" si="128">Y132+Y134+Y136+Y138</f>
        <v>477.53</v>
      </c>
      <c r="Z130" s="79">
        <f t="shared" si="128"/>
        <v>1432.73</v>
      </c>
      <c r="AA130" s="84">
        <f t="shared" si="106"/>
        <v>0</v>
      </c>
      <c r="AB130" s="79">
        <f t="shared" ref="AB130:AD130" si="129">AB132+AB134+AB136+AB138</f>
        <v>0</v>
      </c>
      <c r="AC130" s="79">
        <f t="shared" si="129"/>
        <v>0</v>
      </c>
      <c r="AD130" s="79">
        <f t="shared" si="129"/>
        <v>0</v>
      </c>
      <c r="AE130" s="69"/>
    </row>
    <row r="131" spans="2:31" ht="17.25" customHeight="1" x14ac:dyDescent="0.15">
      <c r="B131" s="80" t="s">
        <v>433</v>
      </c>
      <c r="C131" s="121" t="s">
        <v>430</v>
      </c>
      <c r="D131" s="77" t="s">
        <v>13</v>
      </c>
      <c r="E131" s="79">
        <f t="shared" si="101"/>
        <v>94.410000000000011</v>
      </c>
      <c r="F131" s="79">
        <f t="shared" si="89"/>
        <v>92.850000000000009</v>
      </c>
      <c r="G131" s="79">
        <f t="shared" ref="G131:G138" si="130">J131+M131</f>
        <v>92.59</v>
      </c>
      <c r="H131" s="79">
        <f t="shared" ref="H131:H138" si="131">K131+N131</f>
        <v>0.26</v>
      </c>
      <c r="I131" s="79">
        <f t="shared" si="91"/>
        <v>92.850000000000009</v>
      </c>
      <c r="J131" s="79">
        <v>92.59</v>
      </c>
      <c r="K131" s="79">
        <v>0.26</v>
      </c>
      <c r="L131" s="84">
        <f t="shared" si="93"/>
        <v>0</v>
      </c>
      <c r="M131" s="84">
        <v>0</v>
      </c>
      <c r="N131" s="84">
        <v>0</v>
      </c>
      <c r="O131" s="79">
        <f t="shared" si="95"/>
        <v>1.56</v>
      </c>
      <c r="P131" s="79">
        <f t="shared" ref="P131:P138" si="132">V131+Y131</f>
        <v>0</v>
      </c>
      <c r="Q131" s="79">
        <f t="shared" ref="Q131:Q138" si="133">W131+Z131</f>
        <v>1.56</v>
      </c>
      <c r="R131" s="84">
        <v>0</v>
      </c>
      <c r="S131" s="84">
        <v>0</v>
      </c>
      <c r="T131" s="84">
        <v>0</v>
      </c>
      <c r="U131" s="79">
        <f t="shared" si="96"/>
        <v>0</v>
      </c>
      <c r="V131" s="79">
        <v>0</v>
      </c>
      <c r="W131" s="79">
        <v>0</v>
      </c>
      <c r="X131" s="79">
        <f t="shared" si="98"/>
        <v>1.56</v>
      </c>
      <c r="Y131" s="79">
        <v>0</v>
      </c>
      <c r="Z131" s="79">
        <v>1.56</v>
      </c>
      <c r="AA131" s="79">
        <f t="shared" si="106"/>
        <v>0</v>
      </c>
      <c r="AB131" s="79">
        <v>0</v>
      </c>
      <c r="AC131" s="79">
        <v>0</v>
      </c>
      <c r="AD131" s="84">
        <v>0</v>
      </c>
      <c r="AE131" s="69"/>
    </row>
    <row r="132" spans="2:31" ht="17.25" customHeight="1" x14ac:dyDescent="0.15">
      <c r="B132" s="80"/>
      <c r="C132" s="123" t="s">
        <v>23</v>
      </c>
      <c r="D132" s="77" t="s">
        <v>14</v>
      </c>
      <c r="E132" s="79">
        <f t="shared" si="101"/>
        <v>28.115000000000006</v>
      </c>
      <c r="F132" s="79">
        <f t="shared" si="89"/>
        <v>28.076000000000004</v>
      </c>
      <c r="G132" s="79">
        <f t="shared" si="130"/>
        <v>28.063000000000002</v>
      </c>
      <c r="H132" s="79">
        <f t="shared" si="131"/>
        <v>1.2999999999999999E-2</v>
      </c>
      <c r="I132" s="79">
        <f t="shared" si="91"/>
        <v>28.076000000000004</v>
      </c>
      <c r="J132" s="79">
        <v>28.063000000000002</v>
      </c>
      <c r="K132" s="79">
        <v>1.2999999999999999E-2</v>
      </c>
      <c r="L132" s="84">
        <f t="shared" si="93"/>
        <v>0</v>
      </c>
      <c r="M132" s="84">
        <v>0</v>
      </c>
      <c r="N132" s="84">
        <v>0</v>
      </c>
      <c r="O132" s="79">
        <f t="shared" si="95"/>
        <v>3.9E-2</v>
      </c>
      <c r="P132" s="79">
        <f t="shared" si="132"/>
        <v>0</v>
      </c>
      <c r="Q132" s="79">
        <f t="shared" si="133"/>
        <v>3.9E-2</v>
      </c>
      <c r="R132" s="84">
        <v>0</v>
      </c>
      <c r="S132" s="84">
        <v>0</v>
      </c>
      <c r="T132" s="84">
        <v>0</v>
      </c>
      <c r="U132" s="79">
        <f t="shared" si="96"/>
        <v>0</v>
      </c>
      <c r="V132" s="79">
        <v>0</v>
      </c>
      <c r="W132" s="79">
        <v>0</v>
      </c>
      <c r="X132" s="79">
        <f t="shared" si="98"/>
        <v>3.9E-2</v>
      </c>
      <c r="Y132" s="79">
        <v>0</v>
      </c>
      <c r="Z132" s="79">
        <v>3.9E-2</v>
      </c>
      <c r="AA132" s="84">
        <f t="shared" si="106"/>
        <v>0</v>
      </c>
      <c r="AB132" s="84">
        <v>0</v>
      </c>
      <c r="AC132" s="84">
        <v>0</v>
      </c>
      <c r="AD132" s="84">
        <v>0</v>
      </c>
      <c r="AE132" s="69"/>
    </row>
    <row r="133" spans="2:31" ht="17.25" customHeight="1" x14ac:dyDescent="0.15">
      <c r="B133" s="80" t="s">
        <v>434</v>
      </c>
      <c r="C133" s="121" t="s">
        <v>24</v>
      </c>
      <c r="D133" s="77" t="s">
        <v>13</v>
      </c>
      <c r="E133" s="79">
        <f t="shared" si="101"/>
        <v>2202.0299999999997</v>
      </c>
      <c r="F133" s="79">
        <f t="shared" si="89"/>
        <v>901.8</v>
      </c>
      <c r="G133" s="79">
        <f t="shared" si="130"/>
        <v>897.09999999999991</v>
      </c>
      <c r="H133" s="79">
        <f t="shared" si="131"/>
        <v>4.6999999999999993</v>
      </c>
      <c r="I133" s="79">
        <f t="shared" si="91"/>
        <v>898.74</v>
      </c>
      <c r="J133" s="79">
        <v>894.04</v>
      </c>
      <c r="K133" s="79">
        <v>4.6999999999999993</v>
      </c>
      <c r="L133" s="79">
        <f t="shared" si="93"/>
        <v>3.06</v>
      </c>
      <c r="M133" s="79">
        <v>3.06</v>
      </c>
      <c r="N133" s="84">
        <v>0</v>
      </c>
      <c r="O133" s="79">
        <f t="shared" si="95"/>
        <v>1247.28</v>
      </c>
      <c r="P133" s="79">
        <f t="shared" si="132"/>
        <v>119.18</v>
      </c>
      <c r="Q133" s="79">
        <f t="shared" si="133"/>
        <v>1128.0999999999999</v>
      </c>
      <c r="R133" s="84">
        <v>0</v>
      </c>
      <c r="S133" s="84">
        <v>0</v>
      </c>
      <c r="T133" s="84">
        <v>0</v>
      </c>
      <c r="U133" s="79">
        <f t="shared" si="96"/>
        <v>8.23</v>
      </c>
      <c r="V133" s="79">
        <v>2.5099999999999998</v>
      </c>
      <c r="W133" s="79">
        <v>5.72</v>
      </c>
      <c r="X133" s="79">
        <f t="shared" si="98"/>
        <v>1239.05</v>
      </c>
      <c r="Y133" s="79">
        <v>116.67</v>
      </c>
      <c r="Z133" s="79">
        <v>1122.3799999999999</v>
      </c>
      <c r="AA133" s="79">
        <f t="shared" si="106"/>
        <v>52.95</v>
      </c>
      <c r="AB133" s="79">
        <v>14.91</v>
      </c>
      <c r="AC133" s="79">
        <v>38.04</v>
      </c>
      <c r="AD133" s="84">
        <v>0</v>
      </c>
      <c r="AE133" s="69"/>
    </row>
    <row r="134" spans="2:31" ht="17.25" customHeight="1" x14ac:dyDescent="0.15">
      <c r="B134" s="80"/>
      <c r="C134" s="123" t="s">
        <v>21</v>
      </c>
      <c r="D134" s="77" t="s">
        <v>14</v>
      </c>
      <c r="E134" s="79">
        <f t="shared" si="101"/>
        <v>437.10900000000004</v>
      </c>
      <c r="F134" s="79">
        <f t="shared" si="89"/>
        <v>275.10100000000006</v>
      </c>
      <c r="G134" s="79">
        <f t="shared" si="130"/>
        <v>274.79600000000005</v>
      </c>
      <c r="H134" s="79">
        <f t="shared" si="131"/>
        <v>0.30499999999999999</v>
      </c>
      <c r="I134" s="79">
        <f t="shared" si="91"/>
        <v>274.52700000000004</v>
      </c>
      <c r="J134" s="79">
        <v>274.22200000000004</v>
      </c>
      <c r="K134" s="79">
        <v>0.30499999999999999</v>
      </c>
      <c r="L134" s="79">
        <f t="shared" si="93"/>
        <v>0.57400000000000007</v>
      </c>
      <c r="M134" s="79">
        <v>0.57400000000000007</v>
      </c>
      <c r="N134" s="79">
        <v>0</v>
      </c>
      <c r="O134" s="79">
        <f t="shared" si="95"/>
        <v>162.00800000000001</v>
      </c>
      <c r="P134" s="79">
        <f t="shared" si="132"/>
        <v>28.048999999999996</v>
      </c>
      <c r="Q134" s="79">
        <f t="shared" si="133"/>
        <v>133.959</v>
      </c>
      <c r="R134" s="84">
        <v>0</v>
      </c>
      <c r="S134" s="84">
        <v>0</v>
      </c>
      <c r="T134" s="84">
        <v>0</v>
      </c>
      <c r="U134" s="79">
        <f t="shared" si="96"/>
        <v>0.89599999999999991</v>
      </c>
      <c r="V134" s="79">
        <v>0.30099999999999999</v>
      </c>
      <c r="W134" s="79">
        <v>0.59499999999999997</v>
      </c>
      <c r="X134" s="79">
        <f t="shared" si="98"/>
        <v>161.11199999999999</v>
      </c>
      <c r="Y134" s="79">
        <v>27.747999999999998</v>
      </c>
      <c r="Z134" s="79">
        <v>133.364</v>
      </c>
      <c r="AA134" s="84">
        <f t="shared" si="106"/>
        <v>0</v>
      </c>
      <c r="AB134" s="84">
        <v>0</v>
      </c>
      <c r="AC134" s="84">
        <v>0</v>
      </c>
      <c r="AD134" s="84">
        <v>0</v>
      </c>
      <c r="AE134" s="69"/>
    </row>
    <row r="135" spans="2:31" ht="17.25" customHeight="1" x14ac:dyDescent="0.15">
      <c r="B135" s="80" t="s">
        <v>20</v>
      </c>
      <c r="C135" s="121" t="s">
        <v>25</v>
      </c>
      <c r="D135" s="77" t="s">
        <v>13</v>
      </c>
      <c r="E135" s="79">
        <f t="shared" si="101"/>
        <v>2300.9899999999998</v>
      </c>
      <c r="F135" s="79">
        <f t="shared" si="89"/>
        <v>1136.6999999999998</v>
      </c>
      <c r="G135" s="79">
        <f t="shared" si="130"/>
        <v>1116.1599999999999</v>
      </c>
      <c r="H135" s="79">
        <f t="shared" si="131"/>
        <v>20.54</v>
      </c>
      <c r="I135" s="79">
        <f t="shared" si="91"/>
        <v>1093.71</v>
      </c>
      <c r="J135" s="79">
        <v>1076.33</v>
      </c>
      <c r="K135" s="79">
        <v>17.38</v>
      </c>
      <c r="L135" s="79">
        <f t="shared" si="93"/>
        <v>42.989999999999995</v>
      </c>
      <c r="M135" s="79">
        <v>39.83</v>
      </c>
      <c r="N135" s="79">
        <v>3.16</v>
      </c>
      <c r="O135" s="79">
        <f t="shared" si="95"/>
        <v>1142.8700000000001</v>
      </c>
      <c r="P135" s="79">
        <f t="shared" si="132"/>
        <v>209.08</v>
      </c>
      <c r="Q135" s="79">
        <f t="shared" si="133"/>
        <v>933.79000000000008</v>
      </c>
      <c r="R135" s="84">
        <v>0</v>
      </c>
      <c r="S135" s="84">
        <v>0</v>
      </c>
      <c r="T135" s="84">
        <v>0</v>
      </c>
      <c r="U135" s="79">
        <f t="shared" si="96"/>
        <v>13.07</v>
      </c>
      <c r="V135" s="79">
        <v>7.81</v>
      </c>
      <c r="W135" s="79">
        <v>5.26</v>
      </c>
      <c r="X135" s="79">
        <f t="shared" si="98"/>
        <v>1129.8000000000002</v>
      </c>
      <c r="Y135" s="79">
        <v>201.27</v>
      </c>
      <c r="Z135" s="79">
        <v>928.53000000000009</v>
      </c>
      <c r="AA135" s="79">
        <f t="shared" si="106"/>
        <v>21.42</v>
      </c>
      <c r="AB135" s="79">
        <v>11.13</v>
      </c>
      <c r="AC135" s="79">
        <v>10.29</v>
      </c>
      <c r="AD135" s="84">
        <v>0</v>
      </c>
      <c r="AE135" s="69"/>
    </row>
    <row r="136" spans="2:31" ht="17.25" customHeight="1" x14ac:dyDescent="0.15">
      <c r="B136" s="80"/>
      <c r="C136" s="123" t="s">
        <v>26</v>
      </c>
      <c r="D136" s="77" t="s">
        <v>14</v>
      </c>
      <c r="E136" s="79">
        <f t="shared" si="101"/>
        <v>482.93499999999995</v>
      </c>
      <c r="F136" s="79">
        <f t="shared" si="89"/>
        <v>316.00099999999998</v>
      </c>
      <c r="G136" s="79">
        <f t="shared" si="130"/>
        <v>314.33499999999998</v>
      </c>
      <c r="H136" s="79">
        <f t="shared" si="131"/>
        <v>1.6660000000000001</v>
      </c>
      <c r="I136" s="79">
        <f t="shared" si="91"/>
        <v>309.01499999999999</v>
      </c>
      <c r="J136" s="79">
        <v>307.649</v>
      </c>
      <c r="K136" s="79">
        <v>1.3660000000000001</v>
      </c>
      <c r="L136" s="79">
        <f t="shared" si="93"/>
        <v>6.9859999999999998</v>
      </c>
      <c r="M136" s="79">
        <v>6.6859999999999999</v>
      </c>
      <c r="N136" s="79">
        <v>0.3</v>
      </c>
      <c r="O136" s="79">
        <f t="shared" si="95"/>
        <v>166.934</v>
      </c>
      <c r="P136" s="79">
        <f t="shared" si="132"/>
        <v>47.649000000000001</v>
      </c>
      <c r="Q136" s="79">
        <f t="shared" si="133"/>
        <v>119.285</v>
      </c>
      <c r="R136" s="84">
        <v>0</v>
      </c>
      <c r="S136" s="84">
        <v>0</v>
      </c>
      <c r="T136" s="84">
        <v>0</v>
      </c>
      <c r="U136" s="79">
        <f t="shared" si="96"/>
        <v>1.6970000000000001</v>
      </c>
      <c r="V136" s="79">
        <v>1.161</v>
      </c>
      <c r="W136" s="79">
        <v>0.53600000000000003</v>
      </c>
      <c r="X136" s="79">
        <f t="shared" si="98"/>
        <v>165.23699999999999</v>
      </c>
      <c r="Y136" s="79">
        <v>46.488</v>
      </c>
      <c r="Z136" s="79">
        <v>118.749</v>
      </c>
      <c r="AA136" s="84">
        <f t="shared" si="106"/>
        <v>0</v>
      </c>
      <c r="AB136" s="84">
        <v>0</v>
      </c>
      <c r="AC136" s="84">
        <v>0</v>
      </c>
      <c r="AD136" s="84">
        <v>0</v>
      </c>
      <c r="AE136" s="69"/>
    </row>
    <row r="137" spans="2:31" ht="17.25" customHeight="1" x14ac:dyDescent="0.15">
      <c r="B137" s="80"/>
      <c r="C137" s="121" t="s">
        <v>27</v>
      </c>
      <c r="D137" s="77" t="s">
        <v>13</v>
      </c>
      <c r="E137" s="79">
        <f t="shared" si="101"/>
        <v>22060.22</v>
      </c>
      <c r="F137" s="79">
        <f t="shared" si="89"/>
        <v>10738.85</v>
      </c>
      <c r="G137" s="79">
        <f t="shared" si="130"/>
        <v>10627.28</v>
      </c>
      <c r="H137" s="79">
        <f t="shared" si="131"/>
        <v>111.57</v>
      </c>
      <c r="I137" s="79">
        <f t="shared" si="91"/>
        <v>10410.27</v>
      </c>
      <c r="J137" s="79">
        <v>10354.200000000001</v>
      </c>
      <c r="K137" s="79">
        <v>56.07</v>
      </c>
      <c r="L137" s="79">
        <f t="shared" si="93"/>
        <v>328.58</v>
      </c>
      <c r="M137" s="79">
        <v>273.08</v>
      </c>
      <c r="N137" s="79">
        <v>55.5</v>
      </c>
      <c r="O137" s="79">
        <f t="shared" si="95"/>
        <v>10762.7</v>
      </c>
      <c r="P137" s="79">
        <f t="shared" si="132"/>
        <v>1729.01</v>
      </c>
      <c r="Q137" s="79">
        <f t="shared" si="133"/>
        <v>9033.69</v>
      </c>
      <c r="R137" s="79">
        <v>0</v>
      </c>
      <c r="S137" s="79">
        <v>0</v>
      </c>
      <c r="T137" s="79">
        <v>0</v>
      </c>
      <c r="U137" s="79">
        <f t="shared" si="96"/>
        <v>480.87</v>
      </c>
      <c r="V137" s="79">
        <v>143.44</v>
      </c>
      <c r="W137" s="79">
        <v>337.43</v>
      </c>
      <c r="X137" s="79">
        <f t="shared" si="98"/>
        <v>10281.83</v>
      </c>
      <c r="Y137" s="79">
        <v>1585.57</v>
      </c>
      <c r="Z137" s="79">
        <v>8696.26</v>
      </c>
      <c r="AA137" s="79">
        <f t="shared" si="106"/>
        <v>558.67000000000007</v>
      </c>
      <c r="AB137" s="79">
        <v>288.41000000000003</v>
      </c>
      <c r="AC137" s="79">
        <v>270.26</v>
      </c>
      <c r="AD137" s="79">
        <v>0</v>
      </c>
      <c r="AE137" s="69"/>
    </row>
    <row r="138" spans="2:31" ht="17.25" customHeight="1" thickBot="1" x14ac:dyDescent="0.2">
      <c r="B138" s="80"/>
      <c r="C138" s="123" t="s">
        <v>21</v>
      </c>
      <c r="D138" s="77" t="s">
        <v>14</v>
      </c>
      <c r="E138" s="79">
        <f t="shared" si="101"/>
        <v>5119.3330000000005</v>
      </c>
      <c r="F138" s="79">
        <f t="shared" si="89"/>
        <v>3476.2980000000002</v>
      </c>
      <c r="G138" s="79">
        <f t="shared" si="130"/>
        <v>3462.5830000000001</v>
      </c>
      <c r="H138" s="79">
        <f t="shared" si="131"/>
        <v>13.715</v>
      </c>
      <c r="I138" s="79">
        <f t="shared" si="91"/>
        <v>3437.9450000000002</v>
      </c>
      <c r="J138" s="79">
        <v>3429.76</v>
      </c>
      <c r="K138" s="79">
        <v>8.1850000000000005</v>
      </c>
      <c r="L138" s="79">
        <f t="shared" si="93"/>
        <v>38.353000000000002</v>
      </c>
      <c r="M138" s="79">
        <v>32.823</v>
      </c>
      <c r="N138" s="79">
        <v>5.5299999999999994</v>
      </c>
      <c r="O138" s="79">
        <f t="shared" si="95"/>
        <v>1643.0350000000001</v>
      </c>
      <c r="P138" s="79">
        <f t="shared" si="132"/>
        <v>428.06700000000001</v>
      </c>
      <c r="Q138" s="79">
        <f t="shared" si="133"/>
        <v>1214.9680000000001</v>
      </c>
      <c r="R138" s="79">
        <v>0</v>
      </c>
      <c r="S138" s="79">
        <v>0</v>
      </c>
      <c r="T138" s="79">
        <v>0</v>
      </c>
      <c r="U138" s="79">
        <f t="shared" si="96"/>
        <v>59.162999999999997</v>
      </c>
      <c r="V138" s="79">
        <v>24.773</v>
      </c>
      <c r="W138" s="79">
        <v>34.39</v>
      </c>
      <c r="X138" s="79">
        <f t="shared" si="98"/>
        <v>1583.8719999999998</v>
      </c>
      <c r="Y138" s="79">
        <v>403.29399999999998</v>
      </c>
      <c r="Z138" s="79">
        <v>1180.578</v>
      </c>
      <c r="AA138" s="84">
        <f t="shared" si="106"/>
        <v>0</v>
      </c>
      <c r="AB138" s="84">
        <v>0</v>
      </c>
      <c r="AC138" s="84">
        <v>0</v>
      </c>
      <c r="AD138" s="84">
        <v>0</v>
      </c>
      <c r="AE138" s="69"/>
    </row>
    <row r="139" spans="2:31" ht="17.25" customHeight="1" x14ac:dyDescent="0.15">
      <c r="B139" s="64" t="s">
        <v>324</v>
      </c>
      <c r="C139" s="64" t="s">
        <v>325</v>
      </c>
      <c r="D139" s="64"/>
      <c r="E139" s="64"/>
      <c r="F139" s="64"/>
      <c r="G139" s="64"/>
      <c r="H139" s="64"/>
      <c r="I139" s="64"/>
      <c r="J139" s="64"/>
      <c r="K139" s="64"/>
      <c r="L139" s="64"/>
      <c r="M139" s="64"/>
      <c r="N139" s="64"/>
      <c r="O139" s="64"/>
      <c r="P139" s="64"/>
      <c r="Q139" s="64"/>
      <c r="R139" s="64"/>
      <c r="S139" s="64"/>
      <c r="T139" s="64"/>
      <c r="U139" s="64"/>
      <c r="V139" s="64"/>
      <c r="W139" s="64"/>
      <c r="X139" s="64"/>
      <c r="Y139" s="64"/>
      <c r="Z139" s="64"/>
      <c r="AA139" s="64"/>
      <c r="AB139" s="64"/>
      <c r="AC139" s="64"/>
      <c r="AD139" s="64"/>
    </row>
    <row r="141" spans="2:31" s="3" customFormat="1" ht="17.25" customHeight="1" x14ac:dyDescent="0.15">
      <c r="B141" s="3" t="s">
        <v>532</v>
      </c>
    </row>
    <row r="142" spans="2:31" ht="17.25" customHeight="1" thickBot="1" x14ac:dyDescent="0.2">
      <c r="C142" s="72"/>
      <c r="D142" s="72"/>
      <c r="E142" s="72"/>
      <c r="F142" s="72"/>
      <c r="G142" s="72"/>
      <c r="H142" s="72"/>
      <c r="I142" s="72"/>
      <c r="J142" s="72"/>
      <c r="K142" s="72"/>
      <c r="L142" s="72"/>
      <c r="M142" s="72"/>
      <c r="N142" s="72"/>
      <c r="O142" s="72"/>
      <c r="P142" s="72"/>
      <c r="Q142" s="72"/>
      <c r="R142" s="72"/>
      <c r="S142" s="72"/>
      <c r="T142" s="72"/>
      <c r="U142" s="72"/>
      <c r="V142" s="72"/>
      <c r="W142" s="72"/>
      <c r="X142" s="72"/>
      <c r="Y142" s="72"/>
      <c r="Z142" s="72"/>
      <c r="AA142" s="72" t="s">
        <v>28</v>
      </c>
      <c r="AB142" s="72"/>
      <c r="AC142" s="72"/>
      <c r="AD142" s="72"/>
    </row>
    <row r="143" spans="2:31" ht="17.25" customHeight="1" x14ac:dyDescent="0.15">
      <c r="B143" s="63"/>
      <c r="C143" s="64"/>
      <c r="D143" s="64"/>
      <c r="E143" s="65"/>
      <c r="F143" s="66" t="s">
        <v>0</v>
      </c>
      <c r="G143" s="67"/>
      <c r="H143" s="67"/>
      <c r="I143" s="67"/>
      <c r="J143" s="67"/>
      <c r="K143" s="67"/>
      <c r="L143" s="67"/>
      <c r="M143" s="67"/>
      <c r="N143" s="67"/>
      <c r="O143" s="67"/>
      <c r="P143" s="67"/>
      <c r="Q143" s="67"/>
      <c r="R143" s="67"/>
      <c r="S143" s="67"/>
      <c r="T143" s="67"/>
      <c r="U143" s="67"/>
      <c r="V143" s="67"/>
      <c r="W143" s="67"/>
      <c r="X143" s="67"/>
      <c r="Y143" s="67"/>
      <c r="Z143" s="67"/>
      <c r="AA143" s="66" t="s">
        <v>207</v>
      </c>
      <c r="AB143" s="67"/>
      <c r="AC143" s="67"/>
      <c r="AD143" s="65"/>
      <c r="AE143" s="69"/>
    </row>
    <row r="144" spans="2:31" ht="17.25" customHeight="1" x14ac:dyDescent="0.15">
      <c r="B144" s="71" t="s">
        <v>1</v>
      </c>
      <c r="C144" s="72"/>
      <c r="D144" s="72"/>
      <c r="E144" s="73" t="s">
        <v>2</v>
      </c>
      <c r="F144" s="74" t="s">
        <v>3</v>
      </c>
      <c r="G144" s="75"/>
      <c r="H144" s="75"/>
      <c r="I144" s="75"/>
      <c r="J144" s="75"/>
      <c r="K144" s="75"/>
      <c r="L144" s="75"/>
      <c r="M144" s="75"/>
      <c r="N144" s="75"/>
      <c r="O144" s="74" t="s">
        <v>4</v>
      </c>
      <c r="P144" s="75"/>
      <c r="Q144" s="75"/>
      <c r="R144" s="75"/>
      <c r="S144" s="75"/>
      <c r="T144" s="75"/>
      <c r="U144" s="75"/>
      <c r="V144" s="75"/>
      <c r="W144" s="75"/>
      <c r="X144" s="75"/>
      <c r="Y144" s="75"/>
      <c r="Z144" s="75"/>
      <c r="AA144" s="77"/>
      <c r="AB144" s="77"/>
      <c r="AC144" s="77"/>
      <c r="AD144" s="73" t="s">
        <v>204</v>
      </c>
      <c r="AE144" s="69"/>
    </row>
    <row r="145" spans="2:31" ht="17.25" customHeight="1" x14ac:dyDescent="0.15">
      <c r="B145" s="71"/>
      <c r="C145" s="72"/>
      <c r="D145" s="72"/>
      <c r="E145" s="73"/>
      <c r="F145" s="74" t="s">
        <v>5</v>
      </c>
      <c r="G145" s="75"/>
      <c r="H145" s="75"/>
      <c r="I145" s="74" t="s">
        <v>6</v>
      </c>
      <c r="J145" s="75"/>
      <c r="K145" s="75"/>
      <c r="L145" s="74" t="s">
        <v>7</v>
      </c>
      <c r="M145" s="75"/>
      <c r="N145" s="75"/>
      <c r="O145" s="74" t="s">
        <v>8</v>
      </c>
      <c r="P145" s="75"/>
      <c r="Q145" s="75"/>
      <c r="R145" s="74" t="s">
        <v>6</v>
      </c>
      <c r="S145" s="75"/>
      <c r="T145" s="75"/>
      <c r="U145" s="74" t="s">
        <v>7</v>
      </c>
      <c r="V145" s="75"/>
      <c r="W145" s="75"/>
      <c r="X145" s="74" t="s">
        <v>9</v>
      </c>
      <c r="Y145" s="75"/>
      <c r="Z145" s="75"/>
      <c r="AA145" s="73" t="s">
        <v>2</v>
      </c>
      <c r="AB145" s="126" t="s">
        <v>205</v>
      </c>
      <c r="AC145" s="126" t="s">
        <v>206</v>
      </c>
      <c r="AD145" s="73"/>
      <c r="AE145" s="69"/>
    </row>
    <row r="146" spans="2:31" ht="17.25" customHeight="1" x14ac:dyDescent="0.15">
      <c r="B146" s="69"/>
      <c r="E146" s="76"/>
      <c r="F146" s="77" t="s">
        <v>2</v>
      </c>
      <c r="G146" s="77" t="s">
        <v>10</v>
      </c>
      <c r="H146" s="77" t="s">
        <v>11</v>
      </c>
      <c r="I146" s="77" t="s">
        <v>2</v>
      </c>
      <c r="J146" s="77" t="s">
        <v>10</v>
      </c>
      <c r="K146" s="77" t="s">
        <v>11</v>
      </c>
      <c r="L146" s="77" t="s">
        <v>2</v>
      </c>
      <c r="M146" s="77" t="s">
        <v>10</v>
      </c>
      <c r="N146" s="77" t="s">
        <v>11</v>
      </c>
      <c r="O146" s="77" t="s">
        <v>2</v>
      </c>
      <c r="P146" s="238" t="s">
        <v>10</v>
      </c>
      <c r="Q146" s="239" t="s">
        <v>11</v>
      </c>
      <c r="R146" s="77" t="s">
        <v>2</v>
      </c>
      <c r="S146" s="77" t="s">
        <v>10</v>
      </c>
      <c r="T146" s="77" t="s">
        <v>11</v>
      </c>
      <c r="U146" s="77" t="s">
        <v>2</v>
      </c>
      <c r="V146" s="77" t="s">
        <v>10</v>
      </c>
      <c r="W146" s="77" t="s">
        <v>11</v>
      </c>
      <c r="X146" s="77" t="s">
        <v>2</v>
      </c>
      <c r="Y146" s="77" t="s">
        <v>10</v>
      </c>
      <c r="Z146" s="77" t="s">
        <v>11</v>
      </c>
      <c r="AA146" s="76"/>
      <c r="AB146" s="76"/>
      <c r="AC146" s="76"/>
      <c r="AD146" s="76"/>
      <c r="AE146" s="69"/>
    </row>
    <row r="147" spans="2:31" ht="17.25" customHeight="1" x14ac:dyDescent="0.15">
      <c r="B147" s="240" t="s">
        <v>12</v>
      </c>
      <c r="C147" s="75"/>
      <c r="D147" s="77" t="s">
        <v>13</v>
      </c>
      <c r="E147" s="79">
        <f>F147+O147+AA147+AD147</f>
        <v>43970.31</v>
      </c>
      <c r="F147" s="79">
        <f t="shared" ref="F147:F166" si="134">G147+H147</f>
        <v>20000.5</v>
      </c>
      <c r="G147" s="79">
        <f t="shared" ref="G147:H147" si="135">G149+G157</f>
        <v>19735.79</v>
      </c>
      <c r="H147" s="79">
        <f t="shared" si="135"/>
        <v>264.70999999999998</v>
      </c>
      <c r="I147" s="79">
        <f t="shared" ref="I147:I166" si="136">J147+K147</f>
        <v>18479.25</v>
      </c>
      <c r="J147" s="79">
        <f t="shared" ref="J147:K147" si="137">J149+J157</f>
        <v>18394.72</v>
      </c>
      <c r="K147" s="79">
        <f t="shared" si="137"/>
        <v>84.53</v>
      </c>
      <c r="L147" s="79">
        <f t="shared" ref="L147:L166" si="138">M147+N147</f>
        <v>1521.2500000000002</v>
      </c>
      <c r="M147" s="79">
        <f t="shared" ref="M147:N147" si="139">M149+M157</f>
        <v>1341.0700000000002</v>
      </c>
      <c r="N147" s="79">
        <f t="shared" si="139"/>
        <v>180.18</v>
      </c>
      <c r="O147" s="79">
        <f t="shared" ref="O147:O166" si="140">P147+Q147</f>
        <v>22097.34</v>
      </c>
      <c r="P147" s="79">
        <f>V147+Y147</f>
        <v>3762.6399999999994</v>
      </c>
      <c r="Q147" s="79">
        <f>W147+Z147</f>
        <v>18334.7</v>
      </c>
      <c r="R147" s="79">
        <v>0</v>
      </c>
      <c r="S147" s="79">
        <v>0</v>
      </c>
      <c r="T147" s="79">
        <v>0</v>
      </c>
      <c r="U147" s="79">
        <f t="shared" ref="U147:U166" si="141">V147+W147</f>
        <v>562.61</v>
      </c>
      <c r="V147" s="79">
        <f t="shared" ref="V147:W147" si="142">V149+V157</f>
        <v>232.98</v>
      </c>
      <c r="W147" s="79">
        <f t="shared" si="142"/>
        <v>329.63</v>
      </c>
      <c r="X147" s="79">
        <f t="shared" ref="X147:X166" si="143">Y147+Z147</f>
        <v>21534.73</v>
      </c>
      <c r="Y147" s="79">
        <f t="shared" ref="Y147:Z147" si="144">Y149+Y157</f>
        <v>3529.6599999999994</v>
      </c>
      <c r="Z147" s="79">
        <f t="shared" si="144"/>
        <v>18005.07</v>
      </c>
      <c r="AA147" s="79">
        <f>AB147+AC147</f>
        <v>1608.35</v>
      </c>
      <c r="AB147" s="79">
        <f>AB149+AB157</f>
        <v>1234.29</v>
      </c>
      <c r="AC147" s="79">
        <f>AC149+AC157</f>
        <v>374.06</v>
      </c>
      <c r="AD147" s="79">
        <f t="shared" ref="AD147:AD148" si="145">AD149+AD157</f>
        <v>264.12</v>
      </c>
      <c r="AE147" s="69"/>
    </row>
    <row r="148" spans="2:31" ht="17.25" customHeight="1" x14ac:dyDescent="0.15">
      <c r="B148" s="80"/>
      <c r="D148" s="77" t="s">
        <v>14</v>
      </c>
      <c r="E148" s="79">
        <f t="shared" ref="E148:E166" si="146">F148+O148+AA148+AD148</f>
        <v>9489.8490000000002</v>
      </c>
      <c r="F148" s="79">
        <f t="shared" si="134"/>
        <v>6229.415</v>
      </c>
      <c r="G148" s="79">
        <f t="shared" ref="G148:H148" si="147">G150+G158</f>
        <v>6196.7860000000001</v>
      </c>
      <c r="H148" s="79">
        <f t="shared" si="147"/>
        <v>32.629000000000005</v>
      </c>
      <c r="I148" s="79">
        <f t="shared" si="136"/>
        <v>5995.8879999999999</v>
      </c>
      <c r="J148" s="79">
        <f t="shared" ref="J148:K148" si="148">J150+J158</f>
        <v>5984.73</v>
      </c>
      <c r="K148" s="79">
        <f t="shared" si="148"/>
        <v>11.157999999999999</v>
      </c>
      <c r="L148" s="79">
        <f t="shared" si="138"/>
        <v>233.52700000000002</v>
      </c>
      <c r="M148" s="79">
        <f t="shared" ref="M148:N148" si="149">M150+M158</f>
        <v>212.05600000000001</v>
      </c>
      <c r="N148" s="79">
        <f t="shared" si="149"/>
        <v>21.471</v>
      </c>
      <c r="O148" s="79">
        <f t="shared" si="140"/>
        <v>3260.4340000000002</v>
      </c>
      <c r="P148" s="79">
        <f>V148+Y148</f>
        <v>923.77699999999982</v>
      </c>
      <c r="Q148" s="79">
        <f>W148+Z148</f>
        <v>2336.6570000000002</v>
      </c>
      <c r="R148" s="79">
        <v>0</v>
      </c>
      <c r="S148" s="79">
        <v>0</v>
      </c>
      <c r="T148" s="79">
        <v>0</v>
      </c>
      <c r="U148" s="79">
        <f t="shared" si="141"/>
        <v>107.27099999999999</v>
      </c>
      <c r="V148" s="79">
        <f t="shared" ref="V148:W148" si="150">V150+V158</f>
        <v>60.829000000000001</v>
      </c>
      <c r="W148" s="79">
        <f t="shared" si="150"/>
        <v>46.441999999999993</v>
      </c>
      <c r="X148" s="79">
        <f t="shared" si="143"/>
        <v>3153.163</v>
      </c>
      <c r="Y148" s="79">
        <f t="shared" ref="Y148:Z148" si="151">Y150+Y158</f>
        <v>862.94799999999987</v>
      </c>
      <c r="Z148" s="79">
        <f t="shared" si="151"/>
        <v>2290.2150000000001</v>
      </c>
      <c r="AA148" s="84">
        <f t="shared" ref="AA148:AA166" si="152">AB148+AC148</f>
        <v>0</v>
      </c>
      <c r="AB148" s="79">
        <f>AB150+AB158</f>
        <v>0</v>
      </c>
      <c r="AC148" s="79">
        <f>AC150+AC158</f>
        <v>0</v>
      </c>
      <c r="AD148" s="79">
        <f t="shared" si="145"/>
        <v>0</v>
      </c>
      <c r="AE148" s="69"/>
    </row>
    <row r="149" spans="2:31" ht="17.25" customHeight="1" x14ac:dyDescent="0.15">
      <c r="B149" s="78"/>
      <c r="C149" s="121" t="s">
        <v>15</v>
      </c>
      <c r="D149" s="77" t="s">
        <v>13</v>
      </c>
      <c r="E149" s="79">
        <f t="shared" si="146"/>
        <v>8255.4299999999985</v>
      </c>
      <c r="F149" s="79">
        <f t="shared" si="134"/>
        <v>4442.8399999999992</v>
      </c>
      <c r="G149" s="79">
        <f>G151+G153+G155</f>
        <v>4341.2699999999995</v>
      </c>
      <c r="H149" s="79">
        <f>H151+H153+H155</f>
        <v>101.57000000000001</v>
      </c>
      <c r="I149" s="79">
        <f t="shared" si="136"/>
        <v>4132.82</v>
      </c>
      <c r="J149" s="79">
        <f>J151+J153+J155</f>
        <v>4089.37</v>
      </c>
      <c r="K149" s="79">
        <f>K151+K153+K155</f>
        <v>43.45</v>
      </c>
      <c r="L149" s="79">
        <f t="shared" si="138"/>
        <v>310.02</v>
      </c>
      <c r="M149" s="79">
        <f>M151+M153+M155</f>
        <v>251.89999999999998</v>
      </c>
      <c r="N149" s="79">
        <f>N151+N153+N155</f>
        <v>58.120000000000005</v>
      </c>
      <c r="O149" s="79">
        <f t="shared" si="140"/>
        <v>3325.79</v>
      </c>
      <c r="P149" s="79">
        <f>P151+P153+P155</f>
        <v>390.99</v>
      </c>
      <c r="Q149" s="79">
        <f>Q151+Q153+Q155</f>
        <v>2934.8</v>
      </c>
      <c r="R149" s="79">
        <v>0</v>
      </c>
      <c r="S149" s="84">
        <v>0</v>
      </c>
      <c r="T149" s="79">
        <v>0</v>
      </c>
      <c r="U149" s="79">
        <f t="shared" si="141"/>
        <v>91.31</v>
      </c>
      <c r="V149" s="79">
        <f>V151+V153+V155</f>
        <v>18.100000000000001</v>
      </c>
      <c r="W149" s="79">
        <f>W151+W153+W155</f>
        <v>73.209999999999994</v>
      </c>
      <c r="X149" s="79">
        <f t="shared" si="143"/>
        <v>3234.48</v>
      </c>
      <c r="Y149" s="79">
        <f>Y151+Y153+Y155</f>
        <v>372.89</v>
      </c>
      <c r="Z149" s="79">
        <f>Z151+Z153+Z155</f>
        <v>2861.59</v>
      </c>
      <c r="AA149" s="79">
        <f t="shared" si="152"/>
        <v>223.88000000000002</v>
      </c>
      <c r="AB149" s="79">
        <f>AB151+AB153+AB155</f>
        <v>180.48000000000002</v>
      </c>
      <c r="AC149" s="79">
        <f>AC151+AC153+AC155</f>
        <v>43.4</v>
      </c>
      <c r="AD149" s="79">
        <f t="shared" ref="AD149:AD150" si="153">SUM(AD151,AD153,AD155)</f>
        <v>262.92</v>
      </c>
      <c r="AE149" s="69"/>
    </row>
    <row r="150" spans="2:31" ht="17.25" customHeight="1" x14ac:dyDescent="0.15">
      <c r="B150" s="80" t="s">
        <v>16</v>
      </c>
      <c r="C150" s="123"/>
      <c r="D150" s="77" t="s">
        <v>14</v>
      </c>
      <c r="E150" s="79">
        <f t="shared" si="146"/>
        <v>1743.03</v>
      </c>
      <c r="F150" s="79">
        <f t="shared" si="134"/>
        <v>1270.5809999999999</v>
      </c>
      <c r="G150" s="79">
        <f>G152+G154+G156</f>
        <v>1260.549</v>
      </c>
      <c r="H150" s="79">
        <f>H152+H154+H156</f>
        <v>10.032</v>
      </c>
      <c r="I150" s="79">
        <f t="shared" si="136"/>
        <v>1220.5339999999999</v>
      </c>
      <c r="J150" s="79">
        <f>J152+J154+J156</f>
        <v>1215.3239999999998</v>
      </c>
      <c r="K150" s="79">
        <f>K152+K154+K156</f>
        <v>5.21</v>
      </c>
      <c r="L150" s="79">
        <f t="shared" si="138"/>
        <v>50.047000000000004</v>
      </c>
      <c r="M150" s="79">
        <f>M152+M154+M156</f>
        <v>45.225000000000001</v>
      </c>
      <c r="N150" s="79">
        <f>N152+N154+N156</f>
        <v>4.8220000000000001</v>
      </c>
      <c r="O150" s="79">
        <f t="shared" si="140"/>
        <v>472.44900000000001</v>
      </c>
      <c r="P150" s="79">
        <f>P152+P154+P156</f>
        <v>90.355999999999995</v>
      </c>
      <c r="Q150" s="79">
        <f>Q152+Q154+Q156</f>
        <v>382.09300000000002</v>
      </c>
      <c r="R150" s="79">
        <v>0</v>
      </c>
      <c r="S150" s="84">
        <v>0</v>
      </c>
      <c r="T150" s="79">
        <v>0</v>
      </c>
      <c r="U150" s="79">
        <f t="shared" si="141"/>
        <v>13.888000000000002</v>
      </c>
      <c r="V150" s="79">
        <f>V152+V154+V156</f>
        <v>3.7220000000000004</v>
      </c>
      <c r="W150" s="79">
        <f>W152+W154+W156</f>
        <v>10.166</v>
      </c>
      <c r="X150" s="79">
        <f t="shared" si="143"/>
        <v>458.56100000000004</v>
      </c>
      <c r="Y150" s="79">
        <f>Y152+Y154+Y156</f>
        <v>86.634</v>
      </c>
      <c r="Z150" s="79">
        <f>Z152+Z154+Z156</f>
        <v>371.92700000000002</v>
      </c>
      <c r="AA150" s="84">
        <f t="shared" si="152"/>
        <v>0</v>
      </c>
      <c r="AB150" s="79">
        <f>AB152+AB154+AB156</f>
        <v>0</v>
      </c>
      <c r="AC150" s="79">
        <f>AC152+AC154+AC156</f>
        <v>0</v>
      </c>
      <c r="AD150" s="79">
        <f t="shared" si="153"/>
        <v>0</v>
      </c>
      <c r="AE150" s="69"/>
    </row>
    <row r="151" spans="2:31" ht="17.25" customHeight="1" x14ac:dyDescent="0.15">
      <c r="B151" s="80"/>
      <c r="C151" s="121" t="s">
        <v>17</v>
      </c>
      <c r="D151" s="77" t="s">
        <v>13</v>
      </c>
      <c r="E151" s="79">
        <f t="shared" si="146"/>
        <v>2136.5499999999997</v>
      </c>
      <c r="F151" s="79">
        <f t="shared" si="134"/>
        <v>1876.5199999999998</v>
      </c>
      <c r="G151" s="79">
        <f>J151+M151</f>
        <v>1867.7399999999998</v>
      </c>
      <c r="H151" s="79">
        <f>K151+N151</f>
        <v>8.7800000000000011</v>
      </c>
      <c r="I151" s="79">
        <f t="shared" si="136"/>
        <v>1866.8999999999999</v>
      </c>
      <c r="J151" s="79">
        <v>1858.12</v>
      </c>
      <c r="K151" s="79">
        <v>8.7800000000000011</v>
      </c>
      <c r="L151" s="79">
        <f t="shared" si="138"/>
        <v>9.620000000000001</v>
      </c>
      <c r="M151" s="79">
        <v>9.620000000000001</v>
      </c>
      <c r="N151" s="84">
        <v>0</v>
      </c>
      <c r="O151" s="79">
        <f t="shared" si="140"/>
        <v>252.97</v>
      </c>
      <c r="P151" s="79">
        <f>V151+Y151</f>
        <v>12.620000000000001</v>
      </c>
      <c r="Q151" s="79">
        <f>W151+Z151</f>
        <v>240.35</v>
      </c>
      <c r="R151" s="84">
        <v>0</v>
      </c>
      <c r="S151" s="84">
        <v>0</v>
      </c>
      <c r="T151" s="79">
        <v>0</v>
      </c>
      <c r="U151" s="79">
        <f t="shared" si="141"/>
        <v>4.3600000000000003</v>
      </c>
      <c r="V151" s="79">
        <v>4.3600000000000003</v>
      </c>
      <c r="W151" s="79">
        <v>0</v>
      </c>
      <c r="X151" s="79">
        <f t="shared" si="143"/>
        <v>248.60999999999999</v>
      </c>
      <c r="Y151" s="79">
        <v>8.26</v>
      </c>
      <c r="Z151" s="79">
        <v>240.35</v>
      </c>
      <c r="AA151" s="79">
        <f t="shared" si="152"/>
        <v>7.0600000000000005</v>
      </c>
      <c r="AB151" s="79">
        <v>4.04</v>
      </c>
      <c r="AC151" s="79">
        <v>3.02</v>
      </c>
      <c r="AD151" s="84">
        <v>0</v>
      </c>
      <c r="AE151" s="69"/>
    </row>
    <row r="152" spans="2:31" ht="17.25" customHeight="1" x14ac:dyDescent="0.15">
      <c r="B152" s="80" t="s">
        <v>18</v>
      </c>
      <c r="C152" s="123"/>
      <c r="D152" s="77" t="s">
        <v>14</v>
      </c>
      <c r="E152" s="79">
        <f t="shared" si="146"/>
        <v>482.44899999999996</v>
      </c>
      <c r="F152" s="79">
        <f t="shared" si="134"/>
        <v>470.20299999999997</v>
      </c>
      <c r="G152" s="79">
        <f>J152+M152</f>
        <v>468.96699999999998</v>
      </c>
      <c r="H152" s="79">
        <f>K152+N152</f>
        <v>1.236</v>
      </c>
      <c r="I152" s="79">
        <f t="shared" si="136"/>
        <v>468.95299999999997</v>
      </c>
      <c r="J152" s="79">
        <v>467.71699999999998</v>
      </c>
      <c r="K152" s="79">
        <v>1.236</v>
      </c>
      <c r="L152" s="79">
        <f t="shared" si="138"/>
        <v>1.25</v>
      </c>
      <c r="M152" s="79">
        <v>1.25</v>
      </c>
      <c r="N152" s="84">
        <v>0</v>
      </c>
      <c r="O152" s="79">
        <f t="shared" si="140"/>
        <v>12.246</v>
      </c>
      <c r="P152" s="79">
        <f t="shared" ref="P152:P156" si="154">V152+Y152</f>
        <v>2.9290000000000003</v>
      </c>
      <c r="Q152" s="79">
        <f t="shared" ref="Q152:Q156" si="155">W152+Z152</f>
        <v>9.3170000000000002</v>
      </c>
      <c r="R152" s="84">
        <v>0</v>
      </c>
      <c r="S152" s="84">
        <v>0</v>
      </c>
      <c r="T152" s="84">
        <v>0</v>
      </c>
      <c r="U152" s="79">
        <f t="shared" si="141"/>
        <v>1.264</v>
      </c>
      <c r="V152" s="79">
        <v>1.264</v>
      </c>
      <c r="W152" s="79">
        <v>0</v>
      </c>
      <c r="X152" s="79">
        <f t="shared" si="143"/>
        <v>10.981999999999999</v>
      </c>
      <c r="Y152" s="79">
        <v>1.665</v>
      </c>
      <c r="Z152" s="79">
        <v>9.3170000000000002</v>
      </c>
      <c r="AA152" s="84">
        <f t="shared" si="152"/>
        <v>0</v>
      </c>
      <c r="AB152" s="84">
        <v>0</v>
      </c>
      <c r="AC152" s="84">
        <v>0</v>
      </c>
      <c r="AD152" s="84">
        <v>0</v>
      </c>
      <c r="AE152" s="69"/>
    </row>
    <row r="153" spans="2:31" ht="17.25" customHeight="1" x14ac:dyDescent="0.15">
      <c r="B153" s="80"/>
      <c r="C153" s="121" t="s">
        <v>19</v>
      </c>
      <c r="D153" s="77" t="s">
        <v>13</v>
      </c>
      <c r="E153" s="79">
        <f t="shared" si="146"/>
        <v>2045.9199999999998</v>
      </c>
      <c r="F153" s="79">
        <f t="shared" si="134"/>
        <v>966.31</v>
      </c>
      <c r="G153" s="79">
        <f t="shared" ref="G153:G156" si="156">J153+M153</f>
        <v>921.43999999999994</v>
      </c>
      <c r="H153" s="79">
        <f t="shared" ref="H153:H156" si="157">K153+N153</f>
        <v>44.870000000000005</v>
      </c>
      <c r="I153" s="79">
        <f t="shared" si="136"/>
        <v>805.44999999999993</v>
      </c>
      <c r="J153" s="79">
        <v>797.94999999999993</v>
      </c>
      <c r="K153" s="79">
        <v>7.5</v>
      </c>
      <c r="L153" s="79">
        <f t="shared" si="138"/>
        <v>160.86000000000001</v>
      </c>
      <c r="M153" s="79">
        <v>123.49</v>
      </c>
      <c r="N153" s="79">
        <v>37.370000000000005</v>
      </c>
      <c r="O153" s="79">
        <f t="shared" si="140"/>
        <v>1021.14</v>
      </c>
      <c r="P153" s="79">
        <f t="shared" si="154"/>
        <v>268.64</v>
      </c>
      <c r="Q153" s="79">
        <f t="shared" si="155"/>
        <v>752.5</v>
      </c>
      <c r="R153" s="84">
        <v>0</v>
      </c>
      <c r="S153" s="84">
        <v>0</v>
      </c>
      <c r="T153" s="84">
        <v>0</v>
      </c>
      <c r="U153" s="79">
        <f t="shared" si="141"/>
        <v>19.25</v>
      </c>
      <c r="V153" s="79">
        <v>9.76</v>
      </c>
      <c r="W153" s="79">
        <v>9.49</v>
      </c>
      <c r="X153" s="79">
        <f t="shared" si="143"/>
        <v>1001.89</v>
      </c>
      <c r="Y153" s="79">
        <v>258.88</v>
      </c>
      <c r="Z153" s="79">
        <v>743.01</v>
      </c>
      <c r="AA153" s="79">
        <f t="shared" si="152"/>
        <v>58.47</v>
      </c>
      <c r="AB153" s="79">
        <v>50.13</v>
      </c>
      <c r="AC153" s="79">
        <v>8.34</v>
      </c>
      <c r="AD153" s="84">
        <v>0</v>
      </c>
      <c r="AE153" s="69"/>
    </row>
    <row r="154" spans="2:31" ht="17.25" customHeight="1" x14ac:dyDescent="0.15">
      <c r="B154" s="80" t="s">
        <v>20</v>
      </c>
      <c r="C154" s="123" t="s">
        <v>21</v>
      </c>
      <c r="D154" s="77" t="s">
        <v>14</v>
      </c>
      <c r="E154" s="79">
        <f t="shared" si="146"/>
        <v>452.38599999999997</v>
      </c>
      <c r="F154" s="79">
        <f t="shared" si="134"/>
        <v>289.98499999999996</v>
      </c>
      <c r="G154" s="79">
        <f t="shared" si="156"/>
        <v>285.82299999999998</v>
      </c>
      <c r="H154" s="79">
        <f t="shared" si="157"/>
        <v>4.1619999999999999</v>
      </c>
      <c r="I154" s="79">
        <f t="shared" si="136"/>
        <v>267.63499999999999</v>
      </c>
      <c r="J154" s="79">
        <v>267.21999999999997</v>
      </c>
      <c r="K154" s="79">
        <v>0.41499999999999998</v>
      </c>
      <c r="L154" s="79">
        <f t="shared" si="138"/>
        <v>22.35</v>
      </c>
      <c r="M154" s="79">
        <v>18.603000000000002</v>
      </c>
      <c r="N154" s="79">
        <v>3.7469999999999999</v>
      </c>
      <c r="O154" s="79">
        <f t="shared" si="140"/>
        <v>162.40100000000001</v>
      </c>
      <c r="P154" s="79">
        <f t="shared" si="154"/>
        <v>59.503999999999998</v>
      </c>
      <c r="Q154" s="79">
        <f t="shared" si="155"/>
        <v>102.89700000000001</v>
      </c>
      <c r="R154" s="84">
        <v>0</v>
      </c>
      <c r="S154" s="84">
        <v>0</v>
      </c>
      <c r="T154" s="84">
        <v>0</v>
      </c>
      <c r="U154" s="79">
        <f t="shared" si="141"/>
        <v>2.5960000000000001</v>
      </c>
      <c r="V154" s="79">
        <v>1.4390000000000001</v>
      </c>
      <c r="W154" s="79">
        <v>1.157</v>
      </c>
      <c r="X154" s="79">
        <f t="shared" si="143"/>
        <v>159.80500000000001</v>
      </c>
      <c r="Y154" s="79">
        <v>58.064999999999998</v>
      </c>
      <c r="Z154" s="79">
        <v>101.74000000000001</v>
      </c>
      <c r="AA154" s="84">
        <f t="shared" si="152"/>
        <v>0</v>
      </c>
      <c r="AB154" s="84">
        <v>0</v>
      </c>
      <c r="AC154" s="84">
        <v>0</v>
      </c>
      <c r="AD154" s="84">
        <v>0</v>
      </c>
      <c r="AE154" s="69"/>
    </row>
    <row r="155" spans="2:31" ht="17.25" customHeight="1" x14ac:dyDescent="0.15">
      <c r="B155" s="80"/>
      <c r="C155" s="121" t="s">
        <v>22</v>
      </c>
      <c r="D155" s="77" t="s">
        <v>13</v>
      </c>
      <c r="E155" s="79">
        <f t="shared" si="146"/>
        <v>4072.9599999999996</v>
      </c>
      <c r="F155" s="79">
        <f t="shared" si="134"/>
        <v>1600.01</v>
      </c>
      <c r="G155" s="79">
        <f t="shared" si="156"/>
        <v>1552.09</v>
      </c>
      <c r="H155" s="79">
        <f t="shared" si="157"/>
        <v>47.92</v>
      </c>
      <c r="I155" s="79">
        <f t="shared" si="136"/>
        <v>1460.47</v>
      </c>
      <c r="J155" s="79">
        <v>1433.3</v>
      </c>
      <c r="K155" s="79">
        <v>27.17</v>
      </c>
      <c r="L155" s="79">
        <f t="shared" si="138"/>
        <v>139.54000000000002</v>
      </c>
      <c r="M155" s="79">
        <v>118.79</v>
      </c>
      <c r="N155" s="79">
        <v>20.75</v>
      </c>
      <c r="O155" s="79">
        <f t="shared" si="140"/>
        <v>2051.6799999999998</v>
      </c>
      <c r="P155" s="79">
        <f t="shared" si="154"/>
        <v>109.73</v>
      </c>
      <c r="Q155" s="79">
        <f t="shared" si="155"/>
        <v>1941.95</v>
      </c>
      <c r="R155" s="79">
        <v>0</v>
      </c>
      <c r="S155" s="84">
        <v>0</v>
      </c>
      <c r="T155" s="79">
        <v>0</v>
      </c>
      <c r="U155" s="79">
        <f t="shared" si="141"/>
        <v>67.7</v>
      </c>
      <c r="V155" s="79">
        <v>3.98</v>
      </c>
      <c r="W155" s="79">
        <v>63.72</v>
      </c>
      <c r="X155" s="79">
        <f t="shared" si="143"/>
        <v>1983.98</v>
      </c>
      <c r="Y155" s="79">
        <v>105.75</v>
      </c>
      <c r="Z155" s="79">
        <v>1878.23</v>
      </c>
      <c r="AA155" s="79">
        <f t="shared" si="152"/>
        <v>158.35</v>
      </c>
      <c r="AB155" s="79">
        <v>126.31</v>
      </c>
      <c r="AC155" s="79">
        <v>32.04</v>
      </c>
      <c r="AD155" s="79">
        <v>262.92</v>
      </c>
      <c r="AE155" s="69"/>
    </row>
    <row r="156" spans="2:31" ht="17.25" customHeight="1" x14ac:dyDescent="0.15">
      <c r="B156" s="80"/>
      <c r="C156" s="123" t="s">
        <v>21</v>
      </c>
      <c r="D156" s="77" t="s">
        <v>14</v>
      </c>
      <c r="E156" s="79">
        <f t="shared" si="146"/>
        <v>808.19500000000005</v>
      </c>
      <c r="F156" s="79">
        <f t="shared" si="134"/>
        <v>510.39300000000003</v>
      </c>
      <c r="G156" s="79">
        <f t="shared" si="156"/>
        <v>505.75900000000001</v>
      </c>
      <c r="H156" s="79">
        <f t="shared" si="157"/>
        <v>4.6340000000000003</v>
      </c>
      <c r="I156" s="79">
        <f t="shared" si="136"/>
        <v>483.94600000000003</v>
      </c>
      <c r="J156" s="79">
        <v>480.387</v>
      </c>
      <c r="K156" s="79">
        <v>3.5590000000000002</v>
      </c>
      <c r="L156" s="79">
        <f t="shared" si="138"/>
        <v>26.446999999999999</v>
      </c>
      <c r="M156" s="79">
        <v>25.372</v>
      </c>
      <c r="N156" s="79">
        <v>1.075</v>
      </c>
      <c r="O156" s="79">
        <f t="shared" si="140"/>
        <v>297.80200000000002</v>
      </c>
      <c r="P156" s="79">
        <f t="shared" si="154"/>
        <v>27.922999999999998</v>
      </c>
      <c r="Q156" s="79">
        <f t="shared" si="155"/>
        <v>269.87900000000002</v>
      </c>
      <c r="R156" s="79">
        <v>0</v>
      </c>
      <c r="S156" s="84">
        <v>0</v>
      </c>
      <c r="T156" s="79">
        <v>0</v>
      </c>
      <c r="U156" s="79">
        <f t="shared" si="141"/>
        <v>10.028</v>
      </c>
      <c r="V156" s="79">
        <v>1.0189999999999999</v>
      </c>
      <c r="W156" s="79">
        <v>9.0090000000000003</v>
      </c>
      <c r="X156" s="79">
        <f t="shared" si="143"/>
        <v>287.774</v>
      </c>
      <c r="Y156" s="79">
        <v>26.904</v>
      </c>
      <c r="Z156" s="79">
        <v>260.87</v>
      </c>
      <c r="AA156" s="84">
        <f t="shared" si="152"/>
        <v>0</v>
      </c>
      <c r="AB156" s="84">
        <v>0</v>
      </c>
      <c r="AC156" s="84">
        <v>0</v>
      </c>
      <c r="AD156" s="84">
        <v>0</v>
      </c>
      <c r="AE156" s="69"/>
    </row>
    <row r="157" spans="2:31" ht="17.25" customHeight="1" x14ac:dyDescent="0.15">
      <c r="B157" s="78"/>
      <c r="C157" s="121" t="s">
        <v>15</v>
      </c>
      <c r="D157" s="77" t="s">
        <v>13</v>
      </c>
      <c r="E157" s="79">
        <f t="shared" si="146"/>
        <v>35714.879999999997</v>
      </c>
      <c r="F157" s="79">
        <f t="shared" si="134"/>
        <v>15557.66</v>
      </c>
      <c r="G157" s="79">
        <f t="shared" ref="G157:H157" si="158">G159+G161+G163+G165</f>
        <v>15394.52</v>
      </c>
      <c r="H157" s="79">
        <f t="shared" si="158"/>
        <v>163.13999999999999</v>
      </c>
      <c r="I157" s="79">
        <f t="shared" si="136"/>
        <v>14346.430000000002</v>
      </c>
      <c r="J157" s="79">
        <f t="shared" ref="J157" si="159">J159+J161+J163+J165</f>
        <v>14305.350000000002</v>
      </c>
      <c r="K157" s="79">
        <f t="shared" ref="K157" si="160">K159+K161+K163+K165</f>
        <v>41.08</v>
      </c>
      <c r="L157" s="79">
        <f t="shared" si="138"/>
        <v>1211.23</v>
      </c>
      <c r="M157" s="79">
        <f t="shared" ref="M157:N157" si="161">M159+M161+M163+M165</f>
        <v>1089.17</v>
      </c>
      <c r="N157" s="79">
        <f t="shared" si="161"/>
        <v>122.05999999999999</v>
      </c>
      <c r="O157" s="79">
        <f t="shared" si="140"/>
        <v>18771.55</v>
      </c>
      <c r="P157" s="79">
        <f t="shared" ref="P157:Q157" si="162">P159+P161+P163+P165</f>
        <v>3371.6499999999996</v>
      </c>
      <c r="Q157" s="79">
        <f t="shared" si="162"/>
        <v>15399.9</v>
      </c>
      <c r="R157" s="79">
        <v>0</v>
      </c>
      <c r="S157" s="79">
        <v>0</v>
      </c>
      <c r="T157" s="79">
        <v>0</v>
      </c>
      <c r="U157" s="79">
        <f t="shared" si="141"/>
        <v>471.3</v>
      </c>
      <c r="V157" s="79">
        <f t="shared" ref="V157:W157" si="163">V159+V161+V163+V165</f>
        <v>214.88</v>
      </c>
      <c r="W157" s="79">
        <f t="shared" si="163"/>
        <v>256.42</v>
      </c>
      <c r="X157" s="79">
        <f t="shared" si="143"/>
        <v>18300.25</v>
      </c>
      <c r="Y157" s="79">
        <f t="shared" ref="Y157:Z157" si="164">Y159+Y161+Y163+Y165</f>
        <v>3156.7699999999995</v>
      </c>
      <c r="Z157" s="79">
        <f t="shared" si="164"/>
        <v>15143.48</v>
      </c>
      <c r="AA157" s="79">
        <f t="shared" si="152"/>
        <v>1384.47</v>
      </c>
      <c r="AB157" s="79">
        <f t="shared" ref="AB157:AD157" si="165">AB159+AB161+AB163+AB165</f>
        <v>1053.81</v>
      </c>
      <c r="AC157" s="79">
        <f t="shared" si="165"/>
        <v>330.66</v>
      </c>
      <c r="AD157" s="79">
        <f t="shared" si="165"/>
        <v>1.2</v>
      </c>
      <c r="AE157" s="69"/>
    </row>
    <row r="158" spans="2:31" ht="17.25" customHeight="1" x14ac:dyDescent="0.15">
      <c r="B158" s="80"/>
      <c r="C158" s="123"/>
      <c r="D158" s="77" t="s">
        <v>14</v>
      </c>
      <c r="E158" s="79">
        <f t="shared" si="146"/>
        <v>7746.8189999999995</v>
      </c>
      <c r="F158" s="79">
        <f t="shared" si="134"/>
        <v>4958.8339999999998</v>
      </c>
      <c r="G158" s="79">
        <f t="shared" ref="G158:H158" si="166">G160+G162+G164+G166</f>
        <v>4936.2370000000001</v>
      </c>
      <c r="H158" s="79">
        <f t="shared" si="166"/>
        <v>22.597000000000001</v>
      </c>
      <c r="I158" s="79">
        <f t="shared" si="136"/>
        <v>4775.3540000000003</v>
      </c>
      <c r="J158" s="79">
        <f t="shared" ref="J158" si="167">J160+J162+J164+J166</f>
        <v>4769.4059999999999</v>
      </c>
      <c r="K158" s="79">
        <f t="shared" ref="K158" si="168">K160+K162+K164+K166</f>
        <v>5.9479999999999995</v>
      </c>
      <c r="L158" s="79">
        <f t="shared" si="138"/>
        <v>183.48000000000002</v>
      </c>
      <c r="M158" s="79">
        <f t="shared" ref="M158:N158" si="169">M160+M162+M164+M166</f>
        <v>166.83100000000002</v>
      </c>
      <c r="N158" s="79">
        <f t="shared" si="169"/>
        <v>16.649000000000001</v>
      </c>
      <c r="O158" s="79">
        <f t="shared" si="140"/>
        <v>2787.9850000000001</v>
      </c>
      <c r="P158" s="79">
        <f t="shared" ref="P158:Q158" si="170">P160+P162+P164+P166</f>
        <v>833.42099999999994</v>
      </c>
      <c r="Q158" s="79">
        <f t="shared" si="170"/>
        <v>1954.5640000000001</v>
      </c>
      <c r="R158" s="79">
        <v>0</v>
      </c>
      <c r="S158" s="79">
        <v>0</v>
      </c>
      <c r="T158" s="79">
        <v>0</v>
      </c>
      <c r="U158" s="79">
        <f t="shared" si="141"/>
        <v>93.382999999999996</v>
      </c>
      <c r="V158" s="79">
        <f t="shared" ref="V158:W158" si="171">V160+V162+V164+V166</f>
        <v>57.106999999999999</v>
      </c>
      <c r="W158" s="79">
        <f t="shared" si="171"/>
        <v>36.275999999999996</v>
      </c>
      <c r="X158" s="79">
        <f t="shared" si="143"/>
        <v>2694.6019999999999</v>
      </c>
      <c r="Y158" s="79">
        <f t="shared" ref="Y158:Z158" si="172">Y160+Y162+Y164+Y166</f>
        <v>776.31399999999985</v>
      </c>
      <c r="Z158" s="79">
        <f t="shared" si="172"/>
        <v>1918.288</v>
      </c>
      <c r="AA158" s="84">
        <f t="shared" si="152"/>
        <v>0</v>
      </c>
      <c r="AB158" s="79">
        <f t="shared" ref="AB158:AD158" si="173">AB160+AB162+AB164+AB166</f>
        <v>0</v>
      </c>
      <c r="AC158" s="79">
        <f t="shared" si="173"/>
        <v>0</v>
      </c>
      <c r="AD158" s="79">
        <f t="shared" si="173"/>
        <v>0</v>
      </c>
      <c r="AE158" s="69"/>
    </row>
    <row r="159" spans="2:31" ht="17.25" customHeight="1" x14ac:dyDescent="0.15">
      <c r="B159" s="80" t="s">
        <v>433</v>
      </c>
      <c r="C159" s="121" t="s">
        <v>430</v>
      </c>
      <c r="D159" s="77" t="s">
        <v>13</v>
      </c>
      <c r="E159" s="79">
        <f t="shared" si="146"/>
        <v>2681.4700000000003</v>
      </c>
      <c r="F159" s="79">
        <f t="shared" si="134"/>
        <v>2409.1400000000003</v>
      </c>
      <c r="G159" s="79">
        <f t="shared" ref="G159:G166" si="174">J159+M159</f>
        <v>2407.5700000000002</v>
      </c>
      <c r="H159" s="79">
        <f t="shared" ref="H159:H166" si="175">K159+N159</f>
        <v>1.57</v>
      </c>
      <c r="I159" s="79">
        <f t="shared" si="136"/>
        <v>2398.15</v>
      </c>
      <c r="J159" s="79">
        <v>2398.15</v>
      </c>
      <c r="K159" s="79">
        <v>0</v>
      </c>
      <c r="L159" s="84">
        <f t="shared" si="138"/>
        <v>10.99</v>
      </c>
      <c r="M159" s="84">
        <v>9.42</v>
      </c>
      <c r="N159" s="84">
        <v>1.57</v>
      </c>
      <c r="O159" s="79">
        <f t="shared" si="140"/>
        <v>271.99999999999994</v>
      </c>
      <c r="P159" s="79">
        <f t="shared" ref="P159:P166" si="176">V159+Y159</f>
        <v>1.1299999999999999</v>
      </c>
      <c r="Q159" s="79">
        <f t="shared" ref="Q159:Q166" si="177">W159+Z159</f>
        <v>270.86999999999995</v>
      </c>
      <c r="R159" s="84">
        <v>0</v>
      </c>
      <c r="S159" s="84">
        <v>0</v>
      </c>
      <c r="T159" s="84">
        <v>0</v>
      </c>
      <c r="U159" s="79">
        <f t="shared" si="141"/>
        <v>2.91</v>
      </c>
      <c r="V159" s="79">
        <v>1.1299999999999999</v>
      </c>
      <c r="W159" s="79">
        <v>1.78</v>
      </c>
      <c r="X159" s="79">
        <f t="shared" si="143"/>
        <v>269.08999999999997</v>
      </c>
      <c r="Y159" s="79">
        <v>0</v>
      </c>
      <c r="Z159" s="79">
        <v>269.08999999999997</v>
      </c>
      <c r="AA159" s="79">
        <f t="shared" si="152"/>
        <v>0.33</v>
      </c>
      <c r="AB159" s="79">
        <v>0</v>
      </c>
      <c r="AC159" s="79">
        <v>0.33</v>
      </c>
      <c r="AD159" s="84">
        <v>0</v>
      </c>
      <c r="AE159" s="69"/>
    </row>
    <row r="160" spans="2:31" ht="17.25" customHeight="1" x14ac:dyDescent="0.15">
      <c r="B160" s="80"/>
      <c r="C160" s="123" t="s">
        <v>23</v>
      </c>
      <c r="D160" s="77" t="s">
        <v>14</v>
      </c>
      <c r="E160" s="79">
        <f t="shared" si="146"/>
        <v>782.12199999999996</v>
      </c>
      <c r="F160" s="79">
        <f t="shared" si="134"/>
        <v>752.60899999999992</v>
      </c>
      <c r="G160" s="79">
        <f t="shared" si="174"/>
        <v>752.56999999999994</v>
      </c>
      <c r="H160" s="79">
        <f t="shared" si="175"/>
        <v>3.9E-2</v>
      </c>
      <c r="I160" s="79">
        <f t="shared" si="136"/>
        <v>750.56899999999996</v>
      </c>
      <c r="J160" s="79">
        <v>750.56899999999996</v>
      </c>
      <c r="K160" s="79">
        <v>0</v>
      </c>
      <c r="L160" s="84">
        <f t="shared" si="138"/>
        <v>2.04</v>
      </c>
      <c r="M160" s="84">
        <v>2.0009999999999999</v>
      </c>
      <c r="N160" s="84">
        <v>3.9E-2</v>
      </c>
      <c r="O160" s="79">
        <f t="shared" si="140"/>
        <v>29.512999999999998</v>
      </c>
      <c r="P160" s="79">
        <f t="shared" si="176"/>
        <v>4.9000000000000002E-2</v>
      </c>
      <c r="Q160" s="79">
        <f t="shared" si="177"/>
        <v>29.463999999999999</v>
      </c>
      <c r="R160" s="84">
        <v>0</v>
      </c>
      <c r="S160" s="84">
        <v>0</v>
      </c>
      <c r="T160" s="84">
        <v>0</v>
      </c>
      <c r="U160" s="79">
        <f t="shared" si="141"/>
        <v>0.311</v>
      </c>
      <c r="V160" s="79">
        <v>4.9000000000000002E-2</v>
      </c>
      <c r="W160" s="79">
        <v>0.26200000000000001</v>
      </c>
      <c r="X160" s="79">
        <f t="shared" si="143"/>
        <v>29.201999999999998</v>
      </c>
      <c r="Y160" s="79">
        <v>0</v>
      </c>
      <c r="Z160" s="79">
        <v>29.201999999999998</v>
      </c>
      <c r="AA160" s="84">
        <f t="shared" si="152"/>
        <v>0</v>
      </c>
      <c r="AB160" s="84">
        <v>0</v>
      </c>
      <c r="AC160" s="84">
        <v>0</v>
      </c>
      <c r="AD160" s="84">
        <v>0</v>
      </c>
      <c r="AE160" s="69"/>
    </row>
    <row r="161" spans="2:31" ht="17.25" customHeight="1" x14ac:dyDescent="0.15">
      <c r="B161" s="80" t="s">
        <v>434</v>
      </c>
      <c r="C161" s="121" t="s">
        <v>24</v>
      </c>
      <c r="D161" s="77" t="s">
        <v>13</v>
      </c>
      <c r="E161" s="79">
        <f t="shared" si="146"/>
        <v>3518.83</v>
      </c>
      <c r="F161" s="79">
        <f t="shared" si="134"/>
        <v>1729.62</v>
      </c>
      <c r="G161" s="79">
        <f t="shared" si="174"/>
        <v>1716.56</v>
      </c>
      <c r="H161" s="79">
        <f t="shared" si="175"/>
        <v>13.06</v>
      </c>
      <c r="I161" s="79">
        <f t="shared" si="136"/>
        <v>1473.7</v>
      </c>
      <c r="J161" s="79">
        <v>1470.04</v>
      </c>
      <c r="K161" s="79">
        <v>3.66</v>
      </c>
      <c r="L161" s="79">
        <f t="shared" si="138"/>
        <v>255.92</v>
      </c>
      <c r="M161" s="79">
        <v>246.51999999999998</v>
      </c>
      <c r="N161" s="84">
        <v>9.4</v>
      </c>
      <c r="O161" s="79">
        <f t="shared" si="140"/>
        <v>1667.09</v>
      </c>
      <c r="P161" s="79">
        <f t="shared" si="176"/>
        <v>437.77</v>
      </c>
      <c r="Q161" s="79">
        <f t="shared" si="177"/>
        <v>1229.32</v>
      </c>
      <c r="R161" s="84">
        <v>0</v>
      </c>
      <c r="S161" s="84">
        <v>0</v>
      </c>
      <c r="T161" s="84">
        <v>0</v>
      </c>
      <c r="U161" s="79">
        <f t="shared" si="141"/>
        <v>132.80000000000001</v>
      </c>
      <c r="V161" s="79">
        <v>114.5</v>
      </c>
      <c r="W161" s="79">
        <v>18.3</v>
      </c>
      <c r="X161" s="79">
        <f t="shared" si="143"/>
        <v>1534.29</v>
      </c>
      <c r="Y161" s="79">
        <v>323.27</v>
      </c>
      <c r="Z161" s="79">
        <v>1211.02</v>
      </c>
      <c r="AA161" s="79">
        <f t="shared" si="152"/>
        <v>122.12</v>
      </c>
      <c r="AB161" s="79">
        <v>33.79</v>
      </c>
      <c r="AC161" s="79">
        <v>88.33</v>
      </c>
      <c r="AD161" s="84">
        <v>0</v>
      </c>
      <c r="AE161" s="69"/>
    </row>
    <row r="162" spans="2:31" ht="17.25" customHeight="1" x14ac:dyDescent="0.15">
      <c r="B162" s="80"/>
      <c r="C162" s="123" t="s">
        <v>21</v>
      </c>
      <c r="D162" s="77" t="s">
        <v>14</v>
      </c>
      <c r="E162" s="79">
        <f t="shared" si="146"/>
        <v>731.40099999999984</v>
      </c>
      <c r="F162" s="79">
        <f t="shared" si="134"/>
        <v>478.3309999999999</v>
      </c>
      <c r="G162" s="79">
        <f t="shared" si="174"/>
        <v>477.30099999999993</v>
      </c>
      <c r="H162" s="79">
        <f t="shared" si="175"/>
        <v>1.03</v>
      </c>
      <c r="I162" s="79">
        <f t="shared" si="136"/>
        <v>438.00799999999998</v>
      </c>
      <c r="J162" s="79">
        <v>437.71099999999996</v>
      </c>
      <c r="K162" s="79">
        <v>0.29699999999999999</v>
      </c>
      <c r="L162" s="79">
        <f t="shared" si="138"/>
        <v>40.323</v>
      </c>
      <c r="M162" s="79">
        <v>39.590000000000003</v>
      </c>
      <c r="N162" s="79">
        <v>0.73299999999999998</v>
      </c>
      <c r="O162" s="79">
        <f t="shared" si="140"/>
        <v>253.07</v>
      </c>
      <c r="P162" s="79">
        <f t="shared" si="176"/>
        <v>108.717</v>
      </c>
      <c r="Q162" s="79">
        <f t="shared" si="177"/>
        <v>144.35300000000001</v>
      </c>
      <c r="R162" s="84">
        <v>0</v>
      </c>
      <c r="S162" s="84">
        <v>0</v>
      </c>
      <c r="T162" s="84">
        <v>0</v>
      </c>
      <c r="U162" s="79">
        <f t="shared" si="141"/>
        <v>34.097999999999999</v>
      </c>
      <c r="V162" s="79">
        <v>31.416</v>
      </c>
      <c r="W162" s="79">
        <v>2.6819999999999999</v>
      </c>
      <c r="X162" s="79">
        <f t="shared" si="143"/>
        <v>218.97200000000004</v>
      </c>
      <c r="Y162" s="79">
        <v>77.301000000000002</v>
      </c>
      <c r="Z162" s="79">
        <v>141.67100000000002</v>
      </c>
      <c r="AA162" s="84">
        <f t="shared" si="152"/>
        <v>0</v>
      </c>
      <c r="AB162" s="84">
        <v>0</v>
      </c>
      <c r="AC162" s="84">
        <v>0</v>
      </c>
      <c r="AD162" s="84">
        <v>0</v>
      </c>
      <c r="AE162" s="69"/>
    </row>
    <row r="163" spans="2:31" ht="17.25" customHeight="1" x14ac:dyDescent="0.15">
      <c r="B163" s="80" t="s">
        <v>20</v>
      </c>
      <c r="C163" s="121" t="s">
        <v>25</v>
      </c>
      <c r="D163" s="77" t="s">
        <v>13</v>
      </c>
      <c r="E163" s="79">
        <f t="shared" si="146"/>
        <v>2934.43</v>
      </c>
      <c r="F163" s="79">
        <f t="shared" si="134"/>
        <v>1034.3399999999999</v>
      </c>
      <c r="G163" s="79">
        <f t="shared" si="174"/>
        <v>954.02</v>
      </c>
      <c r="H163" s="79">
        <f t="shared" si="175"/>
        <v>80.319999999999993</v>
      </c>
      <c r="I163" s="79">
        <f t="shared" si="136"/>
        <v>534.44000000000005</v>
      </c>
      <c r="J163" s="79">
        <v>534.44000000000005</v>
      </c>
      <c r="K163" s="79">
        <v>0</v>
      </c>
      <c r="L163" s="79">
        <f t="shared" si="138"/>
        <v>499.9</v>
      </c>
      <c r="M163" s="79">
        <v>419.58</v>
      </c>
      <c r="N163" s="79">
        <v>80.319999999999993</v>
      </c>
      <c r="O163" s="79">
        <f t="shared" si="140"/>
        <v>1873.9999999999998</v>
      </c>
      <c r="P163" s="79">
        <f t="shared" si="176"/>
        <v>130.06</v>
      </c>
      <c r="Q163" s="79">
        <f t="shared" si="177"/>
        <v>1743.9399999999998</v>
      </c>
      <c r="R163" s="84">
        <v>0</v>
      </c>
      <c r="S163" s="84">
        <v>0</v>
      </c>
      <c r="T163" s="84">
        <v>0</v>
      </c>
      <c r="U163" s="79">
        <f t="shared" si="141"/>
        <v>92.69</v>
      </c>
      <c r="V163" s="79">
        <v>25.38</v>
      </c>
      <c r="W163" s="79">
        <v>67.31</v>
      </c>
      <c r="X163" s="79">
        <f t="shared" si="143"/>
        <v>1781.31</v>
      </c>
      <c r="Y163" s="79">
        <v>104.67999999999999</v>
      </c>
      <c r="Z163" s="79">
        <v>1676.6299999999999</v>
      </c>
      <c r="AA163" s="79">
        <f t="shared" si="152"/>
        <v>26.09</v>
      </c>
      <c r="AB163" s="79">
        <v>9.1999999999999993</v>
      </c>
      <c r="AC163" s="79">
        <v>16.89</v>
      </c>
      <c r="AD163" s="84">
        <v>0</v>
      </c>
      <c r="AE163" s="69"/>
    </row>
    <row r="164" spans="2:31" ht="17.25" customHeight="1" x14ac:dyDescent="0.15">
      <c r="B164" s="80"/>
      <c r="C164" s="123" t="s">
        <v>26</v>
      </c>
      <c r="D164" s="77" t="s">
        <v>14</v>
      </c>
      <c r="E164" s="79">
        <f t="shared" si="146"/>
        <v>511.34</v>
      </c>
      <c r="F164" s="79">
        <f t="shared" si="134"/>
        <v>253.33699999999999</v>
      </c>
      <c r="G164" s="79">
        <f t="shared" si="174"/>
        <v>241.62899999999999</v>
      </c>
      <c r="H164" s="79">
        <f t="shared" si="175"/>
        <v>11.708</v>
      </c>
      <c r="I164" s="79">
        <f t="shared" si="136"/>
        <v>175.79499999999999</v>
      </c>
      <c r="J164" s="79">
        <v>175.79499999999999</v>
      </c>
      <c r="K164" s="79">
        <v>0</v>
      </c>
      <c r="L164" s="79">
        <f t="shared" si="138"/>
        <v>77.542000000000002</v>
      </c>
      <c r="M164" s="79">
        <v>65.834000000000003</v>
      </c>
      <c r="N164" s="79">
        <v>11.708</v>
      </c>
      <c r="O164" s="79">
        <f t="shared" si="140"/>
        <v>258.00299999999999</v>
      </c>
      <c r="P164" s="79">
        <f t="shared" si="176"/>
        <v>31.724999999999998</v>
      </c>
      <c r="Q164" s="79">
        <f t="shared" si="177"/>
        <v>226.27799999999999</v>
      </c>
      <c r="R164" s="84">
        <v>0</v>
      </c>
      <c r="S164" s="84">
        <v>0</v>
      </c>
      <c r="T164" s="84">
        <v>0</v>
      </c>
      <c r="U164" s="79">
        <f t="shared" si="141"/>
        <v>16.629000000000001</v>
      </c>
      <c r="V164" s="79">
        <v>6.9470000000000001</v>
      </c>
      <c r="W164" s="79">
        <v>9.6820000000000004</v>
      </c>
      <c r="X164" s="79">
        <f t="shared" si="143"/>
        <v>241.374</v>
      </c>
      <c r="Y164" s="79">
        <v>24.777999999999999</v>
      </c>
      <c r="Z164" s="79">
        <v>216.596</v>
      </c>
      <c r="AA164" s="84">
        <f t="shared" si="152"/>
        <v>0</v>
      </c>
      <c r="AB164" s="84">
        <v>0</v>
      </c>
      <c r="AC164" s="84">
        <v>0</v>
      </c>
      <c r="AD164" s="84">
        <v>0</v>
      </c>
      <c r="AE164" s="69"/>
    </row>
    <row r="165" spans="2:31" ht="17.25" customHeight="1" x14ac:dyDescent="0.15">
      <c r="B165" s="80"/>
      <c r="C165" s="121" t="s">
        <v>27</v>
      </c>
      <c r="D165" s="77" t="s">
        <v>13</v>
      </c>
      <c r="E165" s="79">
        <f t="shared" si="146"/>
        <v>26580.15</v>
      </c>
      <c r="F165" s="79">
        <f t="shared" si="134"/>
        <v>10384.560000000001</v>
      </c>
      <c r="G165" s="79">
        <f t="shared" si="174"/>
        <v>10316.370000000001</v>
      </c>
      <c r="H165" s="79">
        <f t="shared" si="175"/>
        <v>68.19</v>
      </c>
      <c r="I165" s="79">
        <f t="shared" si="136"/>
        <v>9940.1400000000012</v>
      </c>
      <c r="J165" s="79">
        <v>9902.7200000000012</v>
      </c>
      <c r="K165" s="79">
        <v>37.42</v>
      </c>
      <c r="L165" s="79">
        <f t="shared" si="138"/>
        <v>444.41999999999996</v>
      </c>
      <c r="M165" s="79">
        <v>413.65</v>
      </c>
      <c r="N165" s="79">
        <v>30.77</v>
      </c>
      <c r="O165" s="79">
        <f t="shared" si="140"/>
        <v>14958.46</v>
      </c>
      <c r="P165" s="79">
        <f t="shared" si="176"/>
        <v>2802.6899999999996</v>
      </c>
      <c r="Q165" s="79">
        <f t="shared" si="177"/>
        <v>12155.77</v>
      </c>
      <c r="R165" s="79">
        <v>0</v>
      </c>
      <c r="S165" s="79">
        <v>0</v>
      </c>
      <c r="T165" s="79">
        <v>0</v>
      </c>
      <c r="U165" s="79">
        <f t="shared" si="141"/>
        <v>242.9</v>
      </c>
      <c r="V165" s="79">
        <v>73.87</v>
      </c>
      <c r="W165" s="79">
        <v>169.03</v>
      </c>
      <c r="X165" s="79">
        <f t="shared" si="143"/>
        <v>14715.56</v>
      </c>
      <c r="Y165" s="79">
        <v>2728.8199999999997</v>
      </c>
      <c r="Z165" s="79">
        <v>11986.74</v>
      </c>
      <c r="AA165" s="79">
        <f t="shared" si="152"/>
        <v>1235.93</v>
      </c>
      <c r="AB165" s="79">
        <v>1010.82</v>
      </c>
      <c r="AC165" s="79">
        <v>225.11</v>
      </c>
      <c r="AD165" s="79">
        <v>1.2</v>
      </c>
      <c r="AE165" s="69"/>
    </row>
    <row r="166" spans="2:31" ht="17.25" customHeight="1" thickBot="1" x14ac:dyDescent="0.2">
      <c r="B166" s="80"/>
      <c r="C166" s="123" t="s">
        <v>21</v>
      </c>
      <c r="D166" s="77" t="s">
        <v>14</v>
      </c>
      <c r="E166" s="79">
        <f t="shared" si="146"/>
        <v>5721.9560000000001</v>
      </c>
      <c r="F166" s="79">
        <f t="shared" si="134"/>
        <v>3474.5570000000002</v>
      </c>
      <c r="G166" s="79">
        <f t="shared" si="174"/>
        <v>3464.7370000000001</v>
      </c>
      <c r="H166" s="79">
        <f t="shared" si="175"/>
        <v>9.82</v>
      </c>
      <c r="I166" s="79">
        <f t="shared" si="136"/>
        <v>3410.982</v>
      </c>
      <c r="J166" s="79">
        <v>3405.3310000000001</v>
      </c>
      <c r="K166" s="79">
        <v>5.6509999999999998</v>
      </c>
      <c r="L166" s="79">
        <f t="shared" si="138"/>
        <v>63.575000000000003</v>
      </c>
      <c r="M166" s="79">
        <v>59.405999999999999</v>
      </c>
      <c r="N166" s="79">
        <v>4.1690000000000005</v>
      </c>
      <c r="O166" s="79">
        <f t="shared" si="140"/>
        <v>2247.3989999999999</v>
      </c>
      <c r="P166" s="79">
        <f t="shared" si="176"/>
        <v>692.93</v>
      </c>
      <c r="Q166" s="79">
        <f t="shared" si="177"/>
        <v>1554.4690000000001</v>
      </c>
      <c r="R166" s="79">
        <v>0</v>
      </c>
      <c r="S166" s="79">
        <v>0</v>
      </c>
      <c r="T166" s="79">
        <v>0</v>
      </c>
      <c r="U166" s="79">
        <f t="shared" si="141"/>
        <v>42.344999999999999</v>
      </c>
      <c r="V166" s="79">
        <v>18.695</v>
      </c>
      <c r="W166" s="79">
        <v>23.65</v>
      </c>
      <c r="X166" s="79">
        <f t="shared" si="143"/>
        <v>2205.0540000000001</v>
      </c>
      <c r="Y166" s="79">
        <v>674.2349999999999</v>
      </c>
      <c r="Z166" s="79">
        <v>1530.819</v>
      </c>
      <c r="AA166" s="84">
        <f t="shared" si="152"/>
        <v>0</v>
      </c>
      <c r="AB166" s="84">
        <v>0</v>
      </c>
      <c r="AC166" s="84">
        <v>0</v>
      </c>
      <c r="AD166" s="84">
        <v>0</v>
      </c>
      <c r="AE166" s="69"/>
    </row>
    <row r="167" spans="2:31" ht="17.25" customHeight="1" x14ac:dyDescent="0.15">
      <c r="B167" s="64" t="s">
        <v>324</v>
      </c>
      <c r="C167" s="64" t="s">
        <v>325</v>
      </c>
      <c r="D167" s="64"/>
      <c r="E167" s="64"/>
      <c r="F167" s="64"/>
      <c r="G167" s="64"/>
      <c r="H167" s="64"/>
      <c r="I167" s="64"/>
      <c r="J167" s="64"/>
      <c r="K167" s="64"/>
      <c r="L167" s="64"/>
      <c r="M167" s="64"/>
      <c r="N167" s="64"/>
      <c r="O167" s="64"/>
      <c r="P167" s="64"/>
      <c r="Q167" s="64"/>
      <c r="R167" s="64"/>
      <c r="S167" s="64"/>
      <c r="T167" s="64"/>
      <c r="U167" s="64"/>
      <c r="V167" s="64"/>
      <c r="W167" s="64"/>
      <c r="X167" s="64"/>
      <c r="Y167" s="64"/>
      <c r="Z167" s="64"/>
      <c r="AA167" s="64"/>
      <c r="AB167" s="64"/>
      <c r="AC167" s="64"/>
      <c r="AD167" s="64"/>
    </row>
    <row r="169" spans="2:31" s="3" customFormat="1" ht="17.25" customHeight="1" x14ac:dyDescent="0.15">
      <c r="B169" s="3" t="s">
        <v>531</v>
      </c>
    </row>
    <row r="170" spans="2:31" ht="17.25" customHeight="1" thickBot="1" x14ac:dyDescent="0.2">
      <c r="C170" s="72"/>
      <c r="D170" s="72"/>
      <c r="E170" s="72"/>
      <c r="F170" s="72"/>
      <c r="G170" s="72"/>
      <c r="H170" s="72"/>
      <c r="I170" s="72"/>
      <c r="J170" s="72"/>
      <c r="K170" s="72"/>
      <c r="L170" s="72"/>
      <c r="M170" s="72"/>
      <c r="N170" s="72"/>
      <c r="O170" s="72"/>
      <c r="P170" s="72"/>
      <c r="Q170" s="72"/>
      <c r="R170" s="72"/>
      <c r="S170" s="72"/>
      <c r="T170" s="72"/>
      <c r="U170" s="72"/>
      <c r="V170" s="72"/>
      <c r="W170" s="72"/>
      <c r="X170" s="72"/>
      <c r="Y170" s="72"/>
      <c r="Z170" s="72"/>
      <c r="AA170" s="72" t="s">
        <v>28</v>
      </c>
      <c r="AB170" s="72"/>
      <c r="AC170" s="72"/>
      <c r="AD170" s="72"/>
    </row>
    <row r="171" spans="2:31" ht="17.25" customHeight="1" x14ac:dyDescent="0.15">
      <c r="B171" s="63"/>
      <c r="C171" s="64"/>
      <c r="D171" s="64"/>
      <c r="E171" s="65"/>
      <c r="F171" s="66" t="s">
        <v>0</v>
      </c>
      <c r="G171" s="67"/>
      <c r="H171" s="67"/>
      <c r="I171" s="67"/>
      <c r="J171" s="67"/>
      <c r="K171" s="67"/>
      <c r="L171" s="67"/>
      <c r="M171" s="67"/>
      <c r="N171" s="67"/>
      <c r="O171" s="67"/>
      <c r="P171" s="67"/>
      <c r="Q171" s="67"/>
      <c r="R171" s="67"/>
      <c r="S171" s="67"/>
      <c r="T171" s="67"/>
      <c r="U171" s="67"/>
      <c r="V171" s="67"/>
      <c r="W171" s="67"/>
      <c r="X171" s="67"/>
      <c r="Y171" s="67"/>
      <c r="Z171" s="67"/>
      <c r="AA171" s="66" t="s">
        <v>207</v>
      </c>
      <c r="AB171" s="67"/>
      <c r="AC171" s="67"/>
      <c r="AD171" s="65"/>
      <c r="AE171" s="69"/>
    </row>
    <row r="172" spans="2:31" ht="17.25" customHeight="1" x14ac:dyDescent="0.15">
      <c r="B172" s="71" t="s">
        <v>1</v>
      </c>
      <c r="C172" s="72"/>
      <c r="D172" s="72"/>
      <c r="E172" s="73" t="s">
        <v>2</v>
      </c>
      <c r="F172" s="74" t="s">
        <v>3</v>
      </c>
      <c r="G172" s="75"/>
      <c r="H172" s="75"/>
      <c r="I172" s="75"/>
      <c r="J172" s="75"/>
      <c r="K172" s="75"/>
      <c r="L172" s="75"/>
      <c r="M172" s="75"/>
      <c r="N172" s="75"/>
      <c r="O172" s="74" t="s">
        <v>4</v>
      </c>
      <c r="P172" s="75"/>
      <c r="Q172" s="75"/>
      <c r="R172" s="75"/>
      <c r="S172" s="75"/>
      <c r="T172" s="75"/>
      <c r="U172" s="75"/>
      <c r="V172" s="75"/>
      <c r="W172" s="75"/>
      <c r="X172" s="75"/>
      <c r="Y172" s="75"/>
      <c r="Z172" s="75"/>
      <c r="AA172" s="77"/>
      <c r="AB172" s="77"/>
      <c r="AC172" s="77"/>
      <c r="AD172" s="73" t="s">
        <v>204</v>
      </c>
      <c r="AE172" s="69"/>
    </row>
    <row r="173" spans="2:31" ht="17.25" customHeight="1" x14ac:dyDescent="0.15">
      <c r="B173" s="71"/>
      <c r="C173" s="72"/>
      <c r="D173" s="72"/>
      <c r="E173" s="73"/>
      <c r="F173" s="74" t="s">
        <v>5</v>
      </c>
      <c r="G173" s="75"/>
      <c r="H173" s="75"/>
      <c r="I173" s="74" t="s">
        <v>6</v>
      </c>
      <c r="J173" s="75"/>
      <c r="K173" s="75"/>
      <c r="L173" s="74" t="s">
        <v>7</v>
      </c>
      <c r="M173" s="75"/>
      <c r="N173" s="75"/>
      <c r="O173" s="74" t="s">
        <v>8</v>
      </c>
      <c r="P173" s="75"/>
      <c r="Q173" s="75"/>
      <c r="R173" s="74" t="s">
        <v>6</v>
      </c>
      <c r="S173" s="75"/>
      <c r="T173" s="75"/>
      <c r="U173" s="74" t="s">
        <v>7</v>
      </c>
      <c r="V173" s="75"/>
      <c r="W173" s="75"/>
      <c r="X173" s="74" t="s">
        <v>9</v>
      </c>
      <c r="Y173" s="75"/>
      <c r="Z173" s="75"/>
      <c r="AA173" s="73" t="s">
        <v>2</v>
      </c>
      <c r="AB173" s="126" t="s">
        <v>205</v>
      </c>
      <c r="AC173" s="126" t="s">
        <v>206</v>
      </c>
      <c r="AD173" s="73"/>
      <c r="AE173" s="69"/>
    </row>
    <row r="174" spans="2:31" ht="17.25" customHeight="1" x14ac:dyDescent="0.15">
      <c r="B174" s="69"/>
      <c r="E174" s="76"/>
      <c r="F174" s="77" t="s">
        <v>2</v>
      </c>
      <c r="G174" s="77" t="s">
        <v>10</v>
      </c>
      <c r="H174" s="77" t="s">
        <v>11</v>
      </c>
      <c r="I174" s="77" t="s">
        <v>2</v>
      </c>
      <c r="J174" s="77" t="s">
        <v>10</v>
      </c>
      <c r="K174" s="77" t="s">
        <v>11</v>
      </c>
      <c r="L174" s="77" t="s">
        <v>2</v>
      </c>
      <c r="M174" s="77" t="s">
        <v>10</v>
      </c>
      <c r="N174" s="77" t="s">
        <v>11</v>
      </c>
      <c r="O174" s="77" t="s">
        <v>2</v>
      </c>
      <c r="P174" s="238" t="s">
        <v>10</v>
      </c>
      <c r="Q174" s="239" t="s">
        <v>11</v>
      </c>
      <c r="R174" s="77" t="s">
        <v>2</v>
      </c>
      <c r="S174" s="77" t="s">
        <v>10</v>
      </c>
      <c r="T174" s="77" t="s">
        <v>11</v>
      </c>
      <c r="U174" s="77" t="s">
        <v>2</v>
      </c>
      <c r="V174" s="77" t="s">
        <v>10</v>
      </c>
      <c r="W174" s="77" t="s">
        <v>11</v>
      </c>
      <c r="X174" s="77" t="s">
        <v>2</v>
      </c>
      <c r="Y174" s="77" t="s">
        <v>10</v>
      </c>
      <c r="Z174" s="77" t="s">
        <v>11</v>
      </c>
      <c r="AA174" s="76"/>
      <c r="AB174" s="76"/>
      <c r="AC174" s="76"/>
      <c r="AD174" s="76"/>
      <c r="AE174" s="69"/>
    </row>
    <row r="175" spans="2:31" ht="17.25" customHeight="1" x14ac:dyDescent="0.15">
      <c r="B175" s="240" t="s">
        <v>12</v>
      </c>
      <c r="C175" s="75"/>
      <c r="D175" s="77" t="s">
        <v>13</v>
      </c>
      <c r="E175" s="79">
        <f t="shared" ref="E175:AD175" si="178">E203+E231</f>
        <v>53239.58</v>
      </c>
      <c r="F175" s="79">
        <f t="shared" si="178"/>
        <v>28863.45</v>
      </c>
      <c r="G175" s="79">
        <f t="shared" si="178"/>
        <v>28544.240000000002</v>
      </c>
      <c r="H175" s="79">
        <f t="shared" si="178"/>
        <v>319.21000000000004</v>
      </c>
      <c r="I175" s="79">
        <f t="shared" si="178"/>
        <v>28030.35</v>
      </c>
      <c r="J175" s="79">
        <f t="shared" si="178"/>
        <v>27860.9</v>
      </c>
      <c r="K175" s="79">
        <f t="shared" si="178"/>
        <v>169.45</v>
      </c>
      <c r="L175" s="79">
        <f t="shared" si="178"/>
        <v>833.1</v>
      </c>
      <c r="M175" s="79">
        <f t="shared" si="178"/>
        <v>683.34</v>
      </c>
      <c r="N175" s="79">
        <f t="shared" si="178"/>
        <v>149.76</v>
      </c>
      <c r="O175" s="79">
        <f t="shared" si="178"/>
        <v>23584.609999999997</v>
      </c>
      <c r="P175" s="79">
        <f t="shared" si="178"/>
        <v>2246.91</v>
      </c>
      <c r="Q175" s="79">
        <f t="shared" si="178"/>
        <v>21337.699999999997</v>
      </c>
      <c r="R175" s="79">
        <f t="shared" si="178"/>
        <v>0</v>
      </c>
      <c r="S175" s="79">
        <f t="shared" si="178"/>
        <v>0</v>
      </c>
      <c r="T175" s="79">
        <f t="shared" si="178"/>
        <v>0</v>
      </c>
      <c r="U175" s="79">
        <f t="shared" si="178"/>
        <v>254.39000000000001</v>
      </c>
      <c r="V175" s="79">
        <f t="shared" si="178"/>
        <v>57.83</v>
      </c>
      <c r="W175" s="79">
        <f t="shared" si="178"/>
        <v>196.56</v>
      </c>
      <c r="X175" s="79">
        <f t="shared" si="178"/>
        <v>23330.219999999998</v>
      </c>
      <c r="Y175" s="79">
        <f t="shared" si="178"/>
        <v>2189.08</v>
      </c>
      <c r="Z175" s="79">
        <f t="shared" si="178"/>
        <v>21141.14</v>
      </c>
      <c r="AA175" s="79">
        <f t="shared" si="178"/>
        <v>790.87</v>
      </c>
      <c r="AB175" s="79">
        <f t="shared" si="178"/>
        <v>466.08</v>
      </c>
      <c r="AC175" s="79">
        <f t="shared" si="178"/>
        <v>324.79000000000002</v>
      </c>
      <c r="AD175" s="79">
        <f t="shared" si="178"/>
        <v>0.65</v>
      </c>
      <c r="AE175" s="69"/>
    </row>
    <row r="176" spans="2:31" ht="17.25" customHeight="1" x14ac:dyDescent="0.15">
      <c r="B176" s="80"/>
      <c r="D176" s="77" t="s">
        <v>14</v>
      </c>
      <c r="E176" s="79">
        <f t="shared" ref="E176:AD176" si="179">E204+E232</f>
        <v>12616.284</v>
      </c>
      <c r="F176" s="79">
        <f t="shared" si="179"/>
        <v>9091.5839999999989</v>
      </c>
      <c r="G176" s="79">
        <f t="shared" si="179"/>
        <v>9055.1959999999999</v>
      </c>
      <c r="H176" s="79">
        <f t="shared" si="179"/>
        <v>36.387999999999998</v>
      </c>
      <c r="I176" s="79">
        <f t="shared" si="179"/>
        <v>8993.9170000000013</v>
      </c>
      <c r="J176" s="79">
        <f t="shared" si="179"/>
        <v>8971.7400000000016</v>
      </c>
      <c r="K176" s="79">
        <f t="shared" si="179"/>
        <v>22.177</v>
      </c>
      <c r="L176" s="79">
        <f t="shared" si="179"/>
        <v>97.667000000000002</v>
      </c>
      <c r="M176" s="79">
        <f t="shared" si="179"/>
        <v>83.456000000000003</v>
      </c>
      <c r="N176" s="79">
        <f t="shared" si="179"/>
        <v>14.210999999999999</v>
      </c>
      <c r="O176" s="79">
        <f t="shared" si="179"/>
        <v>3524.7</v>
      </c>
      <c r="P176" s="79">
        <f t="shared" si="179"/>
        <v>560.02199999999993</v>
      </c>
      <c r="Q176" s="79">
        <f t="shared" si="179"/>
        <v>2964.6779999999999</v>
      </c>
      <c r="R176" s="79">
        <f t="shared" si="179"/>
        <v>0</v>
      </c>
      <c r="S176" s="79">
        <f t="shared" si="179"/>
        <v>0</v>
      </c>
      <c r="T176" s="79">
        <f t="shared" si="179"/>
        <v>0</v>
      </c>
      <c r="U176" s="79">
        <f t="shared" si="179"/>
        <v>28.983000000000001</v>
      </c>
      <c r="V176" s="79">
        <f t="shared" si="179"/>
        <v>10.242000000000001</v>
      </c>
      <c r="W176" s="79">
        <f t="shared" si="179"/>
        <v>18.741</v>
      </c>
      <c r="X176" s="79">
        <f t="shared" si="179"/>
        <v>3495.7170000000001</v>
      </c>
      <c r="Y176" s="79">
        <f t="shared" si="179"/>
        <v>549.78</v>
      </c>
      <c r="Z176" s="79">
        <f t="shared" si="179"/>
        <v>2945.9369999999999</v>
      </c>
      <c r="AA176" s="84">
        <f t="shared" si="179"/>
        <v>0</v>
      </c>
      <c r="AB176" s="84">
        <f t="shared" si="179"/>
        <v>0</v>
      </c>
      <c r="AC176" s="84">
        <f t="shared" si="179"/>
        <v>0</v>
      </c>
      <c r="AD176" s="84">
        <f t="shared" si="179"/>
        <v>0</v>
      </c>
      <c r="AE176" s="69"/>
    </row>
    <row r="177" spans="2:31" ht="17.25" customHeight="1" x14ac:dyDescent="0.15">
      <c r="B177" s="78"/>
      <c r="C177" s="121" t="s">
        <v>15</v>
      </c>
      <c r="D177" s="77" t="s">
        <v>13</v>
      </c>
      <c r="E177" s="79">
        <f t="shared" ref="E177:AD177" si="180">E205+E233</f>
        <v>12277.300000000001</v>
      </c>
      <c r="F177" s="79">
        <f t="shared" si="180"/>
        <v>8989.8700000000008</v>
      </c>
      <c r="G177" s="79">
        <f t="shared" si="180"/>
        <v>8896.11</v>
      </c>
      <c r="H177" s="79">
        <f t="shared" si="180"/>
        <v>93.76</v>
      </c>
      <c r="I177" s="79">
        <f t="shared" si="180"/>
        <v>8634.4500000000007</v>
      </c>
      <c r="J177" s="79">
        <f t="shared" si="180"/>
        <v>8582.09</v>
      </c>
      <c r="K177" s="79">
        <f t="shared" si="180"/>
        <v>52.36</v>
      </c>
      <c r="L177" s="79">
        <f t="shared" si="180"/>
        <v>355.42000000000007</v>
      </c>
      <c r="M177" s="79">
        <f t="shared" si="180"/>
        <v>314.02000000000004</v>
      </c>
      <c r="N177" s="79">
        <f t="shared" si="180"/>
        <v>41.4</v>
      </c>
      <c r="O177" s="79">
        <f t="shared" si="180"/>
        <v>3153.92</v>
      </c>
      <c r="P177" s="79">
        <f t="shared" si="180"/>
        <v>336.21000000000004</v>
      </c>
      <c r="Q177" s="79">
        <f t="shared" si="180"/>
        <v>2817.71</v>
      </c>
      <c r="R177" s="79">
        <f t="shared" si="180"/>
        <v>0</v>
      </c>
      <c r="S177" s="84">
        <f t="shared" si="180"/>
        <v>0</v>
      </c>
      <c r="T177" s="79">
        <f t="shared" si="180"/>
        <v>0</v>
      </c>
      <c r="U177" s="79">
        <f t="shared" si="180"/>
        <v>112.08</v>
      </c>
      <c r="V177" s="79">
        <f t="shared" si="180"/>
        <v>8.620000000000001</v>
      </c>
      <c r="W177" s="79">
        <f t="shared" si="180"/>
        <v>103.46</v>
      </c>
      <c r="X177" s="79">
        <f t="shared" si="180"/>
        <v>3041.84</v>
      </c>
      <c r="Y177" s="79">
        <f t="shared" si="180"/>
        <v>327.59000000000003</v>
      </c>
      <c r="Z177" s="79">
        <f t="shared" si="180"/>
        <v>2714.25</v>
      </c>
      <c r="AA177" s="79">
        <f t="shared" si="180"/>
        <v>133.51</v>
      </c>
      <c r="AB177" s="79">
        <f t="shared" si="180"/>
        <v>59.350000000000009</v>
      </c>
      <c r="AC177" s="79">
        <f t="shared" si="180"/>
        <v>74.16</v>
      </c>
      <c r="AD177" s="79">
        <f t="shared" si="180"/>
        <v>0</v>
      </c>
      <c r="AE177" s="69"/>
    </row>
    <row r="178" spans="2:31" ht="17.25" customHeight="1" x14ac:dyDescent="0.15">
      <c r="B178" s="80" t="s">
        <v>16</v>
      </c>
      <c r="C178" s="123"/>
      <c r="D178" s="77" t="s">
        <v>14</v>
      </c>
      <c r="E178" s="79">
        <f t="shared" ref="E178:AD178" si="181">E206+E234</f>
        <v>3013.5320000000002</v>
      </c>
      <c r="F178" s="79">
        <f t="shared" si="181"/>
        <v>2549.1869999999999</v>
      </c>
      <c r="G178" s="79">
        <f t="shared" si="181"/>
        <v>2540.777</v>
      </c>
      <c r="H178" s="79">
        <f t="shared" si="181"/>
        <v>8.41</v>
      </c>
      <c r="I178" s="79">
        <f t="shared" si="181"/>
        <v>2506.8689999999997</v>
      </c>
      <c r="J178" s="79">
        <f t="shared" si="181"/>
        <v>2502.241</v>
      </c>
      <c r="K178" s="79">
        <f t="shared" si="181"/>
        <v>4.6280000000000001</v>
      </c>
      <c r="L178" s="79">
        <f t="shared" si="181"/>
        <v>42.317999999999998</v>
      </c>
      <c r="M178" s="79">
        <f t="shared" si="181"/>
        <v>38.536000000000001</v>
      </c>
      <c r="N178" s="79">
        <f t="shared" si="181"/>
        <v>3.782</v>
      </c>
      <c r="O178" s="79">
        <f t="shared" si="181"/>
        <v>464.34499999999997</v>
      </c>
      <c r="P178" s="79">
        <f t="shared" si="181"/>
        <v>83.963999999999999</v>
      </c>
      <c r="Q178" s="79">
        <f t="shared" si="181"/>
        <v>380.38099999999997</v>
      </c>
      <c r="R178" s="79">
        <f t="shared" si="181"/>
        <v>0</v>
      </c>
      <c r="S178" s="84">
        <f t="shared" si="181"/>
        <v>0</v>
      </c>
      <c r="T178" s="79">
        <f t="shared" si="181"/>
        <v>0</v>
      </c>
      <c r="U178" s="79">
        <f t="shared" si="181"/>
        <v>11.294999999999998</v>
      </c>
      <c r="V178" s="79">
        <f t="shared" si="181"/>
        <v>1.488</v>
      </c>
      <c r="W178" s="79">
        <f t="shared" si="181"/>
        <v>9.8069999999999986</v>
      </c>
      <c r="X178" s="79">
        <f t="shared" si="181"/>
        <v>453.05</v>
      </c>
      <c r="Y178" s="79">
        <f t="shared" si="181"/>
        <v>82.475999999999999</v>
      </c>
      <c r="Z178" s="79">
        <f t="shared" si="181"/>
        <v>370.57400000000001</v>
      </c>
      <c r="AA178" s="84">
        <f t="shared" si="181"/>
        <v>0</v>
      </c>
      <c r="AB178" s="84">
        <f t="shared" si="181"/>
        <v>0</v>
      </c>
      <c r="AC178" s="84">
        <f t="shared" si="181"/>
        <v>0</v>
      </c>
      <c r="AD178" s="84">
        <f t="shared" si="181"/>
        <v>0</v>
      </c>
      <c r="AE178" s="69"/>
    </row>
    <row r="179" spans="2:31" ht="17.25" customHeight="1" x14ac:dyDescent="0.15">
      <c r="B179" s="80"/>
      <c r="C179" s="121" t="s">
        <v>17</v>
      </c>
      <c r="D179" s="77" t="s">
        <v>13</v>
      </c>
      <c r="E179" s="79">
        <f t="shared" ref="E179:AD179" si="182">E207+E235</f>
        <v>4306.49</v>
      </c>
      <c r="F179" s="79">
        <f t="shared" si="182"/>
        <v>4184.18</v>
      </c>
      <c r="G179" s="79">
        <f t="shared" si="182"/>
        <v>4171.5</v>
      </c>
      <c r="H179" s="79">
        <f t="shared" si="182"/>
        <v>12.68</v>
      </c>
      <c r="I179" s="79">
        <f t="shared" si="182"/>
        <v>4147.3599999999997</v>
      </c>
      <c r="J179" s="79">
        <f t="shared" si="182"/>
        <v>4134.68</v>
      </c>
      <c r="K179" s="79">
        <f t="shared" si="182"/>
        <v>12.68</v>
      </c>
      <c r="L179" s="79">
        <f t="shared" si="182"/>
        <v>36.820000000000007</v>
      </c>
      <c r="M179" s="79">
        <f t="shared" si="182"/>
        <v>36.820000000000007</v>
      </c>
      <c r="N179" s="84">
        <f t="shared" si="182"/>
        <v>0</v>
      </c>
      <c r="O179" s="79">
        <f t="shared" si="182"/>
        <v>63.04</v>
      </c>
      <c r="P179" s="79">
        <f t="shared" si="182"/>
        <v>2.1800000000000002</v>
      </c>
      <c r="Q179" s="79">
        <f t="shared" si="182"/>
        <v>60.86</v>
      </c>
      <c r="R179" s="84">
        <f t="shared" si="182"/>
        <v>0</v>
      </c>
      <c r="S179" s="84">
        <f t="shared" si="182"/>
        <v>0</v>
      </c>
      <c r="T179" s="79">
        <f t="shared" si="182"/>
        <v>0</v>
      </c>
      <c r="U179" s="79">
        <f t="shared" si="182"/>
        <v>0.31</v>
      </c>
      <c r="V179" s="79">
        <f t="shared" si="182"/>
        <v>0.31</v>
      </c>
      <c r="W179" s="79">
        <f t="shared" si="182"/>
        <v>0</v>
      </c>
      <c r="X179" s="79">
        <f t="shared" si="182"/>
        <v>62.73</v>
      </c>
      <c r="Y179" s="79">
        <f t="shared" si="182"/>
        <v>1.87</v>
      </c>
      <c r="Z179" s="79">
        <f t="shared" si="182"/>
        <v>60.86</v>
      </c>
      <c r="AA179" s="79">
        <f t="shared" si="182"/>
        <v>59.269999999999996</v>
      </c>
      <c r="AB179" s="79">
        <f t="shared" si="182"/>
        <v>27.74</v>
      </c>
      <c r="AC179" s="79">
        <f t="shared" si="182"/>
        <v>31.53</v>
      </c>
      <c r="AD179" s="84">
        <f t="shared" si="182"/>
        <v>0</v>
      </c>
      <c r="AE179" s="69"/>
    </row>
    <row r="180" spans="2:31" ht="17.25" customHeight="1" x14ac:dyDescent="0.15">
      <c r="B180" s="80" t="s">
        <v>18</v>
      </c>
      <c r="C180" s="123"/>
      <c r="D180" s="77" t="s">
        <v>14</v>
      </c>
      <c r="E180" s="79">
        <f t="shared" ref="E180:AD180" si="183">E208+E236</f>
        <v>1147.3619999999999</v>
      </c>
      <c r="F180" s="79">
        <f t="shared" si="183"/>
        <v>1138.5639999999999</v>
      </c>
      <c r="G180" s="79">
        <f t="shared" si="183"/>
        <v>1137.972</v>
      </c>
      <c r="H180" s="79">
        <f t="shared" si="183"/>
        <v>0.59199999999999997</v>
      </c>
      <c r="I180" s="79">
        <f t="shared" si="183"/>
        <v>1133.595</v>
      </c>
      <c r="J180" s="79">
        <f t="shared" si="183"/>
        <v>1133.0030000000002</v>
      </c>
      <c r="K180" s="79">
        <f t="shared" si="183"/>
        <v>0.59199999999999997</v>
      </c>
      <c r="L180" s="79">
        <f t="shared" si="183"/>
        <v>4.9689999999999994</v>
      </c>
      <c r="M180" s="79">
        <f t="shared" si="183"/>
        <v>4.9689999999999994</v>
      </c>
      <c r="N180" s="84">
        <f t="shared" si="183"/>
        <v>0</v>
      </c>
      <c r="O180" s="79">
        <f t="shared" si="183"/>
        <v>8.798</v>
      </c>
      <c r="P180" s="79">
        <f t="shared" si="183"/>
        <v>0.495</v>
      </c>
      <c r="Q180" s="79">
        <f t="shared" si="183"/>
        <v>8.3030000000000008</v>
      </c>
      <c r="R180" s="84">
        <f t="shared" si="183"/>
        <v>0</v>
      </c>
      <c r="S180" s="84">
        <f t="shared" si="183"/>
        <v>0</v>
      </c>
      <c r="T180" s="84">
        <f t="shared" si="183"/>
        <v>0</v>
      </c>
      <c r="U180" s="79">
        <f t="shared" si="183"/>
        <v>6.3E-2</v>
      </c>
      <c r="V180" s="79">
        <f t="shared" si="183"/>
        <v>6.3E-2</v>
      </c>
      <c r="W180" s="79">
        <f t="shared" si="183"/>
        <v>0</v>
      </c>
      <c r="X180" s="79">
        <f t="shared" si="183"/>
        <v>8.7349999999999994</v>
      </c>
      <c r="Y180" s="79">
        <f t="shared" si="183"/>
        <v>0.432</v>
      </c>
      <c r="Z180" s="79">
        <f t="shared" si="183"/>
        <v>8.3030000000000008</v>
      </c>
      <c r="AA180" s="84">
        <f t="shared" si="183"/>
        <v>0</v>
      </c>
      <c r="AB180" s="84">
        <f t="shared" si="183"/>
        <v>0</v>
      </c>
      <c r="AC180" s="84">
        <f t="shared" si="183"/>
        <v>0</v>
      </c>
      <c r="AD180" s="84">
        <f t="shared" si="183"/>
        <v>0</v>
      </c>
      <c r="AE180" s="69"/>
    </row>
    <row r="181" spans="2:31" ht="17.25" customHeight="1" x14ac:dyDescent="0.15">
      <c r="B181" s="80"/>
      <c r="C181" s="121" t="s">
        <v>19</v>
      </c>
      <c r="D181" s="77" t="s">
        <v>13</v>
      </c>
      <c r="E181" s="79">
        <f t="shared" ref="E181:AD181" si="184">E209+E237</f>
        <v>3051.89</v>
      </c>
      <c r="F181" s="79">
        <f t="shared" si="184"/>
        <v>1973.1799999999998</v>
      </c>
      <c r="G181" s="79">
        <f t="shared" si="184"/>
        <v>1946.5099999999998</v>
      </c>
      <c r="H181" s="79">
        <f t="shared" si="184"/>
        <v>26.67</v>
      </c>
      <c r="I181" s="79">
        <f t="shared" si="184"/>
        <v>1842.7999999999997</v>
      </c>
      <c r="J181" s="79">
        <f t="shared" si="184"/>
        <v>1826.6699999999998</v>
      </c>
      <c r="K181" s="79">
        <f t="shared" si="184"/>
        <v>16.13</v>
      </c>
      <c r="L181" s="79">
        <f t="shared" si="184"/>
        <v>130.38</v>
      </c>
      <c r="M181" s="79">
        <f t="shared" si="184"/>
        <v>119.83999999999999</v>
      </c>
      <c r="N181" s="79">
        <f t="shared" si="184"/>
        <v>10.54</v>
      </c>
      <c r="O181" s="79">
        <f t="shared" si="184"/>
        <v>1070.9499999999998</v>
      </c>
      <c r="P181" s="79">
        <f t="shared" si="184"/>
        <v>152.70000000000002</v>
      </c>
      <c r="Q181" s="79">
        <f t="shared" si="184"/>
        <v>918.25</v>
      </c>
      <c r="R181" s="84">
        <f t="shared" si="184"/>
        <v>0</v>
      </c>
      <c r="S181" s="84">
        <f t="shared" si="184"/>
        <v>0</v>
      </c>
      <c r="T181" s="84">
        <f t="shared" si="184"/>
        <v>0</v>
      </c>
      <c r="U181" s="79">
        <f t="shared" si="184"/>
        <v>29.580000000000002</v>
      </c>
      <c r="V181" s="79">
        <f t="shared" si="184"/>
        <v>6.65</v>
      </c>
      <c r="W181" s="79">
        <f t="shared" si="184"/>
        <v>22.93</v>
      </c>
      <c r="X181" s="79">
        <f t="shared" si="184"/>
        <v>1041.3699999999999</v>
      </c>
      <c r="Y181" s="79">
        <f t="shared" si="184"/>
        <v>146.05000000000001</v>
      </c>
      <c r="Z181" s="79">
        <f t="shared" si="184"/>
        <v>895.31999999999994</v>
      </c>
      <c r="AA181" s="79">
        <f t="shared" si="184"/>
        <v>7.7600000000000007</v>
      </c>
      <c r="AB181" s="79">
        <f t="shared" si="184"/>
        <v>3.97</v>
      </c>
      <c r="AC181" s="79">
        <f t="shared" si="184"/>
        <v>3.79</v>
      </c>
      <c r="AD181" s="84">
        <f t="shared" si="184"/>
        <v>0</v>
      </c>
      <c r="AE181" s="69"/>
    </row>
    <row r="182" spans="2:31" ht="17.25" customHeight="1" x14ac:dyDescent="0.15">
      <c r="B182" s="80" t="s">
        <v>20</v>
      </c>
      <c r="C182" s="123" t="s">
        <v>21</v>
      </c>
      <c r="D182" s="77" t="s">
        <v>14</v>
      </c>
      <c r="E182" s="79">
        <f t="shared" ref="E182:AD182" si="185">E210+E238</f>
        <v>740.38800000000015</v>
      </c>
      <c r="F182" s="79">
        <f t="shared" si="185"/>
        <v>575.87600000000009</v>
      </c>
      <c r="G182" s="79">
        <f t="shared" si="185"/>
        <v>573.34</v>
      </c>
      <c r="H182" s="79">
        <f t="shared" si="185"/>
        <v>2.536</v>
      </c>
      <c r="I182" s="79">
        <f t="shared" si="185"/>
        <v>558.178</v>
      </c>
      <c r="J182" s="79">
        <f t="shared" si="185"/>
        <v>556.43200000000002</v>
      </c>
      <c r="K182" s="79">
        <f t="shared" si="185"/>
        <v>1.746</v>
      </c>
      <c r="L182" s="79">
        <f t="shared" si="185"/>
        <v>17.698</v>
      </c>
      <c r="M182" s="79">
        <f t="shared" si="185"/>
        <v>16.908000000000001</v>
      </c>
      <c r="N182" s="79">
        <f t="shared" si="185"/>
        <v>0.79</v>
      </c>
      <c r="O182" s="79">
        <f t="shared" si="185"/>
        <v>164.512</v>
      </c>
      <c r="P182" s="79">
        <f t="shared" si="185"/>
        <v>37.642000000000003</v>
      </c>
      <c r="Q182" s="79">
        <f t="shared" si="185"/>
        <v>126.86999999999999</v>
      </c>
      <c r="R182" s="84">
        <f t="shared" si="185"/>
        <v>0</v>
      </c>
      <c r="S182" s="84">
        <f t="shared" si="185"/>
        <v>0</v>
      </c>
      <c r="T182" s="84">
        <f t="shared" si="185"/>
        <v>0</v>
      </c>
      <c r="U182" s="79">
        <f t="shared" si="185"/>
        <v>3.4670000000000005</v>
      </c>
      <c r="V182" s="79">
        <f t="shared" si="185"/>
        <v>1.1220000000000001</v>
      </c>
      <c r="W182" s="79">
        <f t="shared" si="185"/>
        <v>2.3450000000000002</v>
      </c>
      <c r="X182" s="79">
        <f t="shared" si="185"/>
        <v>161.04499999999999</v>
      </c>
      <c r="Y182" s="79">
        <f t="shared" si="185"/>
        <v>36.519999999999996</v>
      </c>
      <c r="Z182" s="79">
        <f t="shared" si="185"/>
        <v>124.52499999999999</v>
      </c>
      <c r="AA182" s="84">
        <f t="shared" si="185"/>
        <v>0</v>
      </c>
      <c r="AB182" s="84">
        <f t="shared" si="185"/>
        <v>0</v>
      </c>
      <c r="AC182" s="84">
        <f t="shared" si="185"/>
        <v>0</v>
      </c>
      <c r="AD182" s="84">
        <f t="shared" si="185"/>
        <v>0</v>
      </c>
      <c r="AE182" s="69"/>
    </row>
    <row r="183" spans="2:31" ht="17.25" customHeight="1" x14ac:dyDescent="0.15">
      <c r="B183" s="80"/>
      <c r="C183" s="121" t="s">
        <v>22</v>
      </c>
      <c r="D183" s="77" t="s">
        <v>13</v>
      </c>
      <c r="E183" s="79">
        <f t="shared" ref="E183:AD183" si="186">E211+E239</f>
        <v>4918.92</v>
      </c>
      <c r="F183" s="79">
        <f t="shared" si="186"/>
        <v>2832.51</v>
      </c>
      <c r="G183" s="79">
        <f t="shared" si="186"/>
        <v>2778.1000000000004</v>
      </c>
      <c r="H183" s="79">
        <f t="shared" si="186"/>
        <v>54.410000000000004</v>
      </c>
      <c r="I183" s="79">
        <f t="shared" si="186"/>
        <v>2644.29</v>
      </c>
      <c r="J183" s="79">
        <f t="shared" si="186"/>
        <v>2620.7399999999998</v>
      </c>
      <c r="K183" s="79">
        <f t="shared" si="186"/>
        <v>23.55</v>
      </c>
      <c r="L183" s="79">
        <f t="shared" si="186"/>
        <v>188.22000000000003</v>
      </c>
      <c r="M183" s="79">
        <f t="shared" si="186"/>
        <v>157.36000000000001</v>
      </c>
      <c r="N183" s="79">
        <f t="shared" si="186"/>
        <v>30.86</v>
      </c>
      <c r="O183" s="79">
        <f t="shared" si="186"/>
        <v>2019.9299999999998</v>
      </c>
      <c r="P183" s="79">
        <f t="shared" si="186"/>
        <v>181.32999999999998</v>
      </c>
      <c r="Q183" s="79">
        <f t="shared" si="186"/>
        <v>1838.6</v>
      </c>
      <c r="R183" s="79">
        <f t="shared" si="186"/>
        <v>0</v>
      </c>
      <c r="S183" s="84">
        <f t="shared" si="186"/>
        <v>0</v>
      </c>
      <c r="T183" s="79">
        <f t="shared" si="186"/>
        <v>0</v>
      </c>
      <c r="U183" s="79">
        <f t="shared" si="186"/>
        <v>82.19</v>
      </c>
      <c r="V183" s="79">
        <f t="shared" si="186"/>
        <v>1.66</v>
      </c>
      <c r="W183" s="79">
        <f t="shared" si="186"/>
        <v>80.53</v>
      </c>
      <c r="X183" s="79">
        <f t="shared" si="186"/>
        <v>1937.74</v>
      </c>
      <c r="Y183" s="79">
        <f t="shared" si="186"/>
        <v>179.67000000000002</v>
      </c>
      <c r="Z183" s="79">
        <f t="shared" si="186"/>
        <v>1758.0700000000002</v>
      </c>
      <c r="AA183" s="79">
        <f t="shared" si="186"/>
        <v>66.48</v>
      </c>
      <c r="AB183" s="79">
        <f t="shared" si="186"/>
        <v>27.64</v>
      </c>
      <c r="AC183" s="79">
        <f t="shared" si="186"/>
        <v>38.840000000000003</v>
      </c>
      <c r="AD183" s="79">
        <f t="shared" si="186"/>
        <v>0</v>
      </c>
      <c r="AE183" s="69"/>
    </row>
    <row r="184" spans="2:31" ht="17.25" customHeight="1" x14ac:dyDescent="0.15">
      <c r="B184" s="80"/>
      <c r="C184" s="123" t="s">
        <v>21</v>
      </c>
      <c r="D184" s="77" t="s">
        <v>14</v>
      </c>
      <c r="E184" s="79">
        <f t="shared" ref="E184:AD184" si="187">E212+E240</f>
        <v>1125.7820000000002</v>
      </c>
      <c r="F184" s="79">
        <f t="shared" si="187"/>
        <v>834.74700000000007</v>
      </c>
      <c r="G184" s="79">
        <f t="shared" si="187"/>
        <v>829.46500000000003</v>
      </c>
      <c r="H184" s="79">
        <f t="shared" si="187"/>
        <v>5.282</v>
      </c>
      <c r="I184" s="79">
        <f t="shared" si="187"/>
        <v>815.096</v>
      </c>
      <c r="J184" s="79">
        <f t="shared" si="187"/>
        <v>812.80600000000004</v>
      </c>
      <c r="K184" s="79">
        <f t="shared" si="187"/>
        <v>2.29</v>
      </c>
      <c r="L184" s="79">
        <f t="shared" si="187"/>
        <v>19.650999999999996</v>
      </c>
      <c r="M184" s="79">
        <f t="shared" si="187"/>
        <v>16.658999999999999</v>
      </c>
      <c r="N184" s="79">
        <f t="shared" si="187"/>
        <v>2.992</v>
      </c>
      <c r="O184" s="79">
        <f t="shared" si="187"/>
        <v>291.03499999999997</v>
      </c>
      <c r="P184" s="79">
        <f t="shared" si="187"/>
        <v>45.826999999999998</v>
      </c>
      <c r="Q184" s="79">
        <f t="shared" si="187"/>
        <v>245.208</v>
      </c>
      <c r="R184" s="79">
        <f t="shared" si="187"/>
        <v>0</v>
      </c>
      <c r="S184" s="84">
        <f t="shared" si="187"/>
        <v>0</v>
      </c>
      <c r="T184" s="79">
        <f t="shared" si="187"/>
        <v>0</v>
      </c>
      <c r="U184" s="79">
        <f t="shared" si="187"/>
        <v>7.7650000000000006</v>
      </c>
      <c r="V184" s="79">
        <f t="shared" si="187"/>
        <v>0.30299999999999999</v>
      </c>
      <c r="W184" s="79">
        <f t="shared" si="187"/>
        <v>7.4619999999999997</v>
      </c>
      <c r="X184" s="79">
        <f t="shared" si="187"/>
        <v>283.27</v>
      </c>
      <c r="Y184" s="79">
        <f t="shared" si="187"/>
        <v>45.524000000000001</v>
      </c>
      <c r="Z184" s="79">
        <f t="shared" si="187"/>
        <v>237.74600000000001</v>
      </c>
      <c r="AA184" s="84">
        <f t="shared" si="187"/>
        <v>0</v>
      </c>
      <c r="AB184" s="84">
        <f t="shared" si="187"/>
        <v>0</v>
      </c>
      <c r="AC184" s="84">
        <f t="shared" si="187"/>
        <v>0</v>
      </c>
      <c r="AD184" s="84">
        <f t="shared" si="187"/>
        <v>0</v>
      </c>
      <c r="AE184" s="69"/>
    </row>
    <row r="185" spans="2:31" ht="17.25" customHeight="1" x14ac:dyDescent="0.15">
      <c r="B185" s="78"/>
      <c r="C185" s="121" t="s">
        <v>15</v>
      </c>
      <c r="D185" s="77" t="s">
        <v>13</v>
      </c>
      <c r="E185" s="79">
        <f t="shared" ref="E185:AD185" si="188">E213+E241</f>
        <v>40962.28</v>
      </c>
      <c r="F185" s="79">
        <f t="shared" si="188"/>
        <v>19873.580000000002</v>
      </c>
      <c r="G185" s="79">
        <f t="shared" si="188"/>
        <v>19648.129999999997</v>
      </c>
      <c r="H185" s="79">
        <f t="shared" si="188"/>
        <v>225.45</v>
      </c>
      <c r="I185" s="79">
        <f t="shared" si="188"/>
        <v>19395.900000000001</v>
      </c>
      <c r="J185" s="79">
        <f t="shared" si="188"/>
        <v>19278.809999999998</v>
      </c>
      <c r="K185" s="79">
        <f t="shared" si="188"/>
        <v>117.09</v>
      </c>
      <c r="L185" s="79">
        <f t="shared" si="188"/>
        <v>477.68</v>
      </c>
      <c r="M185" s="79">
        <f t="shared" si="188"/>
        <v>369.32000000000005</v>
      </c>
      <c r="N185" s="79">
        <f t="shared" si="188"/>
        <v>108.36</v>
      </c>
      <c r="O185" s="79">
        <f t="shared" si="188"/>
        <v>20430.689999999999</v>
      </c>
      <c r="P185" s="79">
        <f t="shared" si="188"/>
        <v>1910.6999999999998</v>
      </c>
      <c r="Q185" s="79">
        <f t="shared" si="188"/>
        <v>18519.989999999998</v>
      </c>
      <c r="R185" s="79">
        <f t="shared" si="188"/>
        <v>0</v>
      </c>
      <c r="S185" s="79">
        <f t="shared" si="188"/>
        <v>0</v>
      </c>
      <c r="T185" s="79">
        <f t="shared" si="188"/>
        <v>0</v>
      </c>
      <c r="U185" s="79">
        <f t="shared" si="188"/>
        <v>142.31</v>
      </c>
      <c r="V185" s="79">
        <f t="shared" si="188"/>
        <v>49.21</v>
      </c>
      <c r="W185" s="79">
        <f t="shared" si="188"/>
        <v>93.100000000000009</v>
      </c>
      <c r="X185" s="79">
        <f t="shared" si="188"/>
        <v>20288.379999999997</v>
      </c>
      <c r="Y185" s="79">
        <f t="shared" si="188"/>
        <v>1861.4899999999998</v>
      </c>
      <c r="Z185" s="79">
        <f t="shared" si="188"/>
        <v>18426.89</v>
      </c>
      <c r="AA185" s="79">
        <f t="shared" si="188"/>
        <v>657.36</v>
      </c>
      <c r="AB185" s="79">
        <f t="shared" si="188"/>
        <v>406.72999999999996</v>
      </c>
      <c r="AC185" s="79">
        <f t="shared" si="188"/>
        <v>250.63</v>
      </c>
      <c r="AD185" s="79">
        <f t="shared" si="188"/>
        <v>0.65</v>
      </c>
      <c r="AE185" s="69"/>
    </row>
    <row r="186" spans="2:31" ht="17.25" customHeight="1" x14ac:dyDescent="0.15">
      <c r="B186" s="80"/>
      <c r="C186" s="123"/>
      <c r="D186" s="77" t="s">
        <v>14</v>
      </c>
      <c r="E186" s="79">
        <f t="shared" ref="E186:AD186" si="189">E214+E242</f>
        <v>9602.7520000000004</v>
      </c>
      <c r="F186" s="79">
        <f t="shared" si="189"/>
        <v>6542.3970000000008</v>
      </c>
      <c r="G186" s="79">
        <f t="shared" si="189"/>
        <v>6514.4189999999999</v>
      </c>
      <c r="H186" s="79">
        <f t="shared" si="189"/>
        <v>27.978000000000002</v>
      </c>
      <c r="I186" s="79">
        <f t="shared" si="189"/>
        <v>6487.0480000000007</v>
      </c>
      <c r="J186" s="79">
        <f t="shared" si="189"/>
        <v>6469.4989999999998</v>
      </c>
      <c r="K186" s="79">
        <f t="shared" si="189"/>
        <v>17.548999999999999</v>
      </c>
      <c r="L186" s="79">
        <f t="shared" si="189"/>
        <v>55.349000000000004</v>
      </c>
      <c r="M186" s="79">
        <f t="shared" si="189"/>
        <v>44.92</v>
      </c>
      <c r="N186" s="79">
        <f t="shared" si="189"/>
        <v>10.429</v>
      </c>
      <c r="O186" s="79">
        <f t="shared" si="189"/>
        <v>3060.355</v>
      </c>
      <c r="P186" s="79">
        <f t="shared" si="189"/>
        <v>476.05799999999999</v>
      </c>
      <c r="Q186" s="79">
        <f t="shared" si="189"/>
        <v>2584.297</v>
      </c>
      <c r="R186" s="79">
        <f t="shared" si="189"/>
        <v>0</v>
      </c>
      <c r="S186" s="79">
        <f t="shared" si="189"/>
        <v>0</v>
      </c>
      <c r="T186" s="79">
        <f t="shared" si="189"/>
        <v>0</v>
      </c>
      <c r="U186" s="79">
        <f t="shared" si="189"/>
        <v>17.688000000000002</v>
      </c>
      <c r="V186" s="79">
        <f t="shared" si="189"/>
        <v>8.7540000000000013</v>
      </c>
      <c r="W186" s="79">
        <f t="shared" si="189"/>
        <v>8.9340000000000011</v>
      </c>
      <c r="X186" s="79">
        <f t="shared" si="189"/>
        <v>3042.6670000000004</v>
      </c>
      <c r="Y186" s="79">
        <f t="shared" si="189"/>
        <v>467.30399999999997</v>
      </c>
      <c r="Z186" s="79">
        <f t="shared" si="189"/>
        <v>2575.3630000000003</v>
      </c>
      <c r="AA186" s="84">
        <f t="shared" si="189"/>
        <v>0</v>
      </c>
      <c r="AB186" s="84">
        <f t="shared" si="189"/>
        <v>0</v>
      </c>
      <c r="AC186" s="84">
        <f t="shared" si="189"/>
        <v>0</v>
      </c>
      <c r="AD186" s="84">
        <f t="shared" si="189"/>
        <v>0</v>
      </c>
      <c r="AE186" s="69"/>
    </row>
    <row r="187" spans="2:31" ht="17.25" customHeight="1" x14ac:dyDescent="0.15">
      <c r="B187" s="80" t="s">
        <v>433</v>
      </c>
      <c r="C187" s="121" t="s">
        <v>430</v>
      </c>
      <c r="D187" s="77" t="s">
        <v>13</v>
      </c>
      <c r="E187" s="79">
        <f t="shared" ref="E187:AD187" si="190">E215+E243</f>
        <v>2414.3000000000002</v>
      </c>
      <c r="F187" s="79">
        <f t="shared" si="190"/>
        <v>2361.9300000000003</v>
      </c>
      <c r="G187" s="79">
        <f t="shared" si="190"/>
        <v>2361.9300000000003</v>
      </c>
      <c r="H187" s="79">
        <f t="shared" si="190"/>
        <v>0</v>
      </c>
      <c r="I187" s="79">
        <f t="shared" si="190"/>
        <v>2361.5700000000002</v>
      </c>
      <c r="J187" s="79">
        <f t="shared" si="190"/>
        <v>2361.5700000000002</v>
      </c>
      <c r="K187" s="79">
        <f t="shared" si="190"/>
        <v>0</v>
      </c>
      <c r="L187" s="84">
        <f t="shared" si="190"/>
        <v>0.36</v>
      </c>
      <c r="M187" s="84">
        <f t="shared" si="190"/>
        <v>0.36</v>
      </c>
      <c r="N187" s="84">
        <f t="shared" si="190"/>
        <v>0</v>
      </c>
      <c r="O187" s="79">
        <f t="shared" si="190"/>
        <v>49.959999999999994</v>
      </c>
      <c r="P187" s="79">
        <f t="shared" si="190"/>
        <v>1.19</v>
      </c>
      <c r="Q187" s="79">
        <f t="shared" si="190"/>
        <v>48.769999999999996</v>
      </c>
      <c r="R187" s="84">
        <f t="shared" si="190"/>
        <v>0</v>
      </c>
      <c r="S187" s="84">
        <f t="shared" si="190"/>
        <v>0</v>
      </c>
      <c r="T187" s="84">
        <f t="shared" si="190"/>
        <v>0</v>
      </c>
      <c r="U187" s="79">
        <f t="shared" si="190"/>
        <v>1</v>
      </c>
      <c r="V187" s="79">
        <f t="shared" si="190"/>
        <v>0</v>
      </c>
      <c r="W187" s="79">
        <f t="shared" si="190"/>
        <v>1</v>
      </c>
      <c r="X187" s="79">
        <f t="shared" si="190"/>
        <v>48.959999999999994</v>
      </c>
      <c r="Y187" s="79">
        <f t="shared" si="190"/>
        <v>1.19</v>
      </c>
      <c r="Z187" s="79">
        <f t="shared" si="190"/>
        <v>47.769999999999996</v>
      </c>
      <c r="AA187" s="79">
        <f t="shared" si="190"/>
        <v>2.41</v>
      </c>
      <c r="AB187" s="79">
        <f t="shared" si="190"/>
        <v>1.61</v>
      </c>
      <c r="AC187" s="79">
        <f t="shared" si="190"/>
        <v>0.8</v>
      </c>
      <c r="AD187" s="84">
        <f t="shared" si="190"/>
        <v>0</v>
      </c>
      <c r="AE187" s="69"/>
    </row>
    <row r="188" spans="2:31" ht="17.25" customHeight="1" x14ac:dyDescent="0.15">
      <c r="B188" s="80"/>
      <c r="C188" s="123" t="s">
        <v>23</v>
      </c>
      <c r="D188" s="77" t="s">
        <v>14</v>
      </c>
      <c r="E188" s="79">
        <f t="shared" ref="E188:AD188" si="191">E216+E244</f>
        <v>704.16399999999999</v>
      </c>
      <c r="F188" s="79">
        <f t="shared" si="191"/>
        <v>697.90499999999997</v>
      </c>
      <c r="G188" s="79">
        <f t="shared" si="191"/>
        <v>697.90499999999997</v>
      </c>
      <c r="H188" s="79">
        <f t="shared" si="191"/>
        <v>0</v>
      </c>
      <c r="I188" s="79">
        <f t="shared" si="191"/>
        <v>697.87900000000002</v>
      </c>
      <c r="J188" s="79">
        <f t="shared" si="191"/>
        <v>697.87900000000002</v>
      </c>
      <c r="K188" s="79">
        <f t="shared" si="191"/>
        <v>0</v>
      </c>
      <c r="L188" s="84">
        <f t="shared" si="191"/>
        <v>2.5999999999999999E-2</v>
      </c>
      <c r="M188" s="84">
        <f t="shared" si="191"/>
        <v>2.5999999999999999E-2</v>
      </c>
      <c r="N188" s="84">
        <f t="shared" si="191"/>
        <v>0</v>
      </c>
      <c r="O188" s="79">
        <f t="shared" si="191"/>
        <v>6.2590000000000003</v>
      </c>
      <c r="P188" s="79">
        <f t="shared" si="191"/>
        <v>0.309</v>
      </c>
      <c r="Q188" s="79">
        <f t="shared" si="191"/>
        <v>5.95</v>
      </c>
      <c r="R188" s="84">
        <f t="shared" si="191"/>
        <v>0</v>
      </c>
      <c r="S188" s="84">
        <f t="shared" si="191"/>
        <v>0</v>
      </c>
      <c r="T188" s="84">
        <f t="shared" si="191"/>
        <v>0</v>
      </c>
      <c r="U188" s="79">
        <f t="shared" si="191"/>
        <v>0.10199999999999999</v>
      </c>
      <c r="V188" s="79">
        <f t="shared" si="191"/>
        <v>0</v>
      </c>
      <c r="W188" s="79">
        <f t="shared" si="191"/>
        <v>0.10199999999999999</v>
      </c>
      <c r="X188" s="79">
        <f t="shared" si="191"/>
        <v>6.157</v>
      </c>
      <c r="Y188" s="79">
        <f t="shared" si="191"/>
        <v>0.309</v>
      </c>
      <c r="Z188" s="79">
        <f t="shared" si="191"/>
        <v>5.8479999999999999</v>
      </c>
      <c r="AA188" s="84">
        <f t="shared" si="191"/>
        <v>0</v>
      </c>
      <c r="AB188" s="84">
        <f t="shared" si="191"/>
        <v>0</v>
      </c>
      <c r="AC188" s="84">
        <f t="shared" si="191"/>
        <v>0</v>
      </c>
      <c r="AD188" s="84">
        <f t="shared" si="191"/>
        <v>0</v>
      </c>
      <c r="AE188" s="69"/>
    </row>
    <row r="189" spans="2:31" ht="17.25" customHeight="1" x14ac:dyDescent="0.15">
      <c r="B189" s="80" t="s">
        <v>434</v>
      </c>
      <c r="C189" s="121" t="s">
        <v>24</v>
      </c>
      <c r="D189" s="77" t="s">
        <v>13</v>
      </c>
      <c r="E189" s="79">
        <f t="shared" ref="E189:AD189" si="192">E217+E245</f>
        <v>2150.54</v>
      </c>
      <c r="F189" s="79">
        <f t="shared" si="192"/>
        <v>1209.3200000000002</v>
      </c>
      <c r="G189" s="79">
        <f t="shared" si="192"/>
        <v>1204.4100000000001</v>
      </c>
      <c r="H189" s="79">
        <f t="shared" si="192"/>
        <v>4.91</v>
      </c>
      <c r="I189" s="79">
        <f t="shared" si="192"/>
        <v>1190.92</v>
      </c>
      <c r="J189" s="79">
        <f t="shared" si="192"/>
        <v>1188.58</v>
      </c>
      <c r="K189" s="79">
        <f t="shared" si="192"/>
        <v>2.34</v>
      </c>
      <c r="L189" s="79">
        <f t="shared" si="192"/>
        <v>18.399999999999999</v>
      </c>
      <c r="M189" s="79">
        <f t="shared" si="192"/>
        <v>15.83</v>
      </c>
      <c r="N189" s="84">
        <f t="shared" si="192"/>
        <v>2.5700000000000003</v>
      </c>
      <c r="O189" s="79">
        <f t="shared" si="192"/>
        <v>850.55000000000007</v>
      </c>
      <c r="P189" s="79">
        <f t="shared" si="192"/>
        <v>112.34</v>
      </c>
      <c r="Q189" s="79">
        <f t="shared" si="192"/>
        <v>738.21</v>
      </c>
      <c r="R189" s="84">
        <f t="shared" si="192"/>
        <v>0</v>
      </c>
      <c r="S189" s="84">
        <f t="shared" si="192"/>
        <v>0</v>
      </c>
      <c r="T189" s="84">
        <f t="shared" si="192"/>
        <v>0</v>
      </c>
      <c r="U189" s="79">
        <f t="shared" si="192"/>
        <v>23.65</v>
      </c>
      <c r="V189" s="79">
        <f t="shared" si="192"/>
        <v>22.61</v>
      </c>
      <c r="W189" s="79">
        <f t="shared" si="192"/>
        <v>1.04</v>
      </c>
      <c r="X189" s="79">
        <f t="shared" si="192"/>
        <v>826.90000000000009</v>
      </c>
      <c r="Y189" s="79">
        <f t="shared" si="192"/>
        <v>89.72999999999999</v>
      </c>
      <c r="Z189" s="79">
        <f t="shared" si="192"/>
        <v>737.17000000000007</v>
      </c>
      <c r="AA189" s="79">
        <f t="shared" si="192"/>
        <v>90.67</v>
      </c>
      <c r="AB189" s="79">
        <f t="shared" si="192"/>
        <v>38.15</v>
      </c>
      <c r="AC189" s="79">
        <f t="shared" si="192"/>
        <v>52.519999999999996</v>
      </c>
      <c r="AD189" s="84">
        <f t="shared" si="192"/>
        <v>0</v>
      </c>
      <c r="AE189" s="69"/>
    </row>
    <row r="190" spans="2:31" ht="17.25" customHeight="1" x14ac:dyDescent="0.15">
      <c r="B190" s="80"/>
      <c r="C190" s="123" t="s">
        <v>21</v>
      </c>
      <c r="D190" s="77" t="s">
        <v>14</v>
      </c>
      <c r="E190" s="79">
        <f t="shared" ref="E190:AD190" si="193">E218+E246</f>
        <v>518.95500000000004</v>
      </c>
      <c r="F190" s="79">
        <f t="shared" si="193"/>
        <v>395.62200000000007</v>
      </c>
      <c r="G190" s="79">
        <f t="shared" si="193"/>
        <v>395.10700000000003</v>
      </c>
      <c r="H190" s="79">
        <f t="shared" si="193"/>
        <v>0.51500000000000001</v>
      </c>
      <c r="I190" s="79">
        <f t="shared" si="193"/>
        <v>393.47899999999998</v>
      </c>
      <c r="J190" s="79">
        <f t="shared" si="193"/>
        <v>393.21500000000003</v>
      </c>
      <c r="K190" s="79">
        <f t="shared" si="193"/>
        <v>0.26400000000000001</v>
      </c>
      <c r="L190" s="79">
        <f t="shared" si="193"/>
        <v>2.1430000000000002</v>
      </c>
      <c r="M190" s="79">
        <f t="shared" si="193"/>
        <v>1.8919999999999999</v>
      </c>
      <c r="N190" s="79">
        <f t="shared" si="193"/>
        <v>0.251</v>
      </c>
      <c r="O190" s="79">
        <f t="shared" si="193"/>
        <v>123.333</v>
      </c>
      <c r="P190" s="79">
        <f t="shared" si="193"/>
        <v>27.663</v>
      </c>
      <c r="Q190" s="79">
        <f t="shared" si="193"/>
        <v>95.669999999999987</v>
      </c>
      <c r="R190" s="84">
        <f t="shared" si="193"/>
        <v>0</v>
      </c>
      <c r="S190" s="84">
        <f t="shared" si="193"/>
        <v>0</v>
      </c>
      <c r="T190" s="84">
        <f t="shared" si="193"/>
        <v>0</v>
      </c>
      <c r="U190" s="79">
        <f t="shared" si="193"/>
        <v>4.25</v>
      </c>
      <c r="V190" s="79">
        <f t="shared" si="193"/>
        <v>4.1429999999999998</v>
      </c>
      <c r="W190" s="79">
        <f t="shared" si="193"/>
        <v>0.107</v>
      </c>
      <c r="X190" s="79">
        <f t="shared" si="193"/>
        <v>119.083</v>
      </c>
      <c r="Y190" s="79">
        <f t="shared" si="193"/>
        <v>23.520000000000003</v>
      </c>
      <c r="Z190" s="79">
        <f t="shared" si="193"/>
        <v>95.562999999999988</v>
      </c>
      <c r="AA190" s="84">
        <f t="shared" si="193"/>
        <v>0</v>
      </c>
      <c r="AB190" s="84">
        <f t="shared" si="193"/>
        <v>0</v>
      </c>
      <c r="AC190" s="84">
        <f t="shared" si="193"/>
        <v>0</v>
      </c>
      <c r="AD190" s="84">
        <f t="shared" si="193"/>
        <v>0</v>
      </c>
      <c r="AE190" s="69"/>
    </row>
    <row r="191" spans="2:31" ht="17.25" customHeight="1" x14ac:dyDescent="0.15">
      <c r="B191" s="80" t="s">
        <v>20</v>
      </c>
      <c r="C191" s="121" t="s">
        <v>25</v>
      </c>
      <c r="D191" s="77" t="s">
        <v>13</v>
      </c>
      <c r="E191" s="79">
        <f t="shared" ref="E191:AD191" si="194">E219+E247</f>
        <v>3160.39</v>
      </c>
      <c r="F191" s="79">
        <f t="shared" si="194"/>
        <v>1303.8699999999999</v>
      </c>
      <c r="G191" s="79">
        <f t="shared" si="194"/>
        <v>1287.22</v>
      </c>
      <c r="H191" s="79">
        <f t="shared" si="194"/>
        <v>16.649999999999999</v>
      </c>
      <c r="I191" s="79">
        <f t="shared" si="194"/>
        <v>1251.8200000000002</v>
      </c>
      <c r="J191" s="79">
        <f t="shared" si="194"/>
        <v>1240.96</v>
      </c>
      <c r="K191" s="79">
        <f t="shared" si="194"/>
        <v>10.86</v>
      </c>
      <c r="L191" s="79">
        <f t="shared" si="194"/>
        <v>52.050000000000004</v>
      </c>
      <c r="M191" s="79">
        <f t="shared" si="194"/>
        <v>46.260000000000005</v>
      </c>
      <c r="N191" s="79">
        <f t="shared" si="194"/>
        <v>5.7899999999999991</v>
      </c>
      <c r="O191" s="79">
        <f t="shared" si="194"/>
        <v>1822.9699999999998</v>
      </c>
      <c r="P191" s="79">
        <f t="shared" si="194"/>
        <v>113.74000000000001</v>
      </c>
      <c r="Q191" s="79">
        <f t="shared" si="194"/>
        <v>1709.23</v>
      </c>
      <c r="R191" s="84">
        <f t="shared" si="194"/>
        <v>0</v>
      </c>
      <c r="S191" s="84">
        <f t="shared" si="194"/>
        <v>0</v>
      </c>
      <c r="T191" s="84">
        <f t="shared" si="194"/>
        <v>0</v>
      </c>
      <c r="U191" s="79">
        <f t="shared" si="194"/>
        <v>8.56</v>
      </c>
      <c r="V191" s="79">
        <f t="shared" si="194"/>
        <v>0</v>
      </c>
      <c r="W191" s="79">
        <f t="shared" si="194"/>
        <v>8.56</v>
      </c>
      <c r="X191" s="79">
        <f t="shared" si="194"/>
        <v>1814.4099999999999</v>
      </c>
      <c r="Y191" s="79">
        <f t="shared" si="194"/>
        <v>113.74000000000001</v>
      </c>
      <c r="Z191" s="79">
        <f t="shared" si="194"/>
        <v>1700.67</v>
      </c>
      <c r="AA191" s="79">
        <f t="shared" si="194"/>
        <v>33.549999999999997</v>
      </c>
      <c r="AB191" s="79">
        <f t="shared" si="194"/>
        <v>5.3599999999999994</v>
      </c>
      <c r="AC191" s="79">
        <f t="shared" si="194"/>
        <v>28.19</v>
      </c>
      <c r="AD191" s="84">
        <f t="shared" si="194"/>
        <v>0</v>
      </c>
      <c r="AE191" s="69"/>
    </row>
    <row r="192" spans="2:31" ht="17.25" customHeight="1" x14ac:dyDescent="0.15">
      <c r="B192" s="80"/>
      <c r="C192" s="123" t="s">
        <v>26</v>
      </c>
      <c r="D192" s="77" t="s">
        <v>14</v>
      </c>
      <c r="E192" s="79">
        <f t="shared" ref="E192:AD192" si="195">E220+E248</f>
        <v>659.17399999999998</v>
      </c>
      <c r="F192" s="79">
        <f t="shared" si="195"/>
        <v>388.25300000000004</v>
      </c>
      <c r="G192" s="79">
        <f t="shared" si="195"/>
        <v>386.23</v>
      </c>
      <c r="H192" s="79">
        <f t="shared" si="195"/>
        <v>2.0229999999999997</v>
      </c>
      <c r="I192" s="79">
        <f t="shared" si="195"/>
        <v>381.33000000000004</v>
      </c>
      <c r="J192" s="79">
        <f t="shared" si="195"/>
        <v>379.89500000000004</v>
      </c>
      <c r="K192" s="79">
        <f t="shared" si="195"/>
        <v>1.4350000000000001</v>
      </c>
      <c r="L192" s="79">
        <f t="shared" si="195"/>
        <v>6.923</v>
      </c>
      <c r="M192" s="79">
        <f t="shared" si="195"/>
        <v>6.335</v>
      </c>
      <c r="N192" s="79">
        <f t="shared" si="195"/>
        <v>0.58800000000000008</v>
      </c>
      <c r="O192" s="79">
        <f t="shared" si="195"/>
        <v>270.92099999999999</v>
      </c>
      <c r="P192" s="79">
        <f t="shared" si="195"/>
        <v>28.376999999999999</v>
      </c>
      <c r="Q192" s="79">
        <f t="shared" si="195"/>
        <v>242.54399999999998</v>
      </c>
      <c r="R192" s="84">
        <f t="shared" si="195"/>
        <v>0</v>
      </c>
      <c r="S192" s="84">
        <f t="shared" si="195"/>
        <v>0</v>
      </c>
      <c r="T192" s="84">
        <f t="shared" si="195"/>
        <v>0</v>
      </c>
      <c r="U192" s="79">
        <f t="shared" si="195"/>
        <v>0.873</v>
      </c>
      <c r="V192" s="79">
        <f t="shared" si="195"/>
        <v>0</v>
      </c>
      <c r="W192" s="79">
        <f t="shared" si="195"/>
        <v>0.873</v>
      </c>
      <c r="X192" s="79">
        <f t="shared" si="195"/>
        <v>270.048</v>
      </c>
      <c r="Y192" s="79">
        <f t="shared" si="195"/>
        <v>28.376999999999999</v>
      </c>
      <c r="Z192" s="79">
        <f t="shared" si="195"/>
        <v>241.67099999999999</v>
      </c>
      <c r="AA192" s="84">
        <f t="shared" si="195"/>
        <v>0</v>
      </c>
      <c r="AB192" s="84">
        <f t="shared" si="195"/>
        <v>0</v>
      </c>
      <c r="AC192" s="84">
        <f t="shared" si="195"/>
        <v>0</v>
      </c>
      <c r="AD192" s="84">
        <f t="shared" si="195"/>
        <v>0</v>
      </c>
      <c r="AE192" s="69"/>
    </row>
    <row r="193" spans="2:31" ht="17.25" customHeight="1" x14ac:dyDescent="0.15">
      <c r="B193" s="80"/>
      <c r="C193" s="121" t="s">
        <v>27</v>
      </c>
      <c r="D193" s="77" t="s">
        <v>13</v>
      </c>
      <c r="E193" s="79">
        <f t="shared" ref="E193:AD193" si="196">E221+E249</f>
        <v>33237.050000000003</v>
      </c>
      <c r="F193" s="79">
        <f t="shared" si="196"/>
        <v>14998.46</v>
      </c>
      <c r="G193" s="79">
        <f t="shared" si="196"/>
        <v>14794.57</v>
      </c>
      <c r="H193" s="79">
        <f t="shared" si="196"/>
        <v>203.89</v>
      </c>
      <c r="I193" s="79">
        <f t="shared" si="196"/>
        <v>14591.59</v>
      </c>
      <c r="J193" s="79">
        <f t="shared" si="196"/>
        <v>14487.7</v>
      </c>
      <c r="K193" s="79">
        <f t="shared" si="196"/>
        <v>103.89</v>
      </c>
      <c r="L193" s="79">
        <f t="shared" si="196"/>
        <v>406.87</v>
      </c>
      <c r="M193" s="79">
        <f t="shared" si="196"/>
        <v>306.87</v>
      </c>
      <c r="N193" s="79">
        <f t="shared" si="196"/>
        <v>100</v>
      </c>
      <c r="O193" s="79">
        <f t="shared" si="196"/>
        <v>17707.21</v>
      </c>
      <c r="P193" s="79">
        <f t="shared" si="196"/>
        <v>1683.4299999999998</v>
      </c>
      <c r="Q193" s="79">
        <f t="shared" si="196"/>
        <v>16023.779999999999</v>
      </c>
      <c r="R193" s="79">
        <f t="shared" si="196"/>
        <v>0</v>
      </c>
      <c r="S193" s="79">
        <f t="shared" si="196"/>
        <v>0</v>
      </c>
      <c r="T193" s="79">
        <f t="shared" si="196"/>
        <v>0</v>
      </c>
      <c r="U193" s="79">
        <f t="shared" si="196"/>
        <v>109.10000000000001</v>
      </c>
      <c r="V193" s="79">
        <f t="shared" si="196"/>
        <v>26.6</v>
      </c>
      <c r="W193" s="79">
        <f t="shared" si="196"/>
        <v>82.5</v>
      </c>
      <c r="X193" s="79">
        <f t="shared" si="196"/>
        <v>17598.11</v>
      </c>
      <c r="Y193" s="79">
        <f t="shared" si="196"/>
        <v>1656.83</v>
      </c>
      <c r="Z193" s="79">
        <f t="shared" si="196"/>
        <v>15941.279999999999</v>
      </c>
      <c r="AA193" s="79">
        <f t="shared" si="196"/>
        <v>530.73</v>
      </c>
      <c r="AB193" s="79">
        <f t="shared" si="196"/>
        <v>361.61</v>
      </c>
      <c r="AC193" s="79">
        <f t="shared" si="196"/>
        <v>169.12</v>
      </c>
      <c r="AD193" s="79">
        <f t="shared" si="196"/>
        <v>0.65</v>
      </c>
      <c r="AE193" s="69"/>
    </row>
    <row r="194" spans="2:31" ht="17.25" customHeight="1" thickBot="1" x14ac:dyDescent="0.2">
      <c r="B194" s="80"/>
      <c r="C194" s="123" t="s">
        <v>21</v>
      </c>
      <c r="D194" s="77" t="s">
        <v>14</v>
      </c>
      <c r="E194" s="79">
        <f t="shared" ref="E194:AD194" si="197">E222+E250</f>
        <v>7720.4589999999998</v>
      </c>
      <c r="F194" s="79">
        <f t="shared" si="197"/>
        <v>5060.6170000000002</v>
      </c>
      <c r="G194" s="79">
        <f t="shared" si="197"/>
        <v>5035.1769999999997</v>
      </c>
      <c r="H194" s="79">
        <f t="shared" si="197"/>
        <v>25.439999999999998</v>
      </c>
      <c r="I194" s="79">
        <f t="shared" si="197"/>
        <v>5014.3600000000006</v>
      </c>
      <c r="J194" s="79">
        <f t="shared" si="197"/>
        <v>4998.51</v>
      </c>
      <c r="K194" s="79">
        <f t="shared" si="197"/>
        <v>15.85</v>
      </c>
      <c r="L194" s="79">
        <f t="shared" si="197"/>
        <v>46.257000000000005</v>
      </c>
      <c r="M194" s="79">
        <f t="shared" si="197"/>
        <v>36.667000000000002</v>
      </c>
      <c r="N194" s="79">
        <f t="shared" si="197"/>
        <v>9.59</v>
      </c>
      <c r="O194" s="79">
        <f t="shared" si="197"/>
        <v>2659.8420000000001</v>
      </c>
      <c r="P194" s="79">
        <f t="shared" si="197"/>
        <v>419.70899999999995</v>
      </c>
      <c r="Q194" s="79">
        <f t="shared" si="197"/>
        <v>2240.1329999999998</v>
      </c>
      <c r="R194" s="79">
        <f t="shared" si="197"/>
        <v>0</v>
      </c>
      <c r="S194" s="79">
        <f t="shared" si="197"/>
        <v>0</v>
      </c>
      <c r="T194" s="79">
        <f t="shared" si="197"/>
        <v>0</v>
      </c>
      <c r="U194" s="79">
        <f t="shared" si="197"/>
        <v>12.463000000000001</v>
      </c>
      <c r="V194" s="79">
        <f t="shared" si="197"/>
        <v>4.6110000000000007</v>
      </c>
      <c r="W194" s="79">
        <f t="shared" si="197"/>
        <v>7.8520000000000003</v>
      </c>
      <c r="X194" s="79">
        <f t="shared" si="197"/>
        <v>2647.3790000000004</v>
      </c>
      <c r="Y194" s="79">
        <f t="shared" si="197"/>
        <v>415.09799999999996</v>
      </c>
      <c r="Z194" s="79">
        <f t="shared" si="197"/>
        <v>2232.2809999999999</v>
      </c>
      <c r="AA194" s="84">
        <f t="shared" si="197"/>
        <v>0</v>
      </c>
      <c r="AB194" s="84">
        <f t="shared" si="197"/>
        <v>0</v>
      </c>
      <c r="AC194" s="84">
        <f t="shared" si="197"/>
        <v>0</v>
      </c>
      <c r="AD194" s="84">
        <f t="shared" si="197"/>
        <v>0</v>
      </c>
      <c r="AE194" s="69"/>
    </row>
    <row r="195" spans="2:31" ht="17.25" customHeight="1" x14ac:dyDescent="0.15">
      <c r="B195" s="64" t="s">
        <v>324</v>
      </c>
      <c r="C195" s="64" t="s">
        <v>325</v>
      </c>
      <c r="D195" s="64"/>
      <c r="E195" s="64"/>
      <c r="F195" s="64"/>
      <c r="G195" s="64"/>
      <c r="H195" s="64"/>
      <c r="I195" s="64"/>
      <c r="J195" s="64"/>
      <c r="K195" s="64"/>
      <c r="L195" s="64"/>
      <c r="M195" s="64"/>
      <c r="N195" s="64"/>
      <c r="O195" s="64"/>
      <c r="P195" s="64"/>
      <c r="Q195" s="64"/>
      <c r="R195" s="64"/>
      <c r="S195" s="64"/>
      <c r="T195" s="64"/>
      <c r="U195" s="64"/>
      <c r="V195" s="64"/>
      <c r="W195" s="64"/>
      <c r="X195" s="64"/>
      <c r="Y195" s="64"/>
      <c r="Z195" s="64"/>
      <c r="AA195" s="64"/>
      <c r="AB195" s="64"/>
      <c r="AC195" s="64"/>
      <c r="AD195" s="64"/>
    </row>
    <row r="197" spans="2:31" s="3" customFormat="1" ht="17.25" customHeight="1" x14ac:dyDescent="0.15">
      <c r="B197" s="3" t="s">
        <v>530</v>
      </c>
    </row>
    <row r="198" spans="2:31" ht="17.25" customHeight="1" thickBot="1" x14ac:dyDescent="0.2">
      <c r="C198" s="72"/>
      <c r="D198" s="72"/>
      <c r="E198" s="72"/>
      <c r="F198" s="72"/>
      <c r="G198" s="72"/>
      <c r="H198" s="72"/>
      <c r="I198" s="72"/>
      <c r="J198" s="72"/>
      <c r="K198" s="72"/>
      <c r="L198" s="72"/>
      <c r="M198" s="72"/>
      <c r="N198" s="72"/>
      <c r="O198" s="72"/>
      <c r="P198" s="72"/>
      <c r="Q198" s="72"/>
      <c r="R198" s="72"/>
      <c r="S198" s="72"/>
      <c r="T198" s="72"/>
      <c r="U198" s="72"/>
      <c r="V198" s="72"/>
      <c r="W198" s="72"/>
      <c r="X198" s="72"/>
      <c r="Y198" s="72"/>
      <c r="Z198" s="72"/>
      <c r="AA198" s="72" t="s">
        <v>28</v>
      </c>
      <c r="AB198" s="72"/>
      <c r="AC198" s="72"/>
      <c r="AD198" s="72"/>
    </row>
    <row r="199" spans="2:31" ht="17.25" customHeight="1" x14ac:dyDescent="0.15">
      <c r="B199" s="63"/>
      <c r="C199" s="64"/>
      <c r="D199" s="64"/>
      <c r="E199" s="65"/>
      <c r="F199" s="66" t="s">
        <v>0</v>
      </c>
      <c r="G199" s="67"/>
      <c r="H199" s="67"/>
      <c r="I199" s="67"/>
      <c r="J199" s="67"/>
      <c r="K199" s="67"/>
      <c r="L199" s="67"/>
      <c r="M199" s="67"/>
      <c r="N199" s="67"/>
      <c r="O199" s="67"/>
      <c r="P199" s="67"/>
      <c r="Q199" s="67"/>
      <c r="R199" s="67"/>
      <c r="S199" s="67"/>
      <c r="T199" s="67"/>
      <c r="U199" s="67"/>
      <c r="V199" s="67"/>
      <c r="W199" s="67"/>
      <c r="X199" s="67"/>
      <c r="Y199" s="67"/>
      <c r="Z199" s="67"/>
      <c r="AA199" s="66" t="s">
        <v>207</v>
      </c>
      <c r="AB199" s="67"/>
      <c r="AC199" s="67"/>
      <c r="AD199" s="65"/>
      <c r="AE199" s="69"/>
    </row>
    <row r="200" spans="2:31" ht="17.25" customHeight="1" x14ac:dyDescent="0.15">
      <c r="B200" s="71" t="s">
        <v>1</v>
      </c>
      <c r="C200" s="72"/>
      <c r="D200" s="72"/>
      <c r="E200" s="73" t="s">
        <v>2</v>
      </c>
      <c r="F200" s="74" t="s">
        <v>3</v>
      </c>
      <c r="G200" s="75"/>
      <c r="H200" s="75"/>
      <c r="I200" s="75"/>
      <c r="J200" s="75"/>
      <c r="K200" s="75"/>
      <c r="L200" s="75"/>
      <c r="M200" s="75"/>
      <c r="N200" s="75"/>
      <c r="O200" s="74" t="s">
        <v>4</v>
      </c>
      <c r="P200" s="75"/>
      <c r="Q200" s="75"/>
      <c r="R200" s="75"/>
      <c r="S200" s="75"/>
      <c r="T200" s="75"/>
      <c r="U200" s="75"/>
      <c r="V200" s="75"/>
      <c r="W200" s="75"/>
      <c r="X200" s="75"/>
      <c r="Y200" s="75"/>
      <c r="Z200" s="75"/>
      <c r="AA200" s="77"/>
      <c r="AB200" s="77"/>
      <c r="AC200" s="77"/>
      <c r="AD200" s="73" t="s">
        <v>204</v>
      </c>
      <c r="AE200" s="69"/>
    </row>
    <row r="201" spans="2:31" ht="17.25" customHeight="1" x14ac:dyDescent="0.15">
      <c r="B201" s="71"/>
      <c r="C201" s="72"/>
      <c r="D201" s="72"/>
      <c r="E201" s="73"/>
      <c r="F201" s="74" t="s">
        <v>5</v>
      </c>
      <c r="G201" s="75"/>
      <c r="H201" s="75"/>
      <c r="I201" s="74" t="s">
        <v>6</v>
      </c>
      <c r="J201" s="75"/>
      <c r="K201" s="75"/>
      <c r="L201" s="74" t="s">
        <v>7</v>
      </c>
      <c r="M201" s="75"/>
      <c r="N201" s="75"/>
      <c r="O201" s="74" t="s">
        <v>8</v>
      </c>
      <c r="P201" s="75"/>
      <c r="Q201" s="75"/>
      <c r="R201" s="74" t="s">
        <v>6</v>
      </c>
      <c r="S201" s="75"/>
      <c r="T201" s="75"/>
      <c r="U201" s="74" t="s">
        <v>7</v>
      </c>
      <c r="V201" s="75"/>
      <c r="W201" s="75"/>
      <c r="X201" s="74" t="s">
        <v>9</v>
      </c>
      <c r="Y201" s="75"/>
      <c r="Z201" s="75"/>
      <c r="AA201" s="73" t="s">
        <v>2</v>
      </c>
      <c r="AB201" s="126" t="s">
        <v>205</v>
      </c>
      <c r="AC201" s="126" t="s">
        <v>206</v>
      </c>
      <c r="AD201" s="73"/>
      <c r="AE201" s="69"/>
    </row>
    <row r="202" spans="2:31" ht="17.25" customHeight="1" x14ac:dyDescent="0.15">
      <c r="B202" s="69"/>
      <c r="E202" s="76"/>
      <c r="F202" s="77" t="s">
        <v>2</v>
      </c>
      <c r="G202" s="77" t="s">
        <v>10</v>
      </c>
      <c r="H202" s="77" t="s">
        <v>11</v>
      </c>
      <c r="I202" s="77" t="s">
        <v>2</v>
      </c>
      <c r="J202" s="77" t="s">
        <v>10</v>
      </c>
      <c r="K202" s="77" t="s">
        <v>11</v>
      </c>
      <c r="L202" s="77" t="s">
        <v>2</v>
      </c>
      <c r="M202" s="77" t="s">
        <v>10</v>
      </c>
      <c r="N202" s="77" t="s">
        <v>11</v>
      </c>
      <c r="O202" s="77" t="s">
        <v>2</v>
      </c>
      <c r="P202" s="238" t="s">
        <v>10</v>
      </c>
      <c r="Q202" s="239" t="s">
        <v>11</v>
      </c>
      <c r="R202" s="77" t="s">
        <v>2</v>
      </c>
      <c r="S202" s="77" t="s">
        <v>10</v>
      </c>
      <c r="T202" s="77" t="s">
        <v>11</v>
      </c>
      <c r="U202" s="77" t="s">
        <v>2</v>
      </c>
      <c r="V202" s="77" t="s">
        <v>10</v>
      </c>
      <c r="W202" s="77" t="s">
        <v>11</v>
      </c>
      <c r="X202" s="77" t="s">
        <v>2</v>
      </c>
      <c r="Y202" s="77" t="s">
        <v>10</v>
      </c>
      <c r="Z202" s="77" t="s">
        <v>11</v>
      </c>
      <c r="AA202" s="76"/>
      <c r="AB202" s="76"/>
      <c r="AC202" s="76"/>
      <c r="AD202" s="76"/>
      <c r="AE202" s="69"/>
    </row>
    <row r="203" spans="2:31" ht="17.25" customHeight="1" x14ac:dyDescent="0.15">
      <c r="B203" s="240" t="s">
        <v>12</v>
      </c>
      <c r="C203" s="75"/>
      <c r="D203" s="77" t="s">
        <v>13</v>
      </c>
      <c r="E203" s="79">
        <f>F203+O203+AA203+AD203</f>
        <v>27389.37</v>
      </c>
      <c r="F203" s="79">
        <f t="shared" ref="F203:F206" si="198">G203+H203</f>
        <v>14586.57</v>
      </c>
      <c r="G203" s="79">
        <f t="shared" ref="G203:H203" si="199">G205+G213</f>
        <v>14465.11</v>
      </c>
      <c r="H203" s="79">
        <f t="shared" si="199"/>
        <v>121.46000000000001</v>
      </c>
      <c r="I203" s="79">
        <f t="shared" ref="I203:I206" si="200">J203+K203</f>
        <v>14222.359999999999</v>
      </c>
      <c r="J203" s="79">
        <f t="shared" ref="J203:K203" si="201">J205+J213</f>
        <v>14147.73</v>
      </c>
      <c r="K203" s="79">
        <f t="shared" si="201"/>
        <v>74.63</v>
      </c>
      <c r="L203" s="79">
        <f t="shared" ref="L203:L206" si="202">M203+N203</f>
        <v>364.21</v>
      </c>
      <c r="M203" s="79">
        <f t="shared" ref="M203:N203" si="203">M205+M213</f>
        <v>317.38</v>
      </c>
      <c r="N203" s="79">
        <f t="shared" si="203"/>
        <v>46.83</v>
      </c>
      <c r="O203" s="79">
        <f t="shared" ref="O203:O206" si="204">P203+Q203</f>
        <v>12319.98</v>
      </c>
      <c r="P203" s="79">
        <f>V203+Y203</f>
        <v>1007.78</v>
      </c>
      <c r="Q203" s="79">
        <f>W203+Z203</f>
        <v>11312.199999999999</v>
      </c>
      <c r="R203" s="79">
        <v>0</v>
      </c>
      <c r="S203" s="79">
        <v>0</v>
      </c>
      <c r="T203" s="79">
        <v>0</v>
      </c>
      <c r="U203" s="79">
        <f t="shared" ref="U203:U206" si="205">V203+W203</f>
        <v>160.02000000000001</v>
      </c>
      <c r="V203" s="79">
        <f t="shared" ref="V203:W203" si="206">V205+V213</f>
        <v>28.03</v>
      </c>
      <c r="W203" s="79">
        <f t="shared" si="206"/>
        <v>131.99</v>
      </c>
      <c r="X203" s="79">
        <f t="shared" ref="X203:X206" si="207">Y203+Z203</f>
        <v>12159.96</v>
      </c>
      <c r="Y203" s="79">
        <f t="shared" ref="Y203:Z203" si="208">Y205+Y213</f>
        <v>979.75</v>
      </c>
      <c r="Z203" s="79">
        <f t="shared" si="208"/>
        <v>11180.21</v>
      </c>
      <c r="AA203" s="79">
        <f>AB203+AC203</f>
        <v>482.16999999999996</v>
      </c>
      <c r="AB203" s="79">
        <f>AB205+AB213</f>
        <v>298.52999999999997</v>
      </c>
      <c r="AC203" s="79">
        <f>AC205+AC213</f>
        <v>183.64000000000001</v>
      </c>
      <c r="AD203" s="79">
        <f t="shared" ref="AD203:AD204" si="209">AD205+AD213</f>
        <v>0.65</v>
      </c>
      <c r="AE203" s="69"/>
    </row>
    <row r="204" spans="2:31" ht="17.25" customHeight="1" x14ac:dyDescent="0.15">
      <c r="B204" s="80"/>
      <c r="D204" s="77" t="s">
        <v>14</v>
      </c>
      <c r="E204" s="79">
        <f t="shared" ref="E204:E206" si="210">F204+O204+AA204+AD204</f>
        <v>6683.0159999999996</v>
      </c>
      <c r="F204" s="79">
        <f t="shared" si="198"/>
        <v>4887.0499999999993</v>
      </c>
      <c r="G204" s="79">
        <f t="shared" ref="G204:H204" si="211">G206+G214</f>
        <v>4874.2749999999996</v>
      </c>
      <c r="H204" s="79">
        <f t="shared" si="211"/>
        <v>12.774999999999999</v>
      </c>
      <c r="I204" s="79">
        <f t="shared" si="200"/>
        <v>4836.2169999999996</v>
      </c>
      <c r="J204" s="79">
        <f t="shared" ref="J204:K204" si="212">J206+J214</f>
        <v>4827.4589999999998</v>
      </c>
      <c r="K204" s="79">
        <f t="shared" si="212"/>
        <v>8.7579999999999991</v>
      </c>
      <c r="L204" s="79">
        <f t="shared" si="202"/>
        <v>50.833000000000006</v>
      </c>
      <c r="M204" s="79">
        <f t="shared" ref="M204:N204" si="213">M206+M214</f>
        <v>46.816000000000003</v>
      </c>
      <c r="N204" s="79">
        <f t="shared" si="213"/>
        <v>4.0170000000000003</v>
      </c>
      <c r="O204" s="79">
        <f t="shared" si="204"/>
        <v>1795.9659999999999</v>
      </c>
      <c r="P204" s="79">
        <f>V204+Y204</f>
        <v>251.71499999999997</v>
      </c>
      <c r="Q204" s="79">
        <f>W204+Z204</f>
        <v>1544.251</v>
      </c>
      <c r="R204" s="79">
        <v>0</v>
      </c>
      <c r="S204" s="79">
        <v>0</v>
      </c>
      <c r="T204" s="79">
        <v>0</v>
      </c>
      <c r="U204" s="79">
        <f t="shared" si="205"/>
        <v>16.995000000000001</v>
      </c>
      <c r="V204" s="79">
        <f t="shared" ref="V204:W204" si="214">V206+V214</f>
        <v>4.8030000000000008</v>
      </c>
      <c r="W204" s="79">
        <f t="shared" si="214"/>
        <v>12.192</v>
      </c>
      <c r="X204" s="79">
        <f t="shared" si="207"/>
        <v>1778.971</v>
      </c>
      <c r="Y204" s="79">
        <f t="shared" ref="Y204:Z204" si="215">Y206+Y214</f>
        <v>246.91199999999998</v>
      </c>
      <c r="Z204" s="79">
        <f t="shared" si="215"/>
        <v>1532.059</v>
      </c>
      <c r="AA204" s="84">
        <f t="shared" ref="AA204:AA206" si="216">AB204+AC204</f>
        <v>0</v>
      </c>
      <c r="AB204" s="79">
        <f>AB206+AB214</f>
        <v>0</v>
      </c>
      <c r="AC204" s="79">
        <f>AC206+AC214</f>
        <v>0</v>
      </c>
      <c r="AD204" s="79">
        <f t="shared" si="209"/>
        <v>0</v>
      </c>
      <c r="AE204" s="69"/>
    </row>
    <row r="205" spans="2:31" ht="17.25" customHeight="1" x14ac:dyDescent="0.15">
      <c r="B205" s="78"/>
      <c r="C205" s="121" t="s">
        <v>15</v>
      </c>
      <c r="D205" s="77" t="s">
        <v>13</v>
      </c>
      <c r="E205" s="79">
        <f t="shared" si="210"/>
        <v>5630.3200000000006</v>
      </c>
      <c r="F205" s="79">
        <f t="shared" si="198"/>
        <v>3907.82</v>
      </c>
      <c r="G205" s="79">
        <f>G207+G209+G211</f>
        <v>3859.7200000000003</v>
      </c>
      <c r="H205" s="79">
        <f>H207+H209+H211</f>
        <v>48.1</v>
      </c>
      <c r="I205" s="79">
        <f t="shared" si="200"/>
        <v>3703.05</v>
      </c>
      <c r="J205" s="79">
        <f>J207+J209+J211</f>
        <v>3677.92</v>
      </c>
      <c r="K205" s="79">
        <f>K207+K209+K211</f>
        <v>25.13</v>
      </c>
      <c r="L205" s="79">
        <f t="shared" si="202"/>
        <v>204.77</v>
      </c>
      <c r="M205" s="79">
        <f>M207+M209+M211</f>
        <v>181.8</v>
      </c>
      <c r="N205" s="79">
        <f>N207+N209+N211</f>
        <v>22.97</v>
      </c>
      <c r="O205" s="79">
        <f t="shared" si="204"/>
        <v>1689.5500000000002</v>
      </c>
      <c r="P205" s="79">
        <f>P207+P209+P211</f>
        <v>139.73000000000002</v>
      </c>
      <c r="Q205" s="79">
        <f>Q207+Q209+Q211</f>
        <v>1549.8200000000002</v>
      </c>
      <c r="R205" s="79">
        <v>0</v>
      </c>
      <c r="S205" s="84">
        <v>0</v>
      </c>
      <c r="T205" s="79">
        <v>0</v>
      </c>
      <c r="U205" s="79">
        <f t="shared" si="205"/>
        <v>98.38</v>
      </c>
      <c r="V205" s="79">
        <f>V207+V209+V211</f>
        <v>4.09</v>
      </c>
      <c r="W205" s="79">
        <f>W207+W209+W211</f>
        <v>94.289999999999992</v>
      </c>
      <c r="X205" s="79">
        <f t="shared" si="207"/>
        <v>1591.17</v>
      </c>
      <c r="Y205" s="79">
        <f>Y207+Y209+Y211</f>
        <v>135.63999999999999</v>
      </c>
      <c r="Z205" s="79">
        <f>Z207+Z209+Z211</f>
        <v>1455.53</v>
      </c>
      <c r="AA205" s="79">
        <f t="shared" si="216"/>
        <v>32.950000000000003</v>
      </c>
      <c r="AB205" s="79">
        <f>AB207+AB209+AB211</f>
        <v>10.120000000000001</v>
      </c>
      <c r="AC205" s="79">
        <f>AC207+AC209+AC211</f>
        <v>22.830000000000002</v>
      </c>
      <c r="AD205" s="79">
        <f t="shared" ref="AD205:AD206" si="217">SUM(AD207,AD209,AD211)</f>
        <v>0</v>
      </c>
      <c r="AE205" s="69"/>
    </row>
    <row r="206" spans="2:31" ht="17.25" customHeight="1" x14ac:dyDescent="0.15">
      <c r="B206" s="80" t="s">
        <v>16</v>
      </c>
      <c r="C206" s="123"/>
      <c r="D206" s="77" t="s">
        <v>14</v>
      </c>
      <c r="E206" s="79">
        <f t="shared" si="210"/>
        <v>1454.155</v>
      </c>
      <c r="F206" s="79">
        <f t="shared" si="198"/>
        <v>1210.98</v>
      </c>
      <c r="G206" s="79">
        <f>G208+G210+G212</f>
        <v>1206.261</v>
      </c>
      <c r="H206" s="79">
        <f>H208+H210+H212</f>
        <v>4.7189999999999994</v>
      </c>
      <c r="I206" s="79">
        <f t="shared" si="200"/>
        <v>1184.713</v>
      </c>
      <c r="J206" s="79">
        <f>J208+J210+J212</f>
        <v>1182.098</v>
      </c>
      <c r="K206" s="79">
        <f>K208+K210+K212</f>
        <v>2.6150000000000002</v>
      </c>
      <c r="L206" s="79">
        <f t="shared" si="202"/>
        <v>26.266999999999999</v>
      </c>
      <c r="M206" s="79">
        <f>M208+M210+M212</f>
        <v>24.163</v>
      </c>
      <c r="N206" s="79">
        <f>N208+N210+N212</f>
        <v>2.1040000000000001</v>
      </c>
      <c r="O206" s="79">
        <f t="shared" si="204"/>
        <v>243.17499999999998</v>
      </c>
      <c r="P206" s="79">
        <f>P208+P210+P212</f>
        <v>35.238999999999997</v>
      </c>
      <c r="Q206" s="79">
        <f>Q208+Q210+Q212</f>
        <v>207.93599999999998</v>
      </c>
      <c r="R206" s="79">
        <v>0</v>
      </c>
      <c r="S206" s="84">
        <v>0</v>
      </c>
      <c r="T206" s="79">
        <v>0</v>
      </c>
      <c r="U206" s="79">
        <f t="shared" si="205"/>
        <v>9.6009999999999991</v>
      </c>
      <c r="V206" s="79">
        <f>V208+V210+V212</f>
        <v>0.72500000000000009</v>
      </c>
      <c r="W206" s="79">
        <f>W208+W210+W212</f>
        <v>8.8759999999999994</v>
      </c>
      <c r="X206" s="79">
        <f t="shared" si="207"/>
        <v>233.57400000000001</v>
      </c>
      <c r="Y206" s="79">
        <f>Y208+Y210+Y212</f>
        <v>34.513999999999996</v>
      </c>
      <c r="Z206" s="79">
        <f>Z208+Z210+Z212</f>
        <v>199.06</v>
      </c>
      <c r="AA206" s="84">
        <f t="shared" si="216"/>
        <v>0</v>
      </c>
      <c r="AB206" s="79">
        <f>AB208+AB210+AB212</f>
        <v>0</v>
      </c>
      <c r="AC206" s="79">
        <f>AC208+AC210+AC212</f>
        <v>0</v>
      </c>
      <c r="AD206" s="79">
        <f t="shared" si="217"/>
        <v>0</v>
      </c>
      <c r="AE206" s="69"/>
    </row>
    <row r="207" spans="2:31" ht="17.25" customHeight="1" x14ac:dyDescent="0.15">
      <c r="B207" s="80"/>
      <c r="C207" s="121" t="s">
        <v>17</v>
      </c>
      <c r="D207" s="77" t="s">
        <v>13</v>
      </c>
      <c r="E207" s="79">
        <f t="shared" ref="E207:E222" si="218">F207+O207+AA207+AD207</f>
        <v>967.22</v>
      </c>
      <c r="F207" s="79">
        <f t="shared" ref="F207:F222" si="219">G207+H207</f>
        <v>953.49</v>
      </c>
      <c r="G207" s="79">
        <f>J207+M207</f>
        <v>953.49</v>
      </c>
      <c r="H207" s="79">
        <f>K207+N207</f>
        <v>0</v>
      </c>
      <c r="I207" s="79">
        <f t="shared" ref="I207:I222" si="220">J207+K207</f>
        <v>919.76</v>
      </c>
      <c r="J207" s="79">
        <v>919.76</v>
      </c>
      <c r="K207" s="79">
        <v>0</v>
      </c>
      <c r="L207" s="79">
        <f t="shared" ref="L207:L222" si="221">M207+N207</f>
        <v>33.730000000000004</v>
      </c>
      <c r="M207" s="79">
        <v>33.730000000000004</v>
      </c>
      <c r="N207" s="84">
        <v>0</v>
      </c>
      <c r="O207" s="79">
        <f t="shared" ref="O207:O222" si="222">P207+Q207</f>
        <v>11.39</v>
      </c>
      <c r="P207" s="79">
        <f>V207+Y207</f>
        <v>0.56000000000000005</v>
      </c>
      <c r="Q207" s="79">
        <f>W207+Z207</f>
        <v>10.83</v>
      </c>
      <c r="R207" s="84">
        <v>0</v>
      </c>
      <c r="S207" s="84">
        <v>0</v>
      </c>
      <c r="T207" s="79">
        <v>0</v>
      </c>
      <c r="U207" s="79">
        <f t="shared" ref="U207:U222" si="223">V207+W207</f>
        <v>0.31</v>
      </c>
      <c r="V207" s="79">
        <v>0.31</v>
      </c>
      <c r="W207" s="79">
        <v>0</v>
      </c>
      <c r="X207" s="79">
        <f t="shared" ref="X207:X222" si="224">Y207+Z207</f>
        <v>11.08</v>
      </c>
      <c r="Y207" s="79">
        <v>0.25</v>
      </c>
      <c r="Z207" s="79">
        <v>10.83</v>
      </c>
      <c r="AA207" s="79">
        <f t="shared" ref="AA207:AA222" si="225">AB207+AC207</f>
        <v>2.34</v>
      </c>
      <c r="AB207" s="79">
        <v>0</v>
      </c>
      <c r="AC207" s="79">
        <v>2.34</v>
      </c>
      <c r="AD207" s="84">
        <v>0</v>
      </c>
      <c r="AE207" s="69"/>
    </row>
    <row r="208" spans="2:31" ht="17.25" customHeight="1" x14ac:dyDescent="0.15">
      <c r="B208" s="80" t="s">
        <v>18</v>
      </c>
      <c r="C208" s="123"/>
      <c r="D208" s="77" t="s">
        <v>14</v>
      </c>
      <c r="E208" s="79">
        <f t="shared" si="218"/>
        <v>292.13200000000001</v>
      </c>
      <c r="F208" s="79">
        <f t="shared" si="219"/>
        <v>290.56700000000001</v>
      </c>
      <c r="G208" s="79">
        <f>J208+M208</f>
        <v>290.56700000000001</v>
      </c>
      <c r="H208" s="79">
        <f>K208+N208</f>
        <v>0</v>
      </c>
      <c r="I208" s="79">
        <f t="shared" si="220"/>
        <v>286.38400000000001</v>
      </c>
      <c r="J208" s="79">
        <v>286.38400000000001</v>
      </c>
      <c r="K208" s="79">
        <v>0</v>
      </c>
      <c r="L208" s="79">
        <f t="shared" si="221"/>
        <v>4.1829999999999998</v>
      </c>
      <c r="M208" s="79">
        <v>4.1829999999999998</v>
      </c>
      <c r="N208" s="84">
        <v>0</v>
      </c>
      <c r="O208" s="79">
        <f t="shared" si="222"/>
        <v>1.5649999999999999</v>
      </c>
      <c r="P208" s="79">
        <f t="shared" ref="P208:P212" si="226">V208+Y208</f>
        <v>0.129</v>
      </c>
      <c r="Q208" s="79">
        <f t="shared" ref="Q208:Q212" si="227">W208+Z208</f>
        <v>1.4359999999999999</v>
      </c>
      <c r="R208" s="84">
        <v>0</v>
      </c>
      <c r="S208" s="84">
        <v>0</v>
      </c>
      <c r="T208" s="84">
        <v>0</v>
      </c>
      <c r="U208" s="79">
        <f t="shared" si="223"/>
        <v>6.3E-2</v>
      </c>
      <c r="V208" s="79">
        <v>6.3E-2</v>
      </c>
      <c r="W208" s="79">
        <v>0</v>
      </c>
      <c r="X208" s="79">
        <f t="shared" si="224"/>
        <v>1.502</v>
      </c>
      <c r="Y208" s="79">
        <v>6.6000000000000003E-2</v>
      </c>
      <c r="Z208" s="79">
        <v>1.4359999999999999</v>
      </c>
      <c r="AA208" s="84">
        <f t="shared" si="225"/>
        <v>0</v>
      </c>
      <c r="AB208" s="84">
        <v>0</v>
      </c>
      <c r="AC208" s="84">
        <v>0</v>
      </c>
      <c r="AD208" s="84">
        <v>0</v>
      </c>
      <c r="AE208" s="69"/>
    </row>
    <row r="209" spans="2:31" ht="17.25" customHeight="1" x14ac:dyDescent="0.15">
      <c r="B209" s="80"/>
      <c r="C209" s="121" t="s">
        <v>19</v>
      </c>
      <c r="D209" s="77" t="s">
        <v>13</v>
      </c>
      <c r="E209" s="79">
        <f t="shared" si="218"/>
        <v>1900.7999999999997</v>
      </c>
      <c r="F209" s="79">
        <f t="shared" si="219"/>
        <v>1332.36</v>
      </c>
      <c r="G209" s="79">
        <f t="shared" ref="G209:G212" si="228">J209+M209</f>
        <v>1321.36</v>
      </c>
      <c r="H209" s="79">
        <f t="shared" ref="H209:H212" si="229">K209+N209</f>
        <v>11</v>
      </c>
      <c r="I209" s="79">
        <f t="shared" si="220"/>
        <v>1250.1799999999998</v>
      </c>
      <c r="J209" s="79">
        <v>1243.1899999999998</v>
      </c>
      <c r="K209" s="79">
        <v>6.9899999999999993</v>
      </c>
      <c r="L209" s="79">
        <f t="shared" si="221"/>
        <v>82.179999999999993</v>
      </c>
      <c r="M209" s="79">
        <v>78.169999999999987</v>
      </c>
      <c r="N209" s="79">
        <v>4.01</v>
      </c>
      <c r="O209" s="79">
        <f t="shared" si="222"/>
        <v>564.82999999999993</v>
      </c>
      <c r="P209" s="79">
        <f t="shared" si="226"/>
        <v>58.06</v>
      </c>
      <c r="Q209" s="79">
        <f t="shared" si="227"/>
        <v>506.77</v>
      </c>
      <c r="R209" s="84">
        <v>0</v>
      </c>
      <c r="S209" s="84">
        <v>0</v>
      </c>
      <c r="T209" s="84">
        <v>0</v>
      </c>
      <c r="U209" s="79">
        <f t="shared" si="223"/>
        <v>21.46</v>
      </c>
      <c r="V209" s="79">
        <v>3.78</v>
      </c>
      <c r="W209" s="79">
        <v>17.68</v>
      </c>
      <c r="X209" s="79">
        <f t="shared" si="224"/>
        <v>543.37</v>
      </c>
      <c r="Y209" s="79">
        <v>54.28</v>
      </c>
      <c r="Z209" s="79">
        <v>489.09</v>
      </c>
      <c r="AA209" s="79">
        <f t="shared" si="225"/>
        <v>3.6100000000000003</v>
      </c>
      <c r="AB209" s="79">
        <v>3.24</v>
      </c>
      <c r="AC209" s="79">
        <v>0.37</v>
      </c>
      <c r="AD209" s="84">
        <v>0</v>
      </c>
      <c r="AE209" s="69"/>
    </row>
    <row r="210" spans="2:31" ht="17.25" customHeight="1" x14ac:dyDescent="0.15">
      <c r="B210" s="80" t="s">
        <v>20</v>
      </c>
      <c r="C210" s="123" t="s">
        <v>21</v>
      </c>
      <c r="D210" s="77" t="s">
        <v>14</v>
      </c>
      <c r="E210" s="79">
        <f t="shared" si="218"/>
        <v>480.25900000000007</v>
      </c>
      <c r="F210" s="79">
        <f t="shared" si="219"/>
        <v>397.71800000000007</v>
      </c>
      <c r="G210" s="79">
        <f t="shared" si="228"/>
        <v>396.63700000000006</v>
      </c>
      <c r="H210" s="79">
        <f t="shared" si="229"/>
        <v>1.081</v>
      </c>
      <c r="I210" s="79">
        <f t="shared" si="220"/>
        <v>385.875</v>
      </c>
      <c r="J210" s="79">
        <v>384.99400000000003</v>
      </c>
      <c r="K210" s="79">
        <v>0.88100000000000001</v>
      </c>
      <c r="L210" s="79">
        <f t="shared" si="221"/>
        <v>11.843</v>
      </c>
      <c r="M210" s="79">
        <v>11.643000000000001</v>
      </c>
      <c r="N210" s="79">
        <v>0.2</v>
      </c>
      <c r="O210" s="79">
        <f t="shared" si="222"/>
        <v>82.540999999999997</v>
      </c>
      <c r="P210" s="79">
        <f t="shared" si="226"/>
        <v>14.276999999999999</v>
      </c>
      <c r="Q210" s="79">
        <f t="shared" si="227"/>
        <v>68.263999999999996</v>
      </c>
      <c r="R210" s="84">
        <v>0</v>
      </c>
      <c r="S210" s="84">
        <v>0</v>
      </c>
      <c r="T210" s="84">
        <v>0</v>
      </c>
      <c r="U210" s="79">
        <f t="shared" si="223"/>
        <v>2.4740000000000002</v>
      </c>
      <c r="V210" s="79">
        <v>0.66200000000000003</v>
      </c>
      <c r="W210" s="79">
        <v>1.8120000000000001</v>
      </c>
      <c r="X210" s="79">
        <f t="shared" si="224"/>
        <v>80.066999999999993</v>
      </c>
      <c r="Y210" s="79">
        <v>13.614999999999998</v>
      </c>
      <c r="Z210" s="79">
        <v>66.451999999999998</v>
      </c>
      <c r="AA210" s="84">
        <f t="shared" si="225"/>
        <v>0</v>
      </c>
      <c r="AB210" s="84">
        <v>0</v>
      </c>
      <c r="AC210" s="84">
        <v>0</v>
      </c>
      <c r="AD210" s="84">
        <v>0</v>
      </c>
      <c r="AE210" s="69"/>
    </row>
    <row r="211" spans="2:31" ht="17.25" customHeight="1" x14ac:dyDescent="0.15">
      <c r="B211" s="80"/>
      <c r="C211" s="121" t="s">
        <v>22</v>
      </c>
      <c r="D211" s="77" t="s">
        <v>13</v>
      </c>
      <c r="E211" s="79">
        <f t="shared" si="218"/>
        <v>2762.3</v>
      </c>
      <c r="F211" s="79">
        <f t="shared" si="219"/>
        <v>1621.97</v>
      </c>
      <c r="G211" s="79">
        <f t="shared" si="228"/>
        <v>1584.8700000000001</v>
      </c>
      <c r="H211" s="79">
        <f t="shared" si="229"/>
        <v>37.1</v>
      </c>
      <c r="I211" s="79">
        <f t="shared" si="220"/>
        <v>1533.1100000000001</v>
      </c>
      <c r="J211" s="79">
        <v>1514.97</v>
      </c>
      <c r="K211" s="79">
        <v>18.14</v>
      </c>
      <c r="L211" s="79">
        <f t="shared" si="221"/>
        <v>88.860000000000014</v>
      </c>
      <c r="M211" s="79">
        <v>69.900000000000006</v>
      </c>
      <c r="N211" s="79">
        <v>18.96</v>
      </c>
      <c r="O211" s="79">
        <f t="shared" si="222"/>
        <v>1113.33</v>
      </c>
      <c r="P211" s="79">
        <f t="shared" si="226"/>
        <v>81.11</v>
      </c>
      <c r="Q211" s="79">
        <f t="shared" si="227"/>
        <v>1032.22</v>
      </c>
      <c r="R211" s="79">
        <v>0</v>
      </c>
      <c r="S211" s="84">
        <v>0</v>
      </c>
      <c r="T211" s="79">
        <v>0</v>
      </c>
      <c r="U211" s="79">
        <f t="shared" si="223"/>
        <v>76.61</v>
      </c>
      <c r="V211" s="79">
        <v>0</v>
      </c>
      <c r="W211" s="79">
        <v>76.61</v>
      </c>
      <c r="X211" s="79">
        <f t="shared" si="224"/>
        <v>1036.72</v>
      </c>
      <c r="Y211" s="79">
        <v>81.11</v>
      </c>
      <c r="Z211" s="79">
        <v>955.61</v>
      </c>
      <c r="AA211" s="79">
        <f t="shared" si="225"/>
        <v>27</v>
      </c>
      <c r="AB211" s="79">
        <v>6.88</v>
      </c>
      <c r="AC211" s="79">
        <v>20.12</v>
      </c>
      <c r="AD211" s="79">
        <v>0</v>
      </c>
      <c r="AE211" s="69"/>
    </row>
    <row r="212" spans="2:31" ht="17.25" customHeight="1" x14ac:dyDescent="0.15">
      <c r="B212" s="80"/>
      <c r="C212" s="123" t="s">
        <v>21</v>
      </c>
      <c r="D212" s="77" t="s">
        <v>14</v>
      </c>
      <c r="E212" s="79">
        <f t="shared" si="218"/>
        <v>681.76400000000001</v>
      </c>
      <c r="F212" s="79">
        <f t="shared" si="219"/>
        <v>522.69500000000005</v>
      </c>
      <c r="G212" s="79">
        <f t="shared" si="228"/>
        <v>519.05700000000002</v>
      </c>
      <c r="H212" s="79">
        <f t="shared" si="229"/>
        <v>3.6379999999999999</v>
      </c>
      <c r="I212" s="79">
        <f t="shared" si="220"/>
        <v>512.45399999999995</v>
      </c>
      <c r="J212" s="79">
        <v>510.71999999999997</v>
      </c>
      <c r="K212" s="79">
        <v>1.734</v>
      </c>
      <c r="L212" s="79">
        <f t="shared" si="221"/>
        <v>10.241</v>
      </c>
      <c r="M212" s="79">
        <v>8.3369999999999997</v>
      </c>
      <c r="N212" s="79">
        <v>1.9039999999999999</v>
      </c>
      <c r="O212" s="79">
        <f t="shared" si="222"/>
        <v>159.06899999999999</v>
      </c>
      <c r="P212" s="79">
        <f t="shared" si="226"/>
        <v>20.832999999999998</v>
      </c>
      <c r="Q212" s="79">
        <f t="shared" si="227"/>
        <v>138.23599999999999</v>
      </c>
      <c r="R212" s="79">
        <v>0</v>
      </c>
      <c r="S212" s="84">
        <v>0</v>
      </c>
      <c r="T212" s="79">
        <v>0</v>
      </c>
      <c r="U212" s="79">
        <f t="shared" si="223"/>
        <v>7.0640000000000001</v>
      </c>
      <c r="V212" s="79">
        <v>0</v>
      </c>
      <c r="W212" s="79">
        <v>7.0640000000000001</v>
      </c>
      <c r="X212" s="79">
        <f t="shared" si="224"/>
        <v>152.005</v>
      </c>
      <c r="Y212" s="79">
        <v>20.832999999999998</v>
      </c>
      <c r="Z212" s="79">
        <v>131.172</v>
      </c>
      <c r="AA212" s="84">
        <f t="shared" si="225"/>
        <v>0</v>
      </c>
      <c r="AB212" s="84">
        <v>0</v>
      </c>
      <c r="AC212" s="84">
        <v>0</v>
      </c>
      <c r="AD212" s="84">
        <v>0</v>
      </c>
      <c r="AE212" s="69"/>
    </row>
    <row r="213" spans="2:31" ht="17.25" customHeight="1" x14ac:dyDescent="0.15">
      <c r="B213" s="78"/>
      <c r="C213" s="121" t="s">
        <v>15</v>
      </c>
      <c r="D213" s="77" t="s">
        <v>13</v>
      </c>
      <c r="E213" s="79">
        <f t="shared" si="218"/>
        <v>21759.050000000003</v>
      </c>
      <c r="F213" s="79">
        <f t="shared" si="219"/>
        <v>10678.75</v>
      </c>
      <c r="G213" s="79">
        <f t="shared" ref="G213:H213" si="230">G215+G217+G219+G221</f>
        <v>10605.39</v>
      </c>
      <c r="H213" s="79">
        <f t="shared" si="230"/>
        <v>73.36</v>
      </c>
      <c r="I213" s="79">
        <f t="shared" si="220"/>
        <v>10519.31</v>
      </c>
      <c r="J213" s="79">
        <f t="shared" ref="J213" si="231">J215+J217+J219+J221</f>
        <v>10469.81</v>
      </c>
      <c r="K213" s="79">
        <f t="shared" ref="K213" si="232">K215+K217+K219+K221</f>
        <v>49.5</v>
      </c>
      <c r="L213" s="79">
        <f t="shared" si="221"/>
        <v>159.44</v>
      </c>
      <c r="M213" s="79">
        <f t="shared" ref="M213:N213" si="233">M215+M217+M219+M221</f>
        <v>135.58000000000001</v>
      </c>
      <c r="N213" s="79">
        <f t="shared" si="233"/>
        <v>23.86</v>
      </c>
      <c r="O213" s="79">
        <f t="shared" si="222"/>
        <v>10630.429999999998</v>
      </c>
      <c r="P213" s="79">
        <f t="shared" ref="P213:Q213" si="234">P215+P217+P219+P221</f>
        <v>868.05</v>
      </c>
      <c r="Q213" s="79">
        <f t="shared" si="234"/>
        <v>9762.3799999999992</v>
      </c>
      <c r="R213" s="79">
        <v>0</v>
      </c>
      <c r="S213" s="79">
        <v>0</v>
      </c>
      <c r="T213" s="79">
        <v>0</v>
      </c>
      <c r="U213" s="79">
        <f t="shared" si="223"/>
        <v>61.64</v>
      </c>
      <c r="V213" s="79">
        <f t="shared" ref="V213:W213" si="235">V215+V217+V219+V221</f>
        <v>23.94</v>
      </c>
      <c r="W213" s="79">
        <f t="shared" si="235"/>
        <v>37.700000000000003</v>
      </c>
      <c r="X213" s="79">
        <f t="shared" si="224"/>
        <v>10568.789999999999</v>
      </c>
      <c r="Y213" s="79">
        <f t="shared" ref="Y213:Z213" si="236">Y215+Y217+Y219+Y221</f>
        <v>844.11</v>
      </c>
      <c r="Z213" s="79">
        <f t="shared" si="236"/>
        <v>9724.6799999999985</v>
      </c>
      <c r="AA213" s="79">
        <f t="shared" si="225"/>
        <v>449.21999999999997</v>
      </c>
      <c r="AB213" s="79">
        <f t="shared" ref="AB213:AD213" si="237">AB215+AB217+AB219+AB221</f>
        <v>288.40999999999997</v>
      </c>
      <c r="AC213" s="79">
        <f t="shared" si="237"/>
        <v>160.81</v>
      </c>
      <c r="AD213" s="79">
        <f t="shared" si="237"/>
        <v>0.65</v>
      </c>
      <c r="AE213" s="69"/>
    </row>
    <row r="214" spans="2:31" ht="17.25" customHeight="1" x14ac:dyDescent="0.15">
      <c r="B214" s="80"/>
      <c r="C214" s="123"/>
      <c r="D214" s="77" t="s">
        <v>14</v>
      </c>
      <c r="E214" s="79">
        <f t="shared" si="218"/>
        <v>5228.8610000000008</v>
      </c>
      <c r="F214" s="79">
        <f t="shared" si="219"/>
        <v>3676.07</v>
      </c>
      <c r="G214" s="79">
        <f t="shared" ref="G214:H214" si="238">G216+G218+G220+G222</f>
        <v>3668.0140000000001</v>
      </c>
      <c r="H214" s="79">
        <f t="shared" si="238"/>
        <v>8.0559999999999992</v>
      </c>
      <c r="I214" s="79">
        <f t="shared" si="220"/>
        <v>3651.5039999999999</v>
      </c>
      <c r="J214" s="79">
        <f t="shared" ref="J214" si="239">J216+J218+J220+J222</f>
        <v>3645.3609999999999</v>
      </c>
      <c r="K214" s="79">
        <f t="shared" ref="K214" si="240">K216+K218+K220+K222</f>
        <v>6.1429999999999998</v>
      </c>
      <c r="L214" s="79">
        <f t="shared" si="221"/>
        <v>24.565999999999999</v>
      </c>
      <c r="M214" s="79">
        <f t="shared" ref="M214:N214" si="241">M216+M218+M220+M222</f>
        <v>22.652999999999999</v>
      </c>
      <c r="N214" s="79">
        <f t="shared" si="241"/>
        <v>1.9130000000000003</v>
      </c>
      <c r="O214" s="79">
        <f t="shared" si="222"/>
        <v>1552.7910000000002</v>
      </c>
      <c r="P214" s="79">
        <f t="shared" ref="P214:Q214" si="242">P216+P218+P220+P222</f>
        <v>216.476</v>
      </c>
      <c r="Q214" s="79">
        <f t="shared" si="242"/>
        <v>1336.3150000000001</v>
      </c>
      <c r="R214" s="79">
        <v>0</v>
      </c>
      <c r="S214" s="79">
        <v>0</v>
      </c>
      <c r="T214" s="79">
        <v>0</v>
      </c>
      <c r="U214" s="79">
        <f t="shared" si="223"/>
        <v>7.3940000000000001</v>
      </c>
      <c r="V214" s="79">
        <f t="shared" ref="V214:W214" si="243">V216+V218+V220+V222</f>
        <v>4.0780000000000003</v>
      </c>
      <c r="W214" s="79">
        <f t="shared" si="243"/>
        <v>3.3159999999999998</v>
      </c>
      <c r="X214" s="79">
        <f t="shared" si="224"/>
        <v>1545.3969999999999</v>
      </c>
      <c r="Y214" s="79">
        <f t="shared" ref="Y214:Z214" si="244">Y216+Y218+Y220+Y222</f>
        <v>212.398</v>
      </c>
      <c r="Z214" s="79">
        <f t="shared" si="244"/>
        <v>1332.999</v>
      </c>
      <c r="AA214" s="84">
        <f t="shared" si="225"/>
        <v>0</v>
      </c>
      <c r="AB214" s="79">
        <f t="shared" ref="AB214:AD214" si="245">AB216+AB218+AB220+AB222</f>
        <v>0</v>
      </c>
      <c r="AC214" s="79">
        <f t="shared" si="245"/>
        <v>0</v>
      </c>
      <c r="AD214" s="79">
        <f t="shared" si="245"/>
        <v>0</v>
      </c>
      <c r="AE214" s="69"/>
    </row>
    <row r="215" spans="2:31" ht="17.25" customHeight="1" x14ac:dyDescent="0.15">
      <c r="B215" s="80" t="s">
        <v>433</v>
      </c>
      <c r="C215" s="121" t="s">
        <v>430</v>
      </c>
      <c r="D215" s="77" t="s">
        <v>13</v>
      </c>
      <c r="E215" s="79">
        <f t="shared" si="218"/>
        <v>1405.55</v>
      </c>
      <c r="F215" s="79">
        <f t="shared" si="219"/>
        <v>1364.75</v>
      </c>
      <c r="G215" s="79">
        <f t="shared" ref="G215:G222" si="246">J215+M215</f>
        <v>1364.75</v>
      </c>
      <c r="H215" s="79">
        <f t="shared" ref="H215:H222" si="247">K215+N215</f>
        <v>0</v>
      </c>
      <c r="I215" s="79">
        <f t="shared" si="220"/>
        <v>1364.75</v>
      </c>
      <c r="J215" s="79">
        <v>1364.75</v>
      </c>
      <c r="K215" s="79">
        <v>0</v>
      </c>
      <c r="L215" s="84">
        <f t="shared" si="221"/>
        <v>0</v>
      </c>
      <c r="M215" s="84">
        <v>0</v>
      </c>
      <c r="N215" s="84">
        <v>0</v>
      </c>
      <c r="O215" s="79">
        <f t="shared" si="222"/>
        <v>39.19</v>
      </c>
      <c r="P215" s="79">
        <f t="shared" ref="P215:P222" si="248">V215+Y215</f>
        <v>0</v>
      </c>
      <c r="Q215" s="79">
        <f t="shared" ref="Q215:Q222" si="249">W215+Z215</f>
        <v>39.19</v>
      </c>
      <c r="R215" s="84">
        <v>0</v>
      </c>
      <c r="S215" s="84">
        <v>0</v>
      </c>
      <c r="T215" s="84">
        <v>0</v>
      </c>
      <c r="U215" s="79">
        <f t="shared" si="223"/>
        <v>1</v>
      </c>
      <c r="V215" s="79">
        <v>0</v>
      </c>
      <c r="W215" s="79">
        <v>1</v>
      </c>
      <c r="X215" s="79">
        <f t="shared" si="224"/>
        <v>38.19</v>
      </c>
      <c r="Y215" s="79">
        <v>0</v>
      </c>
      <c r="Z215" s="79">
        <v>38.19</v>
      </c>
      <c r="AA215" s="79">
        <f t="shared" si="225"/>
        <v>1.61</v>
      </c>
      <c r="AB215" s="79">
        <v>1.61</v>
      </c>
      <c r="AC215" s="79">
        <v>0</v>
      </c>
      <c r="AD215" s="84">
        <v>0</v>
      </c>
      <c r="AE215" s="69"/>
    </row>
    <row r="216" spans="2:31" ht="17.25" customHeight="1" x14ac:dyDescent="0.15">
      <c r="B216" s="80"/>
      <c r="C216" s="123" t="s">
        <v>23</v>
      </c>
      <c r="D216" s="77" t="s">
        <v>14</v>
      </c>
      <c r="E216" s="79">
        <f t="shared" si="218"/>
        <v>414.11400000000003</v>
      </c>
      <c r="F216" s="79">
        <f t="shared" si="219"/>
        <v>409.28700000000003</v>
      </c>
      <c r="G216" s="79">
        <f t="shared" si="246"/>
        <v>409.28700000000003</v>
      </c>
      <c r="H216" s="79">
        <f t="shared" si="247"/>
        <v>0</v>
      </c>
      <c r="I216" s="79">
        <f t="shared" si="220"/>
        <v>409.28700000000003</v>
      </c>
      <c r="J216" s="79">
        <v>409.28700000000003</v>
      </c>
      <c r="K216" s="79">
        <v>0</v>
      </c>
      <c r="L216" s="84">
        <f t="shared" si="221"/>
        <v>0</v>
      </c>
      <c r="M216" s="84">
        <v>0</v>
      </c>
      <c r="N216" s="84">
        <v>0</v>
      </c>
      <c r="O216" s="79">
        <f t="shared" si="222"/>
        <v>4.827</v>
      </c>
      <c r="P216" s="79">
        <f t="shared" si="248"/>
        <v>0</v>
      </c>
      <c r="Q216" s="79">
        <f t="shared" si="249"/>
        <v>4.827</v>
      </c>
      <c r="R216" s="84">
        <v>0</v>
      </c>
      <c r="S216" s="84">
        <v>0</v>
      </c>
      <c r="T216" s="84">
        <v>0</v>
      </c>
      <c r="U216" s="79">
        <f t="shared" si="223"/>
        <v>0.10199999999999999</v>
      </c>
      <c r="V216" s="79">
        <v>0</v>
      </c>
      <c r="W216" s="79">
        <v>0.10199999999999999</v>
      </c>
      <c r="X216" s="79">
        <f t="shared" si="224"/>
        <v>4.7249999999999996</v>
      </c>
      <c r="Y216" s="79">
        <v>0</v>
      </c>
      <c r="Z216" s="79">
        <v>4.7249999999999996</v>
      </c>
      <c r="AA216" s="84">
        <f t="shared" si="225"/>
        <v>0</v>
      </c>
      <c r="AB216" s="84">
        <v>0</v>
      </c>
      <c r="AC216" s="84">
        <v>0</v>
      </c>
      <c r="AD216" s="84">
        <v>0</v>
      </c>
      <c r="AE216" s="69"/>
    </row>
    <row r="217" spans="2:31" ht="17.25" customHeight="1" x14ac:dyDescent="0.15">
      <c r="B217" s="80" t="s">
        <v>434</v>
      </c>
      <c r="C217" s="121" t="s">
        <v>24</v>
      </c>
      <c r="D217" s="77" t="s">
        <v>13</v>
      </c>
      <c r="E217" s="79">
        <f t="shared" si="218"/>
        <v>1311.69</v>
      </c>
      <c r="F217" s="79">
        <f t="shared" si="219"/>
        <v>686.46</v>
      </c>
      <c r="G217" s="79">
        <f t="shared" si="246"/>
        <v>684.03000000000009</v>
      </c>
      <c r="H217" s="79">
        <f t="shared" si="247"/>
        <v>2.4300000000000002</v>
      </c>
      <c r="I217" s="79">
        <f t="shared" si="220"/>
        <v>676.63000000000011</v>
      </c>
      <c r="J217" s="79">
        <v>675.29000000000008</v>
      </c>
      <c r="K217" s="79">
        <v>1.34</v>
      </c>
      <c r="L217" s="79">
        <f t="shared" si="221"/>
        <v>9.83</v>
      </c>
      <c r="M217" s="79">
        <v>8.74</v>
      </c>
      <c r="N217" s="84">
        <v>1.0900000000000001</v>
      </c>
      <c r="O217" s="79">
        <f t="shared" si="222"/>
        <v>563.90000000000009</v>
      </c>
      <c r="P217" s="79">
        <f t="shared" si="248"/>
        <v>37.47</v>
      </c>
      <c r="Q217" s="79">
        <f t="shared" si="249"/>
        <v>526.43000000000006</v>
      </c>
      <c r="R217" s="84">
        <v>0</v>
      </c>
      <c r="S217" s="84">
        <v>0</v>
      </c>
      <c r="T217" s="84">
        <v>0</v>
      </c>
      <c r="U217" s="79">
        <f t="shared" si="223"/>
        <v>0.82</v>
      </c>
      <c r="V217" s="79">
        <v>0.82</v>
      </c>
      <c r="W217" s="79">
        <v>0</v>
      </c>
      <c r="X217" s="79">
        <f t="shared" si="224"/>
        <v>563.08000000000004</v>
      </c>
      <c r="Y217" s="79">
        <v>36.65</v>
      </c>
      <c r="Z217" s="79">
        <v>526.43000000000006</v>
      </c>
      <c r="AA217" s="79">
        <f t="shared" si="225"/>
        <v>61.33</v>
      </c>
      <c r="AB217" s="79">
        <v>16.04</v>
      </c>
      <c r="AC217" s="79">
        <v>45.29</v>
      </c>
      <c r="AD217" s="84">
        <v>0</v>
      </c>
      <c r="AE217" s="69"/>
    </row>
    <row r="218" spans="2:31" ht="17.25" customHeight="1" x14ac:dyDescent="0.15">
      <c r="B218" s="80"/>
      <c r="C218" s="123" t="s">
        <v>21</v>
      </c>
      <c r="D218" s="77" t="s">
        <v>14</v>
      </c>
      <c r="E218" s="79">
        <f t="shared" si="218"/>
        <v>307.61099999999999</v>
      </c>
      <c r="F218" s="79">
        <f t="shared" si="219"/>
        <v>233.01100000000002</v>
      </c>
      <c r="G218" s="79">
        <f t="shared" si="246"/>
        <v>232.75900000000001</v>
      </c>
      <c r="H218" s="79">
        <f t="shared" si="247"/>
        <v>0.252</v>
      </c>
      <c r="I218" s="79">
        <f t="shared" si="220"/>
        <v>231.62299999999999</v>
      </c>
      <c r="J218" s="79">
        <v>231.477</v>
      </c>
      <c r="K218" s="79">
        <v>0.14599999999999999</v>
      </c>
      <c r="L218" s="79">
        <f t="shared" si="221"/>
        <v>1.3880000000000001</v>
      </c>
      <c r="M218" s="79">
        <v>1.282</v>
      </c>
      <c r="N218" s="79">
        <v>0.106</v>
      </c>
      <c r="O218" s="79">
        <f t="shared" si="222"/>
        <v>74.599999999999994</v>
      </c>
      <c r="P218" s="79">
        <f t="shared" si="248"/>
        <v>9.4050000000000011</v>
      </c>
      <c r="Q218" s="79">
        <f t="shared" si="249"/>
        <v>65.194999999999993</v>
      </c>
      <c r="R218" s="84">
        <v>0</v>
      </c>
      <c r="S218" s="84">
        <v>0</v>
      </c>
      <c r="T218" s="84">
        <v>0</v>
      </c>
      <c r="U218" s="79">
        <f t="shared" si="223"/>
        <v>0.13200000000000001</v>
      </c>
      <c r="V218" s="79">
        <v>0.13200000000000001</v>
      </c>
      <c r="W218" s="79">
        <v>0</v>
      </c>
      <c r="X218" s="79">
        <f t="shared" si="224"/>
        <v>74.467999999999989</v>
      </c>
      <c r="Y218" s="79">
        <v>9.2730000000000015</v>
      </c>
      <c r="Z218" s="79">
        <v>65.194999999999993</v>
      </c>
      <c r="AA218" s="84">
        <f t="shared" si="225"/>
        <v>0</v>
      </c>
      <c r="AB218" s="84">
        <v>0</v>
      </c>
      <c r="AC218" s="84">
        <v>0</v>
      </c>
      <c r="AD218" s="84">
        <v>0</v>
      </c>
      <c r="AE218" s="69"/>
    </row>
    <row r="219" spans="2:31" ht="17.25" customHeight="1" x14ac:dyDescent="0.15">
      <c r="B219" s="80" t="s">
        <v>20</v>
      </c>
      <c r="C219" s="121" t="s">
        <v>25</v>
      </c>
      <c r="D219" s="77" t="s">
        <v>13</v>
      </c>
      <c r="E219" s="79">
        <f t="shared" si="218"/>
        <v>1587.23</v>
      </c>
      <c r="F219" s="79">
        <f t="shared" si="219"/>
        <v>557.84</v>
      </c>
      <c r="G219" s="79">
        <f t="shared" si="246"/>
        <v>545.73</v>
      </c>
      <c r="H219" s="79">
        <f t="shared" si="247"/>
        <v>12.11</v>
      </c>
      <c r="I219" s="79">
        <f t="shared" si="220"/>
        <v>519.11</v>
      </c>
      <c r="J219" s="79">
        <v>512.1</v>
      </c>
      <c r="K219" s="79">
        <v>7.0100000000000007</v>
      </c>
      <c r="L219" s="79">
        <f t="shared" si="221"/>
        <v>38.730000000000004</v>
      </c>
      <c r="M219" s="79">
        <v>33.630000000000003</v>
      </c>
      <c r="N219" s="79">
        <v>5.0999999999999996</v>
      </c>
      <c r="O219" s="79">
        <f t="shared" si="222"/>
        <v>1005.3000000000001</v>
      </c>
      <c r="P219" s="79">
        <f t="shared" si="248"/>
        <v>74.690000000000012</v>
      </c>
      <c r="Q219" s="79">
        <f t="shared" si="249"/>
        <v>930.61</v>
      </c>
      <c r="R219" s="84">
        <v>0</v>
      </c>
      <c r="S219" s="84">
        <v>0</v>
      </c>
      <c r="T219" s="84">
        <v>0</v>
      </c>
      <c r="U219" s="79">
        <f t="shared" si="223"/>
        <v>0</v>
      </c>
      <c r="V219" s="79">
        <v>0</v>
      </c>
      <c r="W219" s="79">
        <v>0</v>
      </c>
      <c r="X219" s="79">
        <f t="shared" si="224"/>
        <v>1005.3000000000001</v>
      </c>
      <c r="Y219" s="79">
        <v>74.690000000000012</v>
      </c>
      <c r="Z219" s="79">
        <v>930.61</v>
      </c>
      <c r="AA219" s="79">
        <f t="shared" si="225"/>
        <v>24.09</v>
      </c>
      <c r="AB219" s="79">
        <v>3.38</v>
      </c>
      <c r="AC219" s="79">
        <v>20.71</v>
      </c>
      <c r="AD219" s="84">
        <v>0</v>
      </c>
      <c r="AE219" s="69"/>
    </row>
    <row r="220" spans="2:31" ht="17.25" customHeight="1" x14ac:dyDescent="0.15">
      <c r="B220" s="80"/>
      <c r="C220" s="123" t="s">
        <v>26</v>
      </c>
      <c r="D220" s="77" t="s">
        <v>14</v>
      </c>
      <c r="E220" s="79">
        <f t="shared" si="218"/>
        <v>332.96100000000001</v>
      </c>
      <c r="F220" s="79">
        <f t="shared" si="219"/>
        <v>182.20400000000001</v>
      </c>
      <c r="G220" s="79">
        <f t="shared" si="246"/>
        <v>180.80800000000002</v>
      </c>
      <c r="H220" s="79">
        <f t="shared" si="247"/>
        <v>1.3959999999999999</v>
      </c>
      <c r="I220" s="79">
        <f t="shared" si="220"/>
        <v>176.518</v>
      </c>
      <c r="J220" s="79">
        <v>175.64000000000001</v>
      </c>
      <c r="K220" s="79">
        <v>0.878</v>
      </c>
      <c r="L220" s="79">
        <f t="shared" si="221"/>
        <v>5.6859999999999999</v>
      </c>
      <c r="M220" s="79">
        <v>5.1680000000000001</v>
      </c>
      <c r="N220" s="79">
        <v>0.51800000000000002</v>
      </c>
      <c r="O220" s="79">
        <f t="shared" si="222"/>
        <v>150.75700000000001</v>
      </c>
      <c r="P220" s="79">
        <f t="shared" si="248"/>
        <v>19.061999999999998</v>
      </c>
      <c r="Q220" s="79">
        <f t="shared" si="249"/>
        <v>131.69499999999999</v>
      </c>
      <c r="R220" s="84">
        <v>0</v>
      </c>
      <c r="S220" s="84">
        <v>0</v>
      </c>
      <c r="T220" s="84">
        <v>0</v>
      </c>
      <c r="U220" s="79">
        <f t="shared" si="223"/>
        <v>0</v>
      </c>
      <c r="V220" s="79">
        <v>0</v>
      </c>
      <c r="W220" s="79">
        <v>0</v>
      </c>
      <c r="X220" s="79">
        <f t="shared" si="224"/>
        <v>150.75700000000001</v>
      </c>
      <c r="Y220" s="79">
        <v>19.061999999999998</v>
      </c>
      <c r="Z220" s="79">
        <v>131.69499999999999</v>
      </c>
      <c r="AA220" s="84">
        <f t="shared" si="225"/>
        <v>0</v>
      </c>
      <c r="AB220" s="84">
        <v>0</v>
      </c>
      <c r="AC220" s="84">
        <v>0</v>
      </c>
      <c r="AD220" s="84">
        <v>0</v>
      </c>
      <c r="AE220" s="69"/>
    </row>
    <row r="221" spans="2:31" ht="17.25" customHeight="1" x14ac:dyDescent="0.15">
      <c r="B221" s="80"/>
      <c r="C221" s="121" t="s">
        <v>27</v>
      </c>
      <c r="D221" s="77" t="s">
        <v>13</v>
      </c>
      <c r="E221" s="79">
        <f t="shared" si="218"/>
        <v>17454.579999999998</v>
      </c>
      <c r="F221" s="79">
        <f t="shared" si="219"/>
        <v>8069.7</v>
      </c>
      <c r="G221" s="79">
        <f t="shared" si="246"/>
        <v>8010.88</v>
      </c>
      <c r="H221" s="79">
        <f t="shared" si="247"/>
        <v>58.82</v>
      </c>
      <c r="I221" s="79">
        <f t="shared" si="220"/>
        <v>7958.82</v>
      </c>
      <c r="J221" s="79">
        <v>7917.67</v>
      </c>
      <c r="K221" s="79">
        <v>41.15</v>
      </c>
      <c r="L221" s="79">
        <f t="shared" si="221"/>
        <v>110.88000000000001</v>
      </c>
      <c r="M221" s="79">
        <v>93.210000000000008</v>
      </c>
      <c r="N221" s="79">
        <v>17.670000000000002</v>
      </c>
      <c r="O221" s="79">
        <f t="shared" si="222"/>
        <v>9022.0399999999991</v>
      </c>
      <c r="P221" s="79">
        <f t="shared" si="248"/>
        <v>755.89</v>
      </c>
      <c r="Q221" s="79">
        <f t="shared" si="249"/>
        <v>8266.15</v>
      </c>
      <c r="R221" s="79">
        <v>0</v>
      </c>
      <c r="S221" s="79">
        <v>0</v>
      </c>
      <c r="T221" s="79">
        <v>0</v>
      </c>
      <c r="U221" s="79">
        <f t="shared" si="223"/>
        <v>59.820000000000007</v>
      </c>
      <c r="V221" s="79">
        <v>23.12</v>
      </c>
      <c r="W221" s="79">
        <v>36.700000000000003</v>
      </c>
      <c r="X221" s="79">
        <f t="shared" si="224"/>
        <v>8962.2199999999993</v>
      </c>
      <c r="Y221" s="79">
        <v>732.77</v>
      </c>
      <c r="Z221" s="79">
        <v>8229.4499999999989</v>
      </c>
      <c r="AA221" s="79">
        <f t="shared" si="225"/>
        <v>362.19</v>
      </c>
      <c r="AB221" s="79">
        <v>267.38</v>
      </c>
      <c r="AC221" s="79">
        <v>94.81</v>
      </c>
      <c r="AD221" s="79">
        <v>0.65</v>
      </c>
      <c r="AE221" s="69"/>
    </row>
    <row r="222" spans="2:31" ht="17.25" customHeight="1" thickBot="1" x14ac:dyDescent="0.2">
      <c r="B222" s="80"/>
      <c r="C222" s="123" t="s">
        <v>21</v>
      </c>
      <c r="D222" s="77" t="s">
        <v>14</v>
      </c>
      <c r="E222" s="79">
        <f t="shared" si="218"/>
        <v>4174.1749999999993</v>
      </c>
      <c r="F222" s="79">
        <f t="shared" si="219"/>
        <v>2851.5679999999998</v>
      </c>
      <c r="G222" s="79">
        <f t="shared" si="246"/>
        <v>2845.16</v>
      </c>
      <c r="H222" s="79">
        <f t="shared" si="247"/>
        <v>6.4079999999999995</v>
      </c>
      <c r="I222" s="79">
        <f t="shared" si="220"/>
        <v>2834.076</v>
      </c>
      <c r="J222" s="79">
        <v>2828.9569999999999</v>
      </c>
      <c r="K222" s="79">
        <v>5.1189999999999998</v>
      </c>
      <c r="L222" s="79">
        <f t="shared" si="221"/>
        <v>17.492000000000001</v>
      </c>
      <c r="M222" s="79">
        <v>16.202999999999999</v>
      </c>
      <c r="N222" s="79">
        <v>1.2890000000000001</v>
      </c>
      <c r="O222" s="79">
        <f t="shared" si="222"/>
        <v>1322.607</v>
      </c>
      <c r="P222" s="79">
        <f t="shared" si="248"/>
        <v>188.00899999999999</v>
      </c>
      <c r="Q222" s="79">
        <f t="shared" si="249"/>
        <v>1134.598</v>
      </c>
      <c r="R222" s="79">
        <v>0</v>
      </c>
      <c r="S222" s="79">
        <v>0</v>
      </c>
      <c r="T222" s="79">
        <v>0</v>
      </c>
      <c r="U222" s="79">
        <f t="shared" si="223"/>
        <v>7.16</v>
      </c>
      <c r="V222" s="79">
        <v>3.9460000000000002</v>
      </c>
      <c r="W222" s="79">
        <v>3.214</v>
      </c>
      <c r="X222" s="79">
        <f t="shared" si="224"/>
        <v>1315.4470000000001</v>
      </c>
      <c r="Y222" s="79">
        <v>184.06299999999999</v>
      </c>
      <c r="Z222" s="79">
        <v>1131.384</v>
      </c>
      <c r="AA222" s="84">
        <f t="shared" si="225"/>
        <v>0</v>
      </c>
      <c r="AB222" s="84">
        <v>0</v>
      </c>
      <c r="AC222" s="84">
        <v>0</v>
      </c>
      <c r="AD222" s="84">
        <v>0</v>
      </c>
      <c r="AE222" s="69"/>
    </row>
    <row r="223" spans="2:31" ht="17.25" customHeight="1" x14ac:dyDescent="0.15">
      <c r="B223" s="64" t="s">
        <v>324</v>
      </c>
      <c r="C223" s="64" t="s">
        <v>325</v>
      </c>
      <c r="D223" s="64"/>
      <c r="E223" s="64"/>
      <c r="F223" s="64"/>
      <c r="G223" s="64"/>
      <c r="H223" s="64"/>
      <c r="I223" s="64"/>
      <c r="J223" s="64"/>
      <c r="K223" s="64"/>
      <c r="L223" s="64"/>
      <c r="M223" s="64"/>
      <c r="N223" s="64"/>
      <c r="O223" s="64"/>
      <c r="P223" s="64"/>
      <c r="Q223" s="64"/>
      <c r="R223" s="64"/>
      <c r="S223" s="64"/>
      <c r="T223" s="64"/>
      <c r="U223" s="64"/>
      <c r="V223" s="64"/>
      <c r="W223" s="64"/>
      <c r="X223" s="64"/>
      <c r="Y223" s="64"/>
      <c r="Z223" s="64"/>
      <c r="AA223" s="64"/>
      <c r="AB223" s="64"/>
      <c r="AC223" s="64"/>
      <c r="AD223" s="64"/>
    </row>
    <row r="225" spans="2:31" s="3" customFormat="1" ht="17.25" customHeight="1" x14ac:dyDescent="0.15">
      <c r="B225" s="3" t="s">
        <v>529</v>
      </c>
    </row>
    <row r="226" spans="2:31" ht="17.25" customHeight="1" thickBot="1" x14ac:dyDescent="0.2">
      <c r="C226" s="72"/>
      <c r="D226" s="72"/>
      <c r="E226" s="72"/>
      <c r="F226" s="72"/>
      <c r="G226" s="72"/>
      <c r="H226" s="72"/>
      <c r="I226" s="72"/>
      <c r="J226" s="72"/>
      <c r="K226" s="72"/>
      <c r="L226" s="72"/>
      <c r="M226" s="72"/>
      <c r="N226" s="72"/>
      <c r="O226" s="72"/>
      <c r="P226" s="72"/>
      <c r="Q226" s="72"/>
      <c r="R226" s="72"/>
      <c r="S226" s="72"/>
      <c r="T226" s="72"/>
      <c r="U226" s="72"/>
      <c r="V226" s="72"/>
      <c r="W226" s="72"/>
      <c r="X226" s="72"/>
      <c r="Y226" s="72"/>
      <c r="Z226" s="72"/>
      <c r="AA226" s="72" t="s">
        <v>28</v>
      </c>
      <c r="AB226" s="72"/>
      <c r="AC226" s="72"/>
      <c r="AD226" s="72"/>
    </row>
    <row r="227" spans="2:31" ht="17.25" customHeight="1" x14ac:dyDescent="0.15">
      <c r="B227" s="63"/>
      <c r="C227" s="64"/>
      <c r="D227" s="64"/>
      <c r="E227" s="65"/>
      <c r="F227" s="66" t="s">
        <v>0</v>
      </c>
      <c r="G227" s="67"/>
      <c r="H227" s="67"/>
      <c r="I227" s="67"/>
      <c r="J227" s="67"/>
      <c r="K227" s="67"/>
      <c r="L227" s="67"/>
      <c r="M227" s="67"/>
      <c r="N227" s="67"/>
      <c r="O227" s="67"/>
      <c r="P227" s="67"/>
      <c r="Q227" s="67"/>
      <c r="R227" s="67"/>
      <c r="S227" s="67"/>
      <c r="T227" s="67"/>
      <c r="U227" s="67"/>
      <c r="V227" s="67"/>
      <c r="W227" s="67"/>
      <c r="X227" s="67"/>
      <c r="Y227" s="67"/>
      <c r="Z227" s="67"/>
      <c r="AA227" s="66" t="s">
        <v>207</v>
      </c>
      <c r="AB227" s="67"/>
      <c r="AC227" s="67"/>
      <c r="AD227" s="65"/>
      <c r="AE227" s="69"/>
    </row>
    <row r="228" spans="2:31" ht="17.25" customHeight="1" x14ac:dyDescent="0.15">
      <c r="B228" s="71" t="s">
        <v>1</v>
      </c>
      <c r="C228" s="72"/>
      <c r="D228" s="72"/>
      <c r="E228" s="73" t="s">
        <v>2</v>
      </c>
      <c r="F228" s="74" t="s">
        <v>3</v>
      </c>
      <c r="G228" s="75"/>
      <c r="H228" s="75"/>
      <c r="I228" s="75"/>
      <c r="J228" s="75"/>
      <c r="K228" s="75"/>
      <c r="L228" s="75"/>
      <c r="M228" s="75"/>
      <c r="N228" s="75"/>
      <c r="O228" s="74" t="s">
        <v>4</v>
      </c>
      <c r="P228" s="75"/>
      <c r="Q228" s="75"/>
      <c r="R228" s="75"/>
      <c r="S228" s="75"/>
      <c r="T228" s="75"/>
      <c r="U228" s="75"/>
      <c r="V228" s="75"/>
      <c r="W228" s="75"/>
      <c r="X228" s="75"/>
      <c r="Y228" s="75"/>
      <c r="Z228" s="75"/>
      <c r="AA228" s="77"/>
      <c r="AB228" s="77"/>
      <c r="AC228" s="77"/>
      <c r="AD228" s="73" t="s">
        <v>204</v>
      </c>
      <c r="AE228" s="69"/>
    </row>
    <row r="229" spans="2:31" ht="17.25" customHeight="1" x14ac:dyDescent="0.15">
      <c r="B229" s="71"/>
      <c r="C229" s="72"/>
      <c r="D229" s="72"/>
      <c r="E229" s="73"/>
      <c r="F229" s="74" t="s">
        <v>5</v>
      </c>
      <c r="G229" s="75"/>
      <c r="H229" s="75"/>
      <c r="I229" s="74" t="s">
        <v>6</v>
      </c>
      <c r="J229" s="75"/>
      <c r="K229" s="75"/>
      <c r="L229" s="74" t="s">
        <v>7</v>
      </c>
      <c r="M229" s="75"/>
      <c r="N229" s="75"/>
      <c r="O229" s="74" t="s">
        <v>8</v>
      </c>
      <c r="P229" s="75"/>
      <c r="Q229" s="75"/>
      <c r="R229" s="74" t="s">
        <v>6</v>
      </c>
      <c r="S229" s="75"/>
      <c r="T229" s="75"/>
      <c r="U229" s="74" t="s">
        <v>7</v>
      </c>
      <c r="V229" s="75"/>
      <c r="W229" s="75"/>
      <c r="X229" s="74" t="s">
        <v>9</v>
      </c>
      <c r="Y229" s="75"/>
      <c r="Z229" s="75"/>
      <c r="AA229" s="73" t="s">
        <v>2</v>
      </c>
      <c r="AB229" s="126" t="s">
        <v>205</v>
      </c>
      <c r="AC229" s="126" t="s">
        <v>206</v>
      </c>
      <c r="AD229" s="73"/>
      <c r="AE229" s="69"/>
    </row>
    <row r="230" spans="2:31" ht="17.25" customHeight="1" x14ac:dyDescent="0.15">
      <c r="B230" s="69"/>
      <c r="E230" s="76"/>
      <c r="F230" s="77" t="s">
        <v>2</v>
      </c>
      <c r="G230" s="77" t="s">
        <v>10</v>
      </c>
      <c r="H230" s="77" t="s">
        <v>11</v>
      </c>
      <c r="I230" s="77" t="s">
        <v>2</v>
      </c>
      <c r="J230" s="77" t="s">
        <v>10</v>
      </c>
      <c r="K230" s="77" t="s">
        <v>11</v>
      </c>
      <c r="L230" s="77" t="s">
        <v>2</v>
      </c>
      <c r="M230" s="77" t="s">
        <v>10</v>
      </c>
      <c r="N230" s="77" t="s">
        <v>11</v>
      </c>
      <c r="O230" s="77" t="s">
        <v>2</v>
      </c>
      <c r="P230" s="238" t="s">
        <v>10</v>
      </c>
      <c r="Q230" s="239" t="s">
        <v>11</v>
      </c>
      <c r="R230" s="77" t="s">
        <v>2</v>
      </c>
      <c r="S230" s="77" t="s">
        <v>10</v>
      </c>
      <c r="T230" s="77" t="s">
        <v>11</v>
      </c>
      <c r="U230" s="77" t="s">
        <v>2</v>
      </c>
      <c r="V230" s="77" t="s">
        <v>10</v>
      </c>
      <c r="W230" s="77" t="s">
        <v>11</v>
      </c>
      <c r="X230" s="77" t="s">
        <v>2</v>
      </c>
      <c r="Y230" s="77" t="s">
        <v>10</v>
      </c>
      <c r="Z230" s="77" t="s">
        <v>11</v>
      </c>
      <c r="AA230" s="76"/>
      <c r="AB230" s="76"/>
      <c r="AC230" s="76"/>
      <c r="AD230" s="76"/>
      <c r="AE230" s="69"/>
    </row>
    <row r="231" spans="2:31" ht="17.25" customHeight="1" x14ac:dyDescent="0.15">
      <c r="B231" s="240" t="s">
        <v>12</v>
      </c>
      <c r="C231" s="75"/>
      <c r="D231" s="77" t="s">
        <v>13</v>
      </c>
      <c r="E231" s="79">
        <f>F231+O231+AA231+AD231</f>
        <v>25850.21</v>
      </c>
      <c r="F231" s="79">
        <f t="shared" ref="F231:F234" si="250">G231+H231</f>
        <v>14276.880000000001</v>
      </c>
      <c r="G231" s="79">
        <f t="shared" ref="G231:H231" si="251">G233+G241</f>
        <v>14079.130000000001</v>
      </c>
      <c r="H231" s="79">
        <f t="shared" si="251"/>
        <v>197.75</v>
      </c>
      <c r="I231" s="79">
        <f t="shared" ref="I231:I234" si="252">J231+K231</f>
        <v>13807.99</v>
      </c>
      <c r="J231" s="79">
        <f t="shared" ref="J231:K231" si="253">J233+J241</f>
        <v>13713.17</v>
      </c>
      <c r="K231" s="79">
        <f t="shared" si="253"/>
        <v>94.820000000000007</v>
      </c>
      <c r="L231" s="79">
        <f t="shared" ref="L231:L234" si="254">M231+N231</f>
        <v>468.89000000000004</v>
      </c>
      <c r="M231" s="79">
        <f t="shared" ref="M231:N231" si="255">M233+M241</f>
        <v>365.96000000000004</v>
      </c>
      <c r="N231" s="79">
        <f t="shared" si="255"/>
        <v>102.93</v>
      </c>
      <c r="O231" s="79">
        <f t="shared" ref="O231:O234" si="256">P231+Q231</f>
        <v>11264.629999999997</v>
      </c>
      <c r="P231" s="79">
        <f>V231+Y231</f>
        <v>1239.1299999999999</v>
      </c>
      <c r="Q231" s="79">
        <f>W231+Z231</f>
        <v>10025.499999999998</v>
      </c>
      <c r="R231" s="79">
        <v>0</v>
      </c>
      <c r="S231" s="79">
        <v>0</v>
      </c>
      <c r="T231" s="79">
        <v>0</v>
      </c>
      <c r="U231" s="79">
        <f t="shared" ref="U231:U234" si="257">V231+W231</f>
        <v>94.37</v>
      </c>
      <c r="V231" s="79">
        <f t="shared" ref="V231:W231" si="258">V233+V241</f>
        <v>29.8</v>
      </c>
      <c r="W231" s="79">
        <f t="shared" si="258"/>
        <v>64.570000000000007</v>
      </c>
      <c r="X231" s="79">
        <f t="shared" ref="X231:X234" si="259">Y231+Z231</f>
        <v>11170.259999999998</v>
      </c>
      <c r="Y231" s="79">
        <f t="shared" ref="Y231:Z231" si="260">Y233+Y241</f>
        <v>1209.33</v>
      </c>
      <c r="Z231" s="79">
        <f t="shared" si="260"/>
        <v>9960.9299999999985</v>
      </c>
      <c r="AA231" s="79">
        <f>AB231+AC231</f>
        <v>308.70000000000005</v>
      </c>
      <c r="AB231" s="79">
        <f>AB233+AB241</f>
        <v>167.55</v>
      </c>
      <c r="AC231" s="79">
        <f>AC233+AC241</f>
        <v>141.15</v>
      </c>
      <c r="AD231" s="79">
        <f t="shared" ref="AD231:AD232" si="261">AD233+AD241</f>
        <v>0</v>
      </c>
      <c r="AE231" s="69"/>
    </row>
    <row r="232" spans="2:31" ht="17.25" customHeight="1" x14ac:dyDescent="0.15">
      <c r="B232" s="80"/>
      <c r="D232" s="77" t="s">
        <v>14</v>
      </c>
      <c r="E232" s="79">
        <f t="shared" ref="E232:E234" si="262">F232+O232+AA232+AD232</f>
        <v>5933.2680000000009</v>
      </c>
      <c r="F232" s="79">
        <f t="shared" si="250"/>
        <v>4204.5340000000006</v>
      </c>
      <c r="G232" s="79">
        <f t="shared" ref="G232:H232" si="263">G234+G242</f>
        <v>4180.9210000000003</v>
      </c>
      <c r="H232" s="79">
        <f t="shared" si="263"/>
        <v>23.613</v>
      </c>
      <c r="I232" s="79">
        <f t="shared" si="252"/>
        <v>4157.7000000000007</v>
      </c>
      <c r="J232" s="79">
        <f t="shared" ref="J232:K232" si="264">J234+J242</f>
        <v>4144.2810000000009</v>
      </c>
      <c r="K232" s="79">
        <f t="shared" si="264"/>
        <v>13.419</v>
      </c>
      <c r="L232" s="79">
        <f t="shared" si="254"/>
        <v>46.834000000000003</v>
      </c>
      <c r="M232" s="79">
        <f t="shared" ref="M232:N232" si="265">M234+M242</f>
        <v>36.64</v>
      </c>
      <c r="N232" s="79">
        <f t="shared" si="265"/>
        <v>10.193999999999999</v>
      </c>
      <c r="O232" s="79">
        <f t="shared" si="256"/>
        <v>1728.7340000000002</v>
      </c>
      <c r="P232" s="79">
        <f>V232+Y232</f>
        <v>308.30700000000002</v>
      </c>
      <c r="Q232" s="79">
        <f>W232+Z232</f>
        <v>1420.4270000000001</v>
      </c>
      <c r="R232" s="79">
        <v>0</v>
      </c>
      <c r="S232" s="79">
        <v>0</v>
      </c>
      <c r="T232" s="79">
        <v>0</v>
      </c>
      <c r="U232" s="79">
        <f t="shared" si="257"/>
        <v>11.988</v>
      </c>
      <c r="V232" s="79">
        <f t="shared" ref="V232:W232" si="266">V234+V242</f>
        <v>5.4390000000000001</v>
      </c>
      <c r="W232" s="79">
        <f t="shared" si="266"/>
        <v>6.5490000000000004</v>
      </c>
      <c r="X232" s="79">
        <f t="shared" si="259"/>
        <v>1716.7460000000001</v>
      </c>
      <c r="Y232" s="79">
        <f t="shared" ref="Y232:Z232" si="267">Y234+Y242</f>
        <v>302.86799999999999</v>
      </c>
      <c r="Z232" s="79">
        <f t="shared" si="267"/>
        <v>1413.8780000000002</v>
      </c>
      <c r="AA232" s="84">
        <f t="shared" ref="AA232:AA234" si="268">AB232+AC232</f>
        <v>0</v>
      </c>
      <c r="AB232" s="79">
        <f>AB234+AB242</f>
        <v>0</v>
      </c>
      <c r="AC232" s="79">
        <f>AC234+AC242</f>
        <v>0</v>
      </c>
      <c r="AD232" s="79">
        <f t="shared" si="261"/>
        <v>0</v>
      </c>
      <c r="AE232" s="69"/>
    </row>
    <row r="233" spans="2:31" ht="17.25" customHeight="1" x14ac:dyDescent="0.15">
      <c r="B233" s="78"/>
      <c r="C233" s="121" t="s">
        <v>15</v>
      </c>
      <c r="D233" s="77" t="s">
        <v>13</v>
      </c>
      <c r="E233" s="79">
        <f t="shared" si="262"/>
        <v>6646.9800000000005</v>
      </c>
      <c r="F233" s="79">
        <f t="shared" si="250"/>
        <v>5082.05</v>
      </c>
      <c r="G233" s="79">
        <f>G235+G237+G239</f>
        <v>5036.3900000000003</v>
      </c>
      <c r="H233" s="79">
        <f>H235+H237+H239</f>
        <v>45.660000000000004</v>
      </c>
      <c r="I233" s="79">
        <f t="shared" si="252"/>
        <v>4931.3999999999996</v>
      </c>
      <c r="J233" s="79">
        <f>J235+J237+J239</f>
        <v>4904.17</v>
      </c>
      <c r="K233" s="79">
        <f>K235+K237+K239</f>
        <v>27.23</v>
      </c>
      <c r="L233" s="79">
        <f t="shared" si="254"/>
        <v>150.65000000000003</v>
      </c>
      <c r="M233" s="79">
        <f>M235+M237+M239</f>
        <v>132.22000000000003</v>
      </c>
      <c r="N233" s="79">
        <f>N235+N237+N239</f>
        <v>18.43</v>
      </c>
      <c r="O233" s="79">
        <f t="shared" si="256"/>
        <v>1464.37</v>
      </c>
      <c r="P233" s="79">
        <f>P235+P237+P239</f>
        <v>196.48000000000002</v>
      </c>
      <c r="Q233" s="79">
        <f>Q235+Q237+Q239</f>
        <v>1267.8899999999999</v>
      </c>
      <c r="R233" s="79">
        <v>0</v>
      </c>
      <c r="S233" s="84">
        <v>0</v>
      </c>
      <c r="T233" s="79">
        <v>0</v>
      </c>
      <c r="U233" s="79">
        <f t="shared" si="257"/>
        <v>13.7</v>
      </c>
      <c r="V233" s="79">
        <f>V235+V237+V239</f>
        <v>4.53</v>
      </c>
      <c r="W233" s="79">
        <f>W235+W237+W239</f>
        <v>9.17</v>
      </c>
      <c r="X233" s="79">
        <f t="shared" si="259"/>
        <v>1450.67</v>
      </c>
      <c r="Y233" s="79">
        <f>Y235+Y237+Y239</f>
        <v>191.95000000000002</v>
      </c>
      <c r="Z233" s="79">
        <f>Z235+Z237+Z239</f>
        <v>1258.72</v>
      </c>
      <c r="AA233" s="79">
        <f t="shared" si="268"/>
        <v>100.56</v>
      </c>
      <c r="AB233" s="79">
        <f>AB235+AB237+AB239</f>
        <v>49.230000000000004</v>
      </c>
      <c r="AC233" s="79">
        <f>AC235+AC237+AC239</f>
        <v>51.33</v>
      </c>
      <c r="AD233" s="79">
        <f t="shared" ref="AD233:AD234" si="269">SUM(AD235,AD237,AD239)</f>
        <v>0</v>
      </c>
      <c r="AE233" s="69"/>
    </row>
    <row r="234" spans="2:31" ht="17.25" customHeight="1" x14ac:dyDescent="0.15">
      <c r="B234" s="80" t="s">
        <v>16</v>
      </c>
      <c r="C234" s="123"/>
      <c r="D234" s="77" t="s">
        <v>14</v>
      </c>
      <c r="E234" s="79">
        <f t="shared" si="262"/>
        <v>1559.3770000000002</v>
      </c>
      <c r="F234" s="79">
        <f t="shared" si="250"/>
        <v>1338.2070000000001</v>
      </c>
      <c r="G234" s="79">
        <f>G236+G238+G240</f>
        <v>1334.5160000000001</v>
      </c>
      <c r="H234" s="79">
        <f>H236+H238+H240</f>
        <v>3.6909999999999998</v>
      </c>
      <c r="I234" s="79">
        <f t="shared" si="252"/>
        <v>1322.1559999999999</v>
      </c>
      <c r="J234" s="79">
        <f>J236+J238+J240</f>
        <v>1320.143</v>
      </c>
      <c r="K234" s="79">
        <f>K236+K238+K240</f>
        <v>2.0129999999999999</v>
      </c>
      <c r="L234" s="79">
        <f t="shared" si="254"/>
        <v>16.050999999999998</v>
      </c>
      <c r="M234" s="79">
        <f>M236+M238+M240</f>
        <v>14.372999999999999</v>
      </c>
      <c r="N234" s="79">
        <f>N236+N238+N240</f>
        <v>1.6779999999999999</v>
      </c>
      <c r="O234" s="79">
        <f t="shared" si="256"/>
        <v>221.17</v>
      </c>
      <c r="P234" s="79">
        <f>P236+P238+P240</f>
        <v>48.725000000000001</v>
      </c>
      <c r="Q234" s="79">
        <f>Q236+Q238+Q240</f>
        <v>172.44499999999999</v>
      </c>
      <c r="R234" s="79">
        <v>0</v>
      </c>
      <c r="S234" s="84">
        <v>0</v>
      </c>
      <c r="T234" s="79">
        <v>0</v>
      </c>
      <c r="U234" s="79">
        <f t="shared" si="257"/>
        <v>1.694</v>
      </c>
      <c r="V234" s="79">
        <f>V236+V238+V240</f>
        <v>0.76300000000000001</v>
      </c>
      <c r="W234" s="79">
        <f>W236+W238+W240</f>
        <v>0.93100000000000005</v>
      </c>
      <c r="X234" s="79">
        <f t="shared" si="259"/>
        <v>219.476</v>
      </c>
      <c r="Y234" s="79">
        <f>Y236+Y238+Y240</f>
        <v>47.962000000000003</v>
      </c>
      <c r="Z234" s="79">
        <f>Z236+Z238+Z240</f>
        <v>171.51400000000001</v>
      </c>
      <c r="AA234" s="84">
        <f t="shared" si="268"/>
        <v>0</v>
      </c>
      <c r="AB234" s="79">
        <f>AB236+AB238+AB240</f>
        <v>0</v>
      </c>
      <c r="AC234" s="79">
        <f>AC236+AC238+AC240</f>
        <v>0</v>
      </c>
      <c r="AD234" s="79">
        <f t="shared" si="269"/>
        <v>0</v>
      </c>
      <c r="AE234" s="69"/>
    </row>
    <row r="235" spans="2:31" ht="17.25" customHeight="1" x14ac:dyDescent="0.15">
      <c r="B235" s="80"/>
      <c r="C235" s="121" t="s">
        <v>17</v>
      </c>
      <c r="D235" s="77" t="s">
        <v>13</v>
      </c>
      <c r="E235" s="79">
        <f t="shared" ref="E235:E250" si="270">F235+O235+AA235+AD235</f>
        <v>3339.27</v>
      </c>
      <c r="F235" s="79">
        <f t="shared" ref="F235:F250" si="271">G235+H235</f>
        <v>3230.69</v>
      </c>
      <c r="G235" s="79">
        <f>J235+M235</f>
        <v>3218.01</v>
      </c>
      <c r="H235" s="79">
        <f>K235+N235</f>
        <v>12.68</v>
      </c>
      <c r="I235" s="79">
        <f t="shared" ref="I235:I250" si="272">J235+K235</f>
        <v>3227.6</v>
      </c>
      <c r="J235" s="79">
        <v>3214.92</v>
      </c>
      <c r="K235" s="79">
        <v>12.68</v>
      </c>
      <c r="L235" s="79">
        <f t="shared" ref="L235:L250" si="273">M235+N235</f>
        <v>3.09</v>
      </c>
      <c r="M235" s="79">
        <v>3.09</v>
      </c>
      <c r="N235" s="84">
        <v>0</v>
      </c>
      <c r="O235" s="79">
        <f t="shared" ref="O235:O250" si="274">P235+Q235</f>
        <v>51.65</v>
      </c>
      <c r="P235" s="79">
        <f>V235+Y235</f>
        <v>1.62</v>
      </c>
      <c r="Q235" s="79">
        <f>W235+Z235</f>
        <v>50.03</v>
      </c>
      <c r="R235" s="84">
        <v>0</v>
      </c>
      <c r="S235" s="84">
        <v>0</v>
      </c>
      <c r="T235" s="79">
        <v>0</v>
      </c>
      <c r="U235" s="79">
        <f t="shared" ref="U235:U250" si="275">V235+W235</f>
        <v>0</v>
      </c>
      <c r="V235" s="79">
        <v>0</v>
      </c>
      <c r="W235" s="79">
        <v>0</v>
      </c>
      <c r="X235" s="79">
        <f t="shared" ref="X235:X250" si="276">Y235+Z235</f>
        <v>51.65</v>
      </c>
      <c r="Y235" s="79">
        <v>1.62</v>
      </c>
      <c r="Z235" s="79">
        <v>50.03</v>
      </c>
      <c r="AA235" s="79">
        <f t="shared" ref="AA235:AA250" si="277">AB235+AC235</f>
        <v>56.93</v>
      </c>
      <c r="AB235" s="79">
        <v>27.74</v>
      </c>
      <c r="AC235" s="79">
        <v>29.19</v>
      </c>
      <c r="AD235" s="84">
        <v>0</v>
      </c>
      <c r="AE235" s="69"/>
    </row>
    <row r="236" spans="2:31" ht="17.25" customHeight="1" x14ac:dyDescent="0.15">
      <c r="B236" s="80" t="s">
        <v>18</v>
      </c>
      <c r="C236" s="123"/>
      <c r="D236" s="77" t="s">
        <v>14</v>
      </c>
      <c r="E236" s="79">
        <f t="shared" si="270"/>
        <v>855.2299999999999</v>
      </c>
      <c r="F236" s="79">
        <f t="shared" si="271"/>
        <v>847.99699999999996</v>
      </c>
      <c r="G236" s="79">
        <f>J236+M236</f>
        <v>847.40499999999997</v>
      </c>
      <c r="H236" s="79">
        <f>K236+N236</f>
        <v>0.59199999999999997</v>
      </c>
      <c r="I236" s="79">
        <f t="shared" si="272"/>
        <v>847.21100000000001</v>
      </c>
      <c r="J236" s="79">
        <v>846.61900000000003</v>
      </c>
      <c r="K236" s="79">
        <v>0.59199999999999997</v>
      </c>
      <c r="L236" s="79">
        <f t="shared" si="273"/>
        <v>0.78600000000000003</v>
      </c>
      <c r="M236" s="79">
        <v>0.78600000000000003</v>
      </c>
      <c r="N236" s="84">
        <v>0</v>
      </c>
      <c r="O236" s="79">
        <f t="shared" si="274"/>
        <v>7.2329999999999997</v>
      </c>
      <c r="P236" s="79">
        <f t="shared" ref="P236:P240" si="278">V236+Y236</f>
        <v>0.36599999999999999</v>
      </c>
      <c r="Q236" s="79">
        <f t="shared" ref="Q236:Q240" si="279">W236+Z236</f>
        <v>6.867</v>
      </c>
      <c r="R236" s="84">
        <v>0</v>
      </c>
      <c r="S236" s="84">
        <v>0</v>
      </c>
      <c r="T236" s="84">
        <v>0</v>
      </c>
      <c r="U236" s="79">
        <f t="shared" si="275"/>
        <v>0</v>
      </c>
      <c r="V236" s="79">
        <v>0</v>
      </c>
      <c r="W236" s="79">
        <v>0</v>
      </c>
      <c r="X236" s="79">
        <f t="shared" si="276"/>
        <v>7.2329999999999997</v>
      </c>
      <c r="Y236" s="79">
        <v>0.36599999999999999</v>
      </c>
      <c r="Z236" s="79">
        <v>6.867</v>
      </c>
      <c r="AA236" s="84">
        <f t="shared" si="277"/>
        <v>0</v>
      </c>
      <c r="AB236" s="84">
        <v>0</v>
      </c>
      <c r="AC236" s="84">
        <v>0</v>
      </c>
      <c r="AD236" s="84">
        <v>0</v>
      </c>
      <c r="AE236" s="69"/>
    </row>
    <row r="237" spans="2:31" ht="17.25" customHeight="1" x14ac:dyDescent="0.15">
      <c r="B237" s="80"/>
      <c r="C237" s="121" t="s">
        <v>19</v>
      </c>
      <c r="D237" s="77" t="s">
        <v>13</v>
      </c>
      <c r="E237" s="79">
        <f t="shared" si="270"/>
        <v>1151.0900000000001</v>
      </c>
      <c r="F237" s="79">
        <f t="shared" si="271"/>
        <v>640.81999999999994</v>
      </c>
      <c r="G237" s="79">
        <f t="shared" ref="G237:G240" si="280">J237+M237</f>
        <v>625.15</v>
      </c>
      <c r="H237" s="79">
        <f t="shared" ref="H237:H240" si="281">K237+N237</f>
        <v>15.67</v>
      </c>
      <c r="I237" s="79">
        <f t="shared" si="272"/>
        <v>592.62</v>
      </c>
      <c r="J237" s="79">
        <v>583.48</v>
      </c>
      <c r="K237" s="79">
        <v>9.14</v>
      </c>
      <c r="L237" s="79">
        <f t="shared" si="273"/>
        <v>48.2</v>
      </c>
      <c r="M237" s="79">
        <v>41.67</v>
      </c>
      <c r="N237" s="79">
        <v>6.5299999999999994</v>
      </c>
      <c r="O237" s="79">
        <f t="shared" si="274"/>
        <v>506.12</v>
      </c>
      <c r="P237" s="79">
        <f t="shared" si="278"/>
        <v>94.640000000000015</v>
      </c>
      <c r="Q237" s="79">
        <f t="shared" si="279"/>
        <v>411.48</v>
      </c>
      <c r="R237" s="84">
        <v>0</v>
      </c>
      <c r="S237" s="84">
        <v>0</v>
      </c>
      <c r="T237" s="84">
        <v>0</v>
      </c>
      <c r="U237" s="79">
        <f t="shared" si="275"/>
        <v>8.120000000000001</v>
      </c>
      <c r="V237" s="79">
        <v>2.87</v>
      </c>
      <c r="W237" s="79">
        <v>5.25</v>
      </c>
      <c r="X237" s="79">
        <f t="shared" si="276"/>
        <v>498</v>
      </c>
      <c r="Y237" s="79">
        <v>91.77000000000001</v>
      </c>
      <c r="Z237" s="79">
        <v>406.23</v>
      </c>
      <c r="AA237" s="79">
        <f t="shared" si="277"/>
        <v>4.1500000000000004</v>
      </c>
      <c r="AB237" s="79">
        <v>0.73</v>
      </c>
      <c r="AC237" s="79">
        <v>3.42</v>
      </c>
      <c r="AD237" s="84">
        <v>0</v>
      </c>
      <c r="AE237" s="69"/>
    </row>
    <row r="238" spans="2:31" ht="17.25" customHeight="1" x14ac:dyDescent="0.15">
      <c r="B238" s="80" t="s">
        <v>20</v>
      </c>
      <c r="C238" s="123" t="s">
        <v>21</v>
      </c>
      <c r="D238" s="77" t="s">
        <v>14</v>
      </c>
      <c r="E238" s="79">
        <f t="shared" si="270"/>
        <v>260.12900000000002</v>
      </c>
      <c r="F238" s="79">
        <f t="shared" si="271"/>
        <v>178.15799999999999</v>
      </c>
      <c r="G238" s="79">
        <f t="shared" si="280"/>
        <v>176.70299999999997</v>
      </c>
      <c r="H238" s="79">
        <f t="shared" si="281"/>
        <v>1.4550000000000001</v>
      </c>
      <c r="I238" s="79">
        <f t="shared" si="272"/>
        <v>172.303</v>
      </c>
      <c r="J238" s="79">
        <v>171.43799999999999</v>
      </c>
      <c r="K238" s="79">
        <v>0.86499999999999999</v>
      </c>
      <c r="L238" s="79">
        <f t="shared" si="273"/>
        <v>5.8550000000000004</v>
      </c>
      <c r="M238" s="79">
        <v>5.2650000000000006</v>
      </c>
      <c r="N238" s="79">
        <v>0.59000000000000008</v>
      </c>
      <c r="O238" s="79">
        <f t="shared" si="274"/>
        <v>81.971000000000004</v>
      </c>
      <c r="P238" s="79">
        <f t="shared" si="278"/>
        <v>23.365000000000002</v>
      </c>
      <c r="Q238" s="79">
        <f t="shared" si="279"/>
        <v>58.605999999999995</v>
      </c>
      <c r="R238" s="84">
        <v>0</v>
      </c>
      <c r="S238" s="84">
        <v>0</v>
      </c>
      <c r="T238" s="84">
        <v>0</v>
      </c>
      <c r="U238" s="79">
        <f t="shared" si="275"/>
        <v>0.9930000000000001</v>
      </c>
      <c r="V238" s="79">
        <v>0.46</v>
      </c>
      <c r="W238" s="79">
        <v>0.53300000000000003</v>
      </c>
      <c r="X238" s="79">
        <f t="shared" si="276"/>
        <v>80.977999999999994</v>
      </c>
      <c r="Y238" s="79">
        <v>22.905000000000001</v>
      </c>
      <c r="Z238" s="79">
        <v>58.072999999999993</v>
      </c>
      <c r="AA238" s="84">
        <f t="shared" si="277"/>
        <v>0</v>
      </c>
      <c r="AB238" s="84">
        <v>0</v>
      </c>
      <c r="AC238" s="84">
        <v>0</v>
      </c>
      <c r="AD238" s="84">
        <v>0</v>
      </c>
      <c r="AE238" s="69"/>
    </row>
    <row r="239" spans="2:31" ht="17.25" customHeight="1" x14ac:dyDescent="0.15">
      <c r="B239" s="80"/>
      <c r="C239" s="121" t="s">
        <v>22</v>
      </c>
      <c r="D239" s="77" t="s">
        <v>13</v>
      </c>
      <c r="E239" s="79">
        <f t="shared" si="270"/>
        <v>2156.62</v>
      </c>
      <c r="F239" s="79">
        <f t="shared" si="271"/>
        <v>1210.54</v>
      </c>
      <c r="G239" s="79">
        <f t="shared" si="280"/>
        <v>1193.23</v>
      </c>
      <c r="H239" s="79">
        <f t="shared" si="281"/>
        <v>17.310000000000002</v>
      </c>
      <c r="I239" s="79">
        <f t="shared" si="272"/>
        <v>1111.18</v>
      </c>
      <c r="J239" s="79">
        <v>1105.77</v>
      </c>
      <c r="K239" s="79">
        <v>5.41</v>
      </c>
      <c r="L239" s="79">
        <f t="shared" si="273"/>
        <v>99.360000000000014</v>
      </c>
      <c r="M239" s="79">
        <v>87.460000000000008</v>
      </c>
      <c r="N239" s="79">
        <v>11.9</v>
      </c>
      <c r="O239" s="79">
        <f t="shared" si="274"/>
        <v>906.6</v>
      </c>
      <c r="P239" s="79">
        <f t="shared" si="278"/>
        <v>100.22</v>
      </c>
      <c r="Q239" s="79">
        <f t="shared" si="279"/>
        <v>806.38</v>
      </c>
      <c r="R239" s="79">
        <v>0</v>
      </c>
      <c r="S239" s="84">
        <v>0</v>
      </c>
      <c r="T239" s="79">
        <v>0</v>
      </c>
      <c r="U239" s="79">
        <f t="shared" si="275"/>
        <v>5.58</v>
      </c>
      <c r="V239" s="79">
        <v>1.66</v>
      </c>
      <c r="W239" s="79">
        <v>3.92</v>
      </c>
      <c r="X239" s="79">
        <f t="shared" si="276"/>
        <v>901.02</v>
      </c>
      <c r="Y239" s="79">
        <v>98.56</v>
      </c>
      <c r="Z239" s="79">
        <v>802.46</v>
      </c>
      <c r="AA239" s="79">
        <f t="shared" si="277"/>
        <v>39.480000000000004</v>
      </c>
      <c r="AB239" s="79">
        <v>20.76</v>
      </c>
      <c r="AC239" s="79">
        <v>18.72</v>
      </c>
      <c r="AD239" s="79">
        <v>0</v>
      </c>
      <c r="AE239" s="69"/>
    </row>
    <row r="240" spans="2:31" ht="17.25" customHeight="1" x14ac:dyDescent="0.15">
      <c r="B240" s="80"/>
      <c r="C240" s="123" t="s">
        <v>21</v>
      </c>
      <c r="D240" s="77" t="s">
        <v>14</v>
      </c>
      <c r="E240" s="79">
        <f t="shared" si="270"/>
        <v>444.01800000000003</v>
      </c>
      <c r="F240" s="79">
        <f t="shared" si="271"/>
        <v>312.05200000000002</v>
      </c>
      <c r="G240" s="79">
        <f t="shared" si="280"/>
        <v>310.40800000000002</v>
      </c>
      <c r="H240" s="79">
        <f t="shared" si="281"/>
        <v>1.6439999999999999</v>
      </c>
      <c r="I240" s="79">
        <f t="shared" si="272"/>
        <v>302.642</v>
      </c>
      <c r="J240" s="79">
        <v>302.08600000000001</v>
      </c>
      <c r="K240" s="79">
        <v>0.55600000000000005</v>
      </c>
      <c r="L240" s="79">
        <f t="shared" si="273"/>
        <v>9.4099999999999984</v>
      </c>
      <c r="M240" s="79">
        <v>8.3219999999999992</v>
      </c>
      <c r="N240" s="79">
        <v>1.0879999999999999</v>
      </c>
      <c r="O240" s="79">
        <f t="shared" si="274"/>
        <v>131.96600000000001</v>
      </c>
      <c r="P240" s="79">
        <f t="shared" si="278"/>
        <v>24.994</v>
      </c>
      <c r="Q240" s="79">
        <f t="shared" si="279"/>
        <v>106.97200000000001</v>
      </c>
      <c r="R240" s="79">
        <v>0</v>
      </c>
      <c r="S240" s="84">
        <v>0</v>
      </c>
      <c r="T240" s="79">
        <v>0</v>
      </c>
      <c r="U240" s="79">
        <f t="shared" si="275"/>
        <v>0.70100000000000007</v>
      </c>
      <c r="V240" s="79">
        <v>0.30299999999999999</v>
      </c>
      <c r="W240" s="79">
        <v>0.39800000000000002</v>
      </c>
      <c r="X240" s="79">
        <f t="shared" si="276"/>
        <v>131.26500000000001</v>
      </c>
      <c r="Y240" s="79">
        <v>24.690999999999999</v>
      </c>
      <c r="Z240" s="79">
        <v>106.57400000000001</v>
      </c>
      <c r="AA240" s="84">
        <f t="shared" si="277"/>
        <v>0</v>
      </c>
      <c r="AB240" s="84">
        <v>0</v>
      </c>
      <c r="AC240" s="84">
        <v>0</v>
      </c>
      <c r="AD240" s="84">
        <v>0</v>
      </c>
      <c r="AE240" s="69"/>
    </row>
    <row r="241" spans="2:31" ht="17.25" customHeight="1" x14ac:dyDescent="0.15">
      <c r="B241" s="78"/>
      <c r="C241" s="121" t="s">
        <v>15</v>
      </c>
      <c r="D241" s="77" t="s">
        <v>13</v>
      </c>
      <c r="E241" s="79">
        <f t="shared" si="270"/>
        <v>19203.23</v>
      </c>
      <c r="F241" s="79">
        <f t="shared" si="271"/>
        <v>9194.83</v>
      </c>
      <c r="G241" s="79">
        <f t="shared" ref="G241:H241" si="282">G243+G245+G247+G249</f>
        <v>9042.74</v>
      </c>
      <c r="H241" s="79">
        <f t="shared" si="282"/>
        <v>152.09</v>
      </c>
      <c r="I241" s="79">
        <f t="shared" si="272"/>
        <v>8876.59</v>
      </c>
      <c r="J241" s="79">
        <f t="shared" ref="J241" si="283">J243+J245+J247+J249</f>
        <v>8809</v>
      </c>
      <c r="K241" s="79">
        <f t="shared" ref="K241" si="284">K243+K245+K247+K249</f>
        <v>67.59</v>
      </c>
      <c r="L241" s="79">
        <f t="shared" si="273"/>
        <v>318.24</v>
      </c>
      <c r="M241" s="79">
        <f t="shared" ref="M241:N241" si="285">M243+M245+M247+M249</f>
        <v>233.74</v>
      </c>
      <c r="N241" s="79">
        <f t="shared" si="285"/>
        <v>84.5</v>
      </c>
      <c r="O241" s="79">
        <f t="shared" si="274"/>
        <v>9800.26</v>
      </c>
      <c r="P241" s="79">
        <f t="shared" ref="P241:Q241" si="286">P243+P245+P247+P249</f>
        <v>1042.6499999999999</v>
      </c>
      <c r="Q241" s="79">
        <f t="shared" si="286"/>
        <v>8757.61</v>
      </c>
      <c r="R241" s="79">
        <v>0</v>
      </c>
      <c r="S241" s="79">
        <v>0</v>
      </c>
      <c r="T241" s="79">
        <v>0</v>
      </c>
      <c r="U241" s="79">
        <f t="shared" si="275"/>
        <v>80.67</v>
      </c>
      <c r="V241" s="79">
        <f t="shared" ref="V241:W241" si="287">V243+V245+V247+V249</f>
        <v>25.27</v>
      </c>
      <c r="W241" s="79">
        <f t="shared" si="287"/>
        <v>55.400000000000006</v>
      </c>
      <c r="X241" s="79">
        <f t="shared" si="276"/>
        <v>9719.5899999999983</v>
      </c>
      <c r="Y241" s="79">
        <f t="shared" ref="Y241:Z241" si="288">Y243+Y245+Y247+Y249</f>
        <v>1017.3799999999999</v>
      </c>
      <c r="Z241" s="79">
        <f t="shared" si="288"/>
        <v>8702.2099999999991</v>
      </c>
      <c r="AA241" s="79">
        <f t="shared" si="277"/>
        <v>208.14000000000001</v>
      </c>
      <c r="AB241" s="79">
        <f t="shared" ref="AB241:AD241" si="289">AB243+AB245+AB247+AB249</f>
        <v>118.32000000000001</v>
      </c>
      <c r="AC241" s="79">
        <f t="shared" si="289"/>
        <v>89.820000000000007</v>
      </c>
      <c r="AD241" s="79">
        <f t="shared" si="289"/>
        <v>0</v>
      </c>
      <c r="AE241" s="69"/>
    </row>
    <row r="242" spans="2:31" ht="17.25" customHeight="1" x14ac:dyDescent="0.15">
      <c r="B242" s="80"/>
      <c r="C242" s="123"/>
      <c r="D242" s="77" t="s">
        <v>14</v>
      </c>
      <c r="E242" s="79">
        <f t="shared" si="270"/>
        <v>4373.8909999999996</v>
      </c>
      <c r="F242" s="79">
        <f t="shared" si="271"/>
        <v>2866.3270000000002</v>
      </c>
      <c r="G242" s="79">
        <f t="shared" ref="G242:H242" si="290">G244+G246+G248+G250</f>
        <v>2846.4050000000002</v>
      </c>
      <c r="H242" s="79">
        <f t="shared" si="290"/>
        <v>19.922000000000001</v>
      </c>
      <c r="I242" s="79">
        <f t="shared" si="272"/>
        <v>2835.5440000000003</v>
      </c>
      <c r="J242" s="79">
        <f t="shared" ref="J242" si="291">J244+J246+J248+J250</f>
        <v>2824.1380000000004</v>
      </c>
      <c r="K242" s="79">
        <f t="shared" ref="K242" si="292">K244+K246+K248+K250</f>
        <v>11.406000000000001</v>
      </c>
      <c r="L242" s="79">
        <f t="shared" si="273"/>
        <v>30.783000000000001</v>
      </c>
      <c r="M242" s="79">
        <f t="shared" ref="M242:N242" si="293">M244+M246+M248+M250</f>
        <v>22.267000000000003</v>
      </c>
      <c r="N242" s="79">
        <f t="shared" si="293"/>
        <v>8.516</v>
      </c>
      <c r="O242" s="79">
        <f t="shared" si="274"/>
        <v>1507.5639999999999</v>
      </c>
      <c r="P242" s="79">
        <f t="shared" ref="P242:Q242" si="294">P244+P246+P248+P250</f>
        <v>259.58199999999999</v>
      </c>
      <c r="Q242" s="79">
        <f t="shared" si="294"/>
        <v>1247.982</v>
      </c>
      <c r="R242" s="79">
        <v>0</v>
      </c>
      <c r="S242" s="79">
        <v>0</v>
      </c>
      <c r="T242" s="79">
        <v>0</v>
      </c>
      <c r="U242" s="79">
        <f t="shared" si="275"/>
        <v>10.294</v>
      </c>
      <c r="V242" s="79">
        <f t="shared" ref="V242:W242" si="295">V244+V246+V248+V250</f>
        <v>4.6760000000000002</v>
      </c>
      <c r="W242" s="79">
        <f t="shared" si="295"/>
        <v>5.6180000000000003</v>
      </c>
      <c r="X242" s="79">
        <f t="shared" si="276"/>
        <v>1497.2700000000002</v>
      </c>
      <c r="Y242" s="79">
        <f t="shared" ref="Y242:Z242" si="296">Y244+Y246+Y248+Y250</f>
        <v>254.90600000000001</v>
      </c>
      <c r="Z242" s="79">
        <f t="shared" si="296"/>
        <v>1242.3640000000003</v>
      </c>
      <c r="AA242" s="84">
        <f t="shared" si="277"/>
        <v>0</v>
      </c>
      <c r="AB242" s="79">
        <f t="shared" ref="AB242:AD242" si="297">AB244+AB246+AB248+AB250</f>
        <v>0</v>
      </c>
      <c r="AC242" s="79">
        <f t="shared" si="297"/>
        <v>0</v>
      </c>
      <c r="AD242" s="79">
        <f t="shared" si="297"/>
        <v>0</v>
      </c>
      <c r="AE242" s="69"/>
    </row>
    <row r="243" spans="2:31" ht="17.25" customHeight="1" x14ac:dyDescent="0.15">
      <c r="B243" s="80" t="s">
        <v>433</v>
      </c>
      <c r="C243" s="121" t="s">
        <v>430</v>
      </c>
      <c r="D243" s="77" t="s">
        <v>13</v>
      </c>
      <c r="E243" s="79">
        <f t="shared" si="270"/>
        <v>1008.75</v>
      </c>
      <c r="F243" s="79">
        <f t="shared" si="271"/>
        <v>997.18000000000006</v>
      </c>
      <c r="G243" s="79">
        <f t="shared" ref="G243:G250" si="298">J243+M243</f>
        <v>997.18000000000006</v>
      </c>
      <c r="H243" s="79">
        <f t="shared" ref="H243:H250" si="299">K243+N243</f>
        <v>0</v>
      </c>
      <c r="I243" s="79">
        <f t="shared" si="272"/>
        <v>996.82</v>
      </c>
      <c r="J243" s="79">
        <v>996.82</v>
      </c>
      <c r="K243" s="79">
        <v>0</v>
      </c>
      <c r="L243" s="84">
        <f t="shared" si="273"/>
        <v>0.36</v>
      </c>
      <c r="M243" s="84">
        <v>0.36</v>
      </c>
      <c r="N243" s="84">
        <v>0</v>
      </c>
      <c r="O243" s="79">
        <f t="shared" si="274"/>
        <v>10.77</v>
      </c>
      <c r="P243" s="79">
        <f t="shared" ref="P243:P250" si="300">V243+Y243</f>
        <v>1.19</v>
      </c>
      <c r="Q243" s="79">
        <f t="shared" ref="Q243:Q250" si="301">W243+Z243</f>
        <v>9.58</v>
      </c>
      <c r="R243" s="84">
        <v>0</v>
      </c>
      <c r="S243" s="84">
        <v>0</v>
      </c>
      <c r="T243" s="84">
        <v>0</v>
      </c>
      <c r="U243" s="79">
        <f t="shared" si="275"/>
        <v>0</v>
      </c>
      <c r="V243" s="79">
        <v>0</v>
      </c>
      <c r="W243" s="79">
        <v>0</v>
      </c>
      <c r="X243" s="79">
        <f t="shared" si="276"/>
        <v>10.77</v>
      </c>
      <c r="Y243" s="79">
        <v>1.19</v>
      </c>
      <c r="Z243" s="79">
        <v>9.58</v>
      </c>
      <c r="AA243" s="79">
        <f t="shared" si="277"/>
        <v>0.8</v>
      </c>
      <c r="AB243" s="79">
        <v>0</v>
      </c>
      <c r="AC243" s="79">
        <v>0.8</v>
      </c>
      <c r="AD243" s="84">
        <v>0</v>
      </c>
      <c r="AE243" s="69"/>
    </row>
    <row r="244" spans="2:31" ht="17.25" customHeight="1" x14ac:dyDescent="0.15">
      <c r="B244" s="80"/>
      <c r="C244" s="123" t="s">
        <v>23</v>
      </c>
      <c r="D244" s="77" t="s">
        <v>14</v>
      </c>
      <c r="E244" s="79">
        <f t="shared" si="270"/>
        <v>290.05</v>
      </c>
      <c r="F244" s="79">
        <f t="shared" si="271"/>
        <v>288.61799999999999</v>
      </c>
      <c r="G244" s="79">
        <f t="shared" si="298"/>
        <v>288.61799999999999</v>
      </c>
      <c r="H244" s="79">
        <f t="shared" si="299"/>
        <v>0</v>
      </c>
      <c r="I244" s="79">
        <f t="shared" si="272"/>
        <v>288.59199999999998</v>
      </c>
      <c r="J244" s="79">
        <v>288.59199999999998</v>
      </c>
      <c r="K244" s="79">
        <v>0</v>
      </c>
      <c r="L244" s="84">
        <f t="shared" si="273"/>
        <v>2.5999999999999999E-2</v>
      </c>
      <c r="M244" s="84">
        <v>2.5999999999999999E-2</v>
      </c>
      <c r="N244" s="84">
        <v>0</v>
      </c>
      <c r="O244" s="79">
        <f t="shared" si="274"/>
        <v>1.4319999999999999</v>
      </c>
      <c r="P244" s="79">
        <f t="shared" si="300"/>
        <v>0.309</v>
      </c>
      <c r="Q244" s="79">
        <f t="shared" si="301"/>
        <v>1.123</v>
      </c>
      <c r="R244" s="84">
        <v>0</v>
      </c>
      <c r="S244" s="84">
        <v>0</v>
      </c>
      <c r="T244" s="84">
        <v>0</v>
      </c>
      <c r="U244" s="79">
        <f t="shared" si="275"/>
        <v>0</v>
      </c>
      <c r="V244" s="79">
        <v>0</v>
      </c>
      <c r="W244" s="79">
        <v>0</v>
      </c>
      <c r="X244" s="79">
        <f t="shared" si="276"/>
        <v>1.4319999999999999</v>
      </c>
      <c r="Y244" s="79">
        <v>0.309</v>
      </c>
      <c r="Z244" s="79">
        <v>1.123</v>
      </c>
      <c r="AA244" s="84">
        <f t="shared" si="277"/>
        <v>0</v>
      </c>
      <c r="AB244" s="84">
        <v>0</v>
      </c>
      <c r="AC244" s="84">
        <v>0</v>
      </c>
      <c r="AD244" s="84">
        <v>0</v>
      </c>
      <c r="AE244" s="69"/>
    </row>
    <row r="245" spans="2:31" ht="17.25" customHeight="1" x14ac:dyDescent="0.15">
      <c r="B245" s="80" t="s">
        <v>434</v>
      </c>
      <c r="C245" s="121" t="s">
        <v>24</v>
      </c>
      <c r="D245" s="77" t="s">
        <v>13</v>
      </c>
      <c r="E245" s="79">
        <f t="shared" si="270"/>
        <v>838.85</v>
      </c>
      <c r="F245" s="79">
        <f t="shared" si="271"/>
        <v>522.86</v>
      </c>
      <c r="G245" s="79">
        <f t="shared" si="298"/>
        <v>520.38</v>
      </c>
      <c r="H245" s="79">
        <f t="shared" si="299"/>
        <v>2.48</v>
      </c>
      <c r="I245" s="79">
        <f t="shared" si="272"/>
        <v>514.29</v>
      </c>
      <c r="J245" s="79">
        <v>513.29</v>
      </c>
      <c r="K245" s="79">
        <v>1</v>
      </c>
      <c r="L245" s="79">
        <f t="shared" si="273"/>
        <v>8.57</v>
      </c>
      <c r="M245" s="79">
        <v>7.09</v>
      </c>
      <c r="N245" s="84">
        <v>1.48</v>
      </c>
      <c r="O245" s="79">
        <f t="shared" si="274"/>
        <v>286.64999999999998</v>
      </c>
      <c r="P245" s="79">
        <f t="shared" si="300"/>
        <v>74.87</v>
      </c>
      <c r="Q245" s="79">
        <f t="shared" si="301"/>
        <v>211.78</v>
      </c>
      <c r="R245" s="84">
        <v>0</v>
      </c>
      <c r="S245" s="84">
        <v>0</v>
      </c>
      <c r="T245" s="84">
        <v>0</v>
      </c>
      <c r="U245" s="79">
        <f t="shared" si="275"/>
        <v>22.83</v>
      </c>
      <c r="V245" s="79">
        <v>21.79</v>
      </c>
      <c r="W245" s="79">
        <v>1.04</v>
      </c>
      <c r="X245" s="79">
        <f t="shared" si="276"/>
        <v>263.82</v>
      </c>
      <c r="Y245" s="79">
        <v>53.08</v>
      </c>
      <c r="Z245" s="79">
        <v>210.74</v>
      </c>
      <c r="AA245" s="79">
        <f t="shared" si="277"/>
        <v>29.34</v>
      </c>
      <c r="AB245" s="79">
        <v>22.11</v>
      </c>
      <c r="AC245" s="79">
        <v>7.23</v>
      </c>
      <c r="AD245" s="84">
        <v>0</v>
      </c>
      <c r="AE245" s="69"/>
    </row>
    <row r="246" spans="2:31" ht="17.25" customHeight="1" x14ac:dyDescent="0.15">
      <c r="B246" s="80"/>
      <c r="C246" s="123" t="s">
        <v>21</v>
      </c>
      <c r="D246" s="77" t="s">
        <v>14</v>
      </c>
      <c r="E246" s="79">
        <f t="shared" si="270"/>
        <v>211.34400000000002</v>
      </c>
      <c r="F246" s="79">
        <f t="shared" si="271"/>
        <v>162.61100000000002</v>
      </c>
      <c r="G246" s="79">
        <f t="shared" si="298"/>
        <v>162.34800000000001</v>
      </c>
      <c r="H246" s="79">
        <f t="shared" si="299"/>
        <v>0.26300000000000001</v>
      </c>
      <c r="I246" s="79">
        <f t="shared" si="272"/>
        <v>161.85599999999999</v>
      </c>
      <c r="J246" s="79">
        <v>161.738</v>
      </c>
      <c r="K246" s="79">
        <v>0.11800000000000001</v>
      </c>
      <c r="L246" s="79">
        <f t="shared" si="273"/>
        <v>0.755</v>
      </c>
      <c r="M246" s="79">
        <v>0.61</v>
      </c>
      <c r="N246" s="79">
        <v>0.14499999999999999</v>
      </c>
      <c r="O246" s="79">
        <f t="shared" si="274"/>
        <v>48.733000000000004</v>
      </c>
      <c r="P246" s="79">
        <f t="shared" si="300"/>
        <v>18.257999999999999</v>
      </c>
      <c r="Q246" s="79">
        <f t="shared" si="301"/>
        <v>30.475000000000001</v>
      </c>
      <c r="R246" s="84">
        <v>0</v>
      </c>
      <c r="S246" s="84">
        <v>0</v>
      </c>
      <c r="T246" s="84">
        <v>0</v>
      </c>
      <c r="U246" s="79">
        <f t="shared" si="275"/>
        <v>4.1180000000000003</v>
      </c>
      <c r="V246" s="79">
        <v>4.0110000000000001</v>
      </c>
      <c r="W246" s="79">
        <v>0.107</v>
      </c>
      <c r="X246" s="79">
        <f t="shared" si="276"/>
        <v>44.615000000000002</v>
      </c>
      <c r="Y246" s="79">
        <v>14.247</v>
      </c>
      <c r="Z246" s="79">
        <v>30.368000000000002</v>
      </c>
      <c r="AA246" s="84">
        <f t="shared" si="277"/>
        <v>0</v>
      </c>
      <c r="AB246" s="84">
        <v>0</v>
      </c>
      <c r="AC246" s="84">
        <v>0</v>
      </c>
      <c r="AD246" s="84">
        <v>0</v>
      </c>
      <c r="AE246" s="69"/>
    </row>
    <row r="247" spans="2:31" ht="17.25" customHeight="1" x14ac:dyDescent="0.15">
      <c r="B247" s="80" t="s">
        <v>20</v>
      </c>
      <c r="C247" s="121" t="s">
        <v>25</v>
      </c>
      <c r="D247" s="77" t="s">
        <v>13</v>
      </c>
      <c r="E247" s="79">
        <f t="shared" si="270"/>
        <v>1573.1599999999999</v>
      </c>
      <c r="F247" s="79">
        <f t="shared" si="271"/>
        <v>746.03</v>
      </c>
      <c r="G247" s="79">
        <f t="shared" si="298"/>
        <v>741.49</v>
      </c>
      <c r="H247" s="79">
        <f t="shared" si="299"/>
        <v>4.5399999999999991</v>
      </c>
      <c r="I247" s="79">
        <f t="shared" si="272"/>
        <v>732.71</v>
      </c>
      <c r="J247" s="79">
        <v>728.86</v>
      </c>
      <c r="K247" s="79">
        <v>3.8499999999999996</v>
      </c>
      <c r="L247" s="79">
        <f t="shared" si="273"/>
        <v>13.319999999999999</v>
      </c>
      <c r="M247" s="79">
        <v>12.629999999999999</v>
      </c>
      <c r="N247" s="79">
        <v>0.69</v>
      </c>
      <c r="O247" s="79">
        <f t="shared" si="274"/>
        <v>817.66999999999985</v>
      </c>
      <c r="P247" s="79">
        <f t="shared" si="300"/>
        <v>39.049999999999997</v>
      </c>
      <c r="Q247" s="79">
        <f t="shared" si="301"/>
        <v>778.61999999999989</v>
      </c>
      <c r="R247" s="84">
        <v>0</v>
      </c>
      <c r="S247" s="84">
        <v>0</v>
      </c>
      <c r="T247" s="84">
        <v>0</v>
      </c>
      <c r="U247" s="79">
        <f t="shared" si="275"/>
        <v>8.56</v>
      </c>
      <c r="V247" s="79">
        <v>0</v>
      </c>
      <c r="W247" s="79">
        <v>8.56</v>
      </c>
      <c r="X247" s="79">
        <f t="shared" si="276"/>
        <v>809.1099999999999</v>
      </c>
      <c r="Y247" s="79">
        <v>39.049999999999997</v>
      </c>
      <c r="Z247" s="79">
        <v>770.06</v>
      </c>
      <c r="AA247" s="79">
        <f t="shared" si="277"/>
        <v>9.4600000000000009</v>
      </c>
      <c r="AB247" s="79">
        <v>1.98</v>
      </c>
      <c r="AC247" s="79">
        <v>7.48</v>
      </c>
      <c r="AD247" s="84">
        <v>0</v>
      </c>
      <c r="AE247" s="69"/>
    </row>
    <row r="248" spans="2:31" ht="17.25" customHeight="1" x14ac:dyDescent="0.15">
      <c r="B248" s="80"/>
      <c r="C248" s="123" t="s">
        <v>26</v>
      </c>
      <c r="D248" s="77" t="s">
        <v>14</v>
      </c>
      <c r="E248" s="79">
        <f t="shared" si="270"/>
        <v>326.21300000000002</v>
      </c>
      <c r="F248" s="79">
        <f t="shared" si="271"/>
        <v>206.04900000000004</v>
      </c>
      <c r="G248" s="79">
        <f t="shared" si="298"/>
        <v>205.42200000000003</v>
      </c>
      <c r="H248" s="79">
        <f t="shared" si="299"/>
        <v>0.627</v>
      </c>
      <c r="I248" s="79">
        <f t="shared" si="272"/>
        <v>204.81200000000001</v>
      </c>
      <c r="J248" s="79">
        <v>204.25500000000002</v>
      </c>
      <c r="K248" s="79">
        <v>0.55700000000000005</v>
      </c>
      <c r="L248" s="79">
        <f t="shared" si="273"/>
        <v>1.2370000000000001</v>
      </c>
      <c r="M248" s="79">
        <v>1.167</v>
      </c>
      <c r="N248" s="79">
        <v>7.0000000000000007E-2</v>
      </c>
      <c r="O248" s="79">
        <f t="shared" si="274"/>
        <v>120.164</v>
      </c>
      <c r="P248" s="79">
        <f t="shared" si="300"/>
        <v>9.3150000000000013</v>
      </c>
      <c r="Q248" s="79">
        <f t="shared" si="301"/>
        <v>110.849</v>
      </c>
      <c r="R248" s="84">
        <v>0</v>
      </c>
      <c r="S248" s="84">
        <v>0</v>
      </c>
      <c r="T248" s="84">
        <v>0</v>
      </c>
      <c r="U248" s="79">
        <f t="shared" si="275"/>
        <v>0.873</v>
      </c>
      <c r="V248" s="79">
        <v>0</v>
      </c>
      <c r="W248" s="79">
        <v>0.873</v>
      </c>
      <c r="X248" s="79">
        <f t="shared" si="276"/>
        <v>119.291</v>
      </c>
      <c r="Y248" s="79">
        <v>9.3150000000000013</v>
      </c>
      <c r="Z248" s="79">
        <v>109.976</v>
      </c>
      <c r="AA248" s="84">
        <f t="shared" si="277"/>
        <v>0</v>
      </c>
      <c r="AB248" s="84">
        <v>0</v>
      </c>
      <c r="AC248" s="84">
        <v>0</v>
      </c>
      <c r="AD248" s="84">
        <v>0</v>
      </c>
      <c r="AE248" s="69"/>
    </row>
    <row r="249" spans="2:31" ht="17.25" customHeight="1" x14ac:dyDescent="0.15">
      <c r="B249" s="80"/>
      <c r="C249" s="121" t="s">
        <v>27</v>
      </c>
      <c r="D249" s="77" t="s">
        <v>13</v>
      </c>
      <c r="E249" s="79">
        <f t="shared" si="270"/>
        <v>15782.470000000001</v>
      </c>
      <c r="F249" s="79">
        <f t="shared" si="271"/>
        <v>6928.7599999999993</v>
      </c>
      <c r="G249" s="79">
        <f t="shared" si="298"/>
        <v>6783.69</v>
      </c>
      <c r="H249" s="79">
        <f t="shared" si="299"/>
        <v>145.07</v>
      </c>
      <c r="I249" s="79">
        <f t="shared" si="272"/>
        <v>6632.7699999999995</v>
      </c>
      <c r="J249" s="79">
        <v>6570.03</v>
      </c>
      <c r="K249" s="79">
        <v>62.74</v>
      </c>
      <c r="L249" s="79">
        <f t="shared" si="273"/>
        <v>295.99</v>
      </c>
      <c r="M249" s="79">
        <v>213.66</v>
      </c>
      <c r="N249" s="79">
        <v>82.33</v>
      </c>
      <c r="O249" s="79">
        <f t="shared" si="274"/>
        <v>8685.17</v>
      </c>
      <c r="P249" s="79">
        <f t="shared" si="300"/>
        <v>927.54</v>
      </c>
      <c r="Q249" s="79">
        <f t="shared" si="301"/>
        <v>7757.63</v>
      </c>
      <c r="R249" s="79">
        <v>0</v>
      </c>
      <c r="S249" s="79">
        <v>0</v>
      </c>
      <c r="T249" s="79">
        <v>0</v>
      </c>
      <c r="U249" s="79">
        <f t="shared" si="275"/>
        <v>49.28</v>
      </c>
      <c r="V249" s="79">
        <v>3.48</v>
      </c>
      <c r="W249" s="79">
        <v>45.800000000000004</v>
      </c>
      <c r="X249" s="79">
        <f t="shared" si="276"/>
        <v>8635.89</v>
      </c>
      <c r="Y249" s="79">
        <v>924.06</v>
      </c>
      <c r="Z249" s="79">
        <v>7711.83</v>
      </c>
      <c r="AA249" s="79">
        <f t="shared" si="277"/>
        <v>168.54000000000002</v>
      </c>
      <c r="AB249" s="79">
        <v>94.23</v>
      </c>
      <c r="AC249" s="79">
        <v>74.31</v>
      </c>
      <c r="AD249" s="79">
        <v>0</v>
      </c>
      <c r="AE249" s="69"/>
    </row>
    <row r="250" spans="2:31" ht="17.25" customHeight="1" thickBot="1" x14ac:dyDescent="0.2">
      <c r="B250" s="80"/>
      <c r="C250" s="123" t="s">
        <v>21</v>
      </c>
      <c r="D250" s="77" t="s">
        <v>14</v>
      </c>
      <c r="E250" s="79">
        <f t="shared" si="270"/>
        <v>3546.2840000000006</v>
      </c>
      <c r="F250" s="79">
        <f t="shared" si="271"/>
        <v>2209.0490000000004</v>
      </c>
      <c r="G250" s="79">
        <f t="shared" si="298"/>
        <v>2190.0170000000003</v>
      </c>
      <c r="H250" s="79">
        <f t="shared" si="299"/>
        <v>19.032</v>
      </c>
      <c r="I250" s="79">
        <f t="shared" si="272"/>
        <v>2180.2840000000006</v>
      </c>
      <c r="J250" s="79">
        <v>2169.5530000000003</v>
      </c>
      <c r="K250" s="79">
        <v>10.731</v>
      </c>
      <c r="L250" s="79">
        <f t="shared" si="273"/>
        <v>28.765000000000001</v>
      </c>
      <c r="M250" s="79">
        <v>20.464000000000002</v>
      </c>
      <c r="N250" s="79">
        <v>8.3010000000000002</v>
      </c>
      <c r="O250" s="79">
        <f t="shared" si="274"/>
        <v>1337.2350000000001</v>
      </c>
      <c r="P250" s="79">
        <f t="shared" si="300"/>
        <v>231.7</v>
      </c>
      <c r="Q250" s="79">
        <f t="shared" si="301"/>
        <v>1105.5350000000001</v>
      </c>
      <c r="R250" s="79">
        <v>0</v>
      </c>
      <c r="S250" s="79">
        <v>0</v>
      </c>
      <c r="T250" s="79">
        <v>0</v>
      </c>
      <c r="U250" s="79">
        <f t="shared" si="275"/>
        <v>5.3029999999999999</v>
      </c>
      <c r="V250" s="79">
        <v>0.66500000000000004</v>
      </c>
      <c r="W250" s="79">
        <v>4.6379999999999999</v>
      </c>
      <c r="X250" s="79">
        <f t="shared" si="276"/>
        <v>1331.9320000000002</v>
      </c>
      <c r="Y250" s="79">
        <v>231.035</v>
      </c>
      <c r="Z250" s="79">
        <v>1100.8970000000002</v>
      </c>
      <c r="AA250" s="84">
        <f t="shared" si="277"/>
        <v>0</v>
      </c>
      <c r="AB250" s="84">
        <v>0</v>
      </c>
      <c r="AC250" s="84">
        <v>0</v>
      </c>
      <c r="AD250" s="84">
        <v>0</v>
      </c>
      <c r="AE250" s="69"/>
    </row>
    <row r="251" spans="2:31" ht="17.25" customHeight="1" x14ac:dyDescent="0.15">
      <c r="B251" s="64" t="s">
        <v>324</v>
      </c>
      <c r="C251" s="64" t="s">
        <v>325</v>
      </c>
      <c r="D251" s="64"/>
      <c r="E251" s="64"/>
      <c r="F251" s="64"/>
      <c r="G251" s="64"/>
      <c r="H251" s="64"/>
      <c r="I251" s="64"/>
      <c r="J251" s="64"/>
      <c r="K251" s="64"/>
      <c r="L251" s="64"/>
      <c r="M251" s="64"/>
      <c r="N251" s="64"/>
      <c r="O251" s="64"/>
      <c r="P251" s="64"/>
      <c r="Q251" s="64"/>
      <c r="R251" s="64"/>
      <c r="S251" s="64"/>
      <c r="T251" s="64"/>
      <c r="U251" s="64"/>
      <c r="V251" s="64"/>
      <c r="W251" s="64"/>
      <c r="X251" s="64"/>
      <c r="Y251" s="64"/>
      <c r="Z251" s="64"/>
      <c r="AA251" s="64"/>
      <c r="AB251" s="64"/>
      <c r="AC251" s="64"/>
      <c r="AD251" s="64"/>
    </row>
  </sheetData>
  <phoneticPr fontId="3"/>
  <pageMargins left="0.98425196850393704" right="0.98425196850393704" top="1.1811023622047245" bottom="0.98425196850393704" header="0.51181102362204722" footer="0.51181102362204722"/>
  <pageSetup paperSize="9" scale="46" firstPageNumber="185" fitToHeight="0" pageOrder="overThenDown" orientation="landscape" useFirstPageNumber="1" r:id="rId1"/>
  <headerFooter alignWithMargins="0"/>
  <rowBreaks count="4" manualBreakCount="4">
    <brk id="56" max="16383" man="1"/>
    <brk id="112" max="16383" man="1"/>
    <brk id="168" max="16383" man="1"/>
    <brk id="224" max="16383" man="1"/>
  </rowBreaks>
  <ignoredErrors>
    <ignoredError sqref="L7:L26 L63:L74 L91:AA94 L35:L62 M7:AA62 M63:AA66 M83:AA90 O67:U82 X67:X82 AA67:AA82 L95:L102 O95:U102 X95:X102 AA95:AA102" formula="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0000"/>
  </sheetPr>
  <dimension ref="B1:N121"/>
  <sheetViews>
    <sheetView view="pageBreakPreview" topLeftCell="A93" zoomScaleNormal="75" zoomScaleSheetLayoutView="100" workbookViewId="0">
      <selection activeCell="O73" sqref="O73"/>
    </sheetView>
  </sheetViews>
  <sheetFormatPr defaultColWidth="10.625" defaultRowHeight="14.25" x14ac:dyDescent="0.15"/>
  <cols>
    <col min="1" max="1" width="1.625" style="26" customWidth="1"/>
    <col min="2" max="2" width="15.125" style="26" customWidth="1"/>
    <col min="3" max="3" width="6.625" style="26" customWidth="1"/>
    <col min="4" max="13" width="10.625" style="26"/>
    <col min="14" max="14" width="0.75" style="26" customWidth="1"/>
    <col min="15" max="16384" width="10.625" style="26"/>
  </cols>
  <sheetData>
    <row r="1" spans="2:14" s="3" customFormat="1" ht="18.75" customHeight="1" x14ac:dyDescent="0.15">
      <c r="B1" s="3" t="s">
        <v>543</v>
      </c>
    </row>
    <row r="2" spans="2:14" ht="18.75" customHeight="1" thickBot="1" x14ac:dyDescent="0.2">
      <c r="C2" s="72"/>
      <c r="D2" s="72"/>
      <c r="E2" s="72"/>
      <c r="F2" s="72"/>
      <c r="G2" s="72"/>
      <c r="H2" s="72"/>
      <c r="I2" s="72"/>
      <c r="J2" s="72"/>
      <c r="K2" s="72" t="s">
        <v>28</v>
      </c>
      <c r="L2" s="72"/>
      <c r="M2" s="72"/>
    </row>
    <row r="3" spans="2:14" ht="19.5" customHeight="1" x14ac:dyDescent="0.15">
      <c r="B3" s="361" t="s">
        <v>208</v>
      </c>
      <c r="C3" s="362"/>
      <c r="D3" s="364" t="s">
        <v>209</v>
      </c>
      <c r="E3" s="90" t="s">
        <v>210</v>
      </c>
      <c r="F3" s="91"/>
      <c r="G3" s="91"/>
      <c r="H3" s="91"/>
      <c r="I3" s="90" t="s">
        <v>211</v>
      </c>
      <c r="J3" s="91"/>
      <c r="K3" s="91"/>
      <c r="L3" s="91"/>
      <c r="M3" s="241"/>
      <c r="N3" s="107"/>
    </row>
    <row r="4" spans="2:14" ht="19.5" customHeight="1" x14ac:dyDescent="0.15">
      <c r="B4" s="363"/>
      <c r="C4" s="354"/>
      <c r="D4" s="365"/>
      <c r="E4" s="242" t="s">
        <v>15</v>
      </c>
      <c r="F4" s="242" t="s">
        <v>17</v>
      </c>
      <c r="G4" s="242" t="s">
        <v>212</v>
      </c>
      <c r="H4" s="242" t="s">
        <v>213</v>
      </c>
      <c r="I4" s="242" t="s">
        <v>15</v>
      </c>
      <c r="J4" s="242" t="s">
        <v>435</v>
      </c>
      <c r="K4" s="242" t="s">
        <v>214</v>
      </c>
      <c r="L4" s="243" t="s">
        <v>215</v>
      </c>
      <c r="M4" s="244" t="s">
        <v>216</v>
      </c>
      <c r="N4" s="107"/>
    </row>
    <row r="5" spans="2:14" ht="19.5" customHeight="1" x14ac:dyDescent="0.15">
      <c r="B5" s="245" t="s">
        <v>479</v>
      </c>
      <c r="C5" s="77" t="s">
        <v>13</v>
      </c>
      <c r="D5" s="79">
        <f>E5+I5</f>
        <v>58718.630000000005</v>
      </c>
      <c r="E5" s="246">
        <f>SUM(F5:H5)</f>
        <v>9843.92</v>
      </c>
      <c r="F5" s="79">
        <f>SUM(F7,F9,F11,F13,F15,F17,F19)</f>
        <v>4307.7299999999996</v>
      </c>
      <c r="G5" s="79">
        <f t="shared" ref="G5:H6" si="0">SUM(G7,G9,G11,G13,G15,G17,G19)</f>
        <v>3941.58</v>
      </c>
      <c r="H5" s="79">
        <f t="shared" si="0"/>
        <v>1594.61</v>
      </c>
      <c r="I5" s="79">
        <f>SUM(J5:M5)</f>
        <v>48874.710000000006</v>
      </c>
      <c r="J5" s="79">
        <f>SUM(J7,J9,J11,J13,J15,J17,J19)</f>
        <v>3022.01</v>
      </c>
      <c r="K5" s="79">
        <f t="shared" ref="K5:M5" si="1">SUM(K7,K9,K11,K13,K15,K17,K19)</f>
        <v>1765.1000000000001</v>
      </c>
      <c r="L5" s="79">
        <f t="shared" si="1"/>
        <v>1286.9500000000003</v>
      </c>
      <c r="M5" s="111">
        <f t="shared" si="1"/>
        <v>42800.65</v>
      </c>
      <c r="N5" s="107"/>
    </row>
    <row r="6" spans="2:14" ht="19.5" customHeight="1" x14ac:dyDescent="0.15">
      <c r="B6" s="247" t="s">
        <v>458</v>
      </c>
      <c r="C6" s="77" t="s">
        <v>14</v>
      </c>
      <c r="D6" s="79">
        <f t="shared" ref="D6:D20" si="2">E6+I6</f>
        <v>12815.266</v>
      </c>
      <c r="E6" s="246">
        <f t="shared" ref="E6:E20" si="3">SUM(F6:H6)</f>
        <v>2293.4160000000002</v>
      </c>
      <c r="F6" s="79">
        <f>SUM(F8,F10,F12,F14,F16,F18,F20)</f>
        <v>1104.694</v>
      </c>
      <c r="G6" s="79">
        <f t="shared" si="0"/>
        <v>883.40400000000011</v>
      </c>
      <c r="H6" s="79">
        <f t="shared" si="0"/>
        <v>305.31799999999998</v>
      </c>
      <c r="I6" s="79">
        <f t="shared" ref="I6:I20" si="4">SUM(J6:M6)</f>
        <v>10521.85</v>
      </c>
      <c r="J6" s="79">
        <f>SUM(J8,J10,J12,J14,J16,J18,J20)</f>
        <v>767.38799999999992</v>
      </c>
      <c r="K6" s="79">
        <f t="shared" ref="K6:M6" si="5">SUM(K8,K10,K12,K14,K16,K18,K20)</f>
        <v>345.31500000000005</v>
      </c>
      <c r="L6" s="79">
        <f t="shared" si="5"/>
        <v>232.67099999999999</v>
      </c>
      <c r="M6" s="111">
        <f t="shared" si="5"/>
        <v>9176.4760000000006</v>
      </c>
      <c r="N6" s="107"/>
    </row>
    <row r="7" spans="2:14" ht="19.5" customHeight="1" x14ac:dyDescent="0.15">
      <c r="B7" s="245" t="s">
        <v>196</v>
      </c>
      <c r="C7" s="77" t="s">
        <v>13</v>
      </c>
      <c r="D7" s="79">
        <f t="shared" si="2"/>
        <v>10111.16</v>
      </c>
      <c r="E7" s="246">
        <f t="shared" si="3"/>
        <v>782.16000000000008</v>
      </c>
      <c r="F7" s="79">
        <v>604.91000000000008</v>
      </c>
      <c r="G7" s="79">
        <v>143.96</v>
      </c>
      <c r="H7" s="79">
        <v>33.29</v>
      </c>
      <c r="I7" s="79">
        <f t="shared" si="4"/>
        <v>9329</v>
      </c>
      <c r="J7" s="79">
        <v>0.84</v>
      </c>
      <c r="K7" s="79">
        <v>571.5</v>
      </c>
      <c r="L7" s="79">
        <v>208.27</v>
      </c>
      <c r="M7" s="111">
        <v>8548.39</v>
      </c>
      <c r="N7" s="107"/>
    </row>
    <row r="8" spans="2:14" ht="19.5" customHeight="1" x14ac:dyDescent="0.15">
      <c r="B8" s="247"/>
      <c r="C8" s="77" t="s">
        <v>14</v>
      </c>
      <c r="D8" s="79">
        <f t="shared" si="2"/>
        <v>1942.8639999999998</v>
      </c>
      <c r="E8" s="246">
        <f t="shared" si="3"/>
        <v>173.11600000000001</v>
      </c>
      <c r="F8" s="79">
        <v>141.001</v>
      </c>
      <c r="G8" s="79">
        <v>27.709</v>
      </c>
      <c r="H8" s="79">
        <v>4.4059999999999997</v>
      </c>
      <c r="I8" s="79">
        <f t="shared" si="4"/>
        <v>1769.7479999999998</v>
      </c>
      <c r="J8" s="79">
        <v>0.19</v>
      </c>
      <c r="K8" s="79">
        <v>100.45700000000001</v>
      </c>
      <c r="L8" s="79">
        <v>34.597000000000001</v>
      </c>
      <c r="M8" s="111">
        <v>1634.5039999999999</v>
      </c>
      <c r="N8" s="107"/>
    </row>
    <row r="9" spans="2:14" ht="19.5" customHeight="1" x14ac:dyDescent="0.15">
      <c r="B9" s="245" t="s">
        <v>203</v>
      </c>
      <c r="C9" s="77" t="s">
        <v>13</v>
      </c>
      <c r="D9" s="79">
        <f t="shared" si="2"/>
        <v>8170.5499999999993</v>
      </c>
      <c r="E9" s="246">
        <f t="shared" si="3"/>
        <v>1121.1799999999998</v>
      </c>
      <c r="F9" s="79">
        <v>532.45999999999992</v>
      </c>
      <c r="G9" s="79">
        <v>337.43</v>
      </c>
      <c r="H9" s="79">
        <v>251.29000000000002</v>
      </c>
      <c r="I9" s="79">
        <f t="shared" si="4"/>
        <v>7049.37</v>
      </c>
      <c r="J9" s="79">
        <v>522.4</v>
      </c>
      <c r="K9" s="79">
        <v>111.32</v>
      </c>
      <c r="L9" s="79">
        <v>29.61</v>
      </c>
      <c r="M9" s="111">
        <v>6386.04</v>
      </c>
      <c r="N9" s="107"/>
    </row>
    <row r="10" spans="2:14" ht="19.5" customHeight="1" x14ac:dyDescent="0.15">
      <c r="B10" s="247"/>
      <c r="C10" s="77" t="s">
        <v>14</v>
      </c>
      <c r="D10" s="79">
        <f t="shared" si="2"/>
        <v>1758.0549999999998</v>
      </c>
      <c r="E10" s="246">
        <f t="shared" si="3"/>
        <v>243.17899999999997</v>
      </c>
      <c r="F10" s="79">
        <v>136.40600000000001</v>
      </c>
      <c r="G10" s="79">
        <v>60.216999999999999</v>
      </c>
      <c r="H10" s="79">
        <v>46.555999999999997</v>
      </c>
      <c r="I10" s="79">
        <f t="shared" si="4"/>
        <v>1514.8759999999997</v>
      </c>
      <c r="J10" s="79">
        <v>133.61600000000001</v>
      </c>
      <c r="K10" s="79">
        <v>17.372</v>
      </c>
      <c r="L10" s="79">
        <v>6.8319999999999999</v>
      </c>
      <c r="M10" s="111">
        <v>1357.0559999999998</v>
      </c>
      <c r="N10" s="107"/>
    </row>
    <row r="11" spans="2:14" ht="19.5" customHeight="1" x14ac:dyDescent="0.15">
      <c r="B11" s="245" t="s">
        <v>197</v>
      </c>
      <c r="C11" s="77" t="s">
        <v>13</v>
      </c>
      <c r="D11" s="79">
        <f>E11+I11</f>
        <v>9258.2800000000007</v>
      </c>
      <c r="E11" s="246">
        <f t="shared" si="3"/>
        <v>1120.47</v>
      </c>
      <c r="F11" s="79">
        <v>360.15000000000003</v>
      </c>
      <c r="G11" s="79">
        <v>760.0100000000001</v>
      </c>
      <c r="H11" s="79">
        <v>0.31</v>
      </c>
      <c r="I11" s="79">
        <f t="shared" si="4"/>
        <v>8137.81</v>
      </c>
      <c r="J11" s="79">
        <v>0</v>
      </c>
      <c r="K11" s="79">
        <v>303.89999999999998</v>
      </c>
      <c r="L11" s="79">
        <v>61.43</v>
      </c>
      <c r="M11" s="111">
        <v>7772.4800000000005</v>
      </c>
      <c r="N11" s="107"/>
    </row>
    <row r="12" spans="2:14" ht="19.5" customHeight="1" x14ac:dyDescent="0.15">
      <c r="B12" s="247"/>
      <c r="C12" s="77" t="s">
        <v>14</v>
      </c>
      <c r="D12" s="79">
        <f t="shared" si="2"/>
        <v>2081.71</v>
      </c>
      <c r="E12" s="246">
        <f t="shared" si="3"/>
        <v>264.22399999999999</v>
      </c>
      <c r="F12" s="79">
        <v>97.626999999999995</v>
      </c>
      <c r="G12" s="79">
        <v>166.523</v>
      </c>
      <c r="H12" s="79">
        <v>7.3999999999999996E-2</v>
      </c>
      <c r="I12" s="79">
        <f t="shared" si="4"/>
        <v>1817.4860000000001</v>
      </c>
      <c r="J12" s="79">
        <v>0</v>
      </c>
      <c r="K12" s="79">
        <v>50.561999999999998</v>
      </c>
      <c r="L12" s="79">
        <v>11.537000000000001</v>
      </c>
      <c r="M12" s="111">
        <v>1755.3870000000002</v>
      </c>
      <c r="N12" s="107"/>
    </row>
    <row r="13" spans="2:14" ht="19.5" customHeight="1" x14ac:dyDescent="0.15">
      <c r="B13" s="245" t="s">
        <v>198</v>
      </c>
      <c r="C13" s="77" t="s">
        <v>13</v>
      </c>
      <c r="D13" s="79">
        <f t="shared" si="2"/>
        <v>9627.8100000000013</v>
      </c>
      <c r="E13" s="246">
        <f t="shared" si="3"/>
        <v>2704.07</v>
      </c>
      <c r="F13" s="79">
        <v>1000.25</v>
      </c>
      <c r="G13" s="79">
        <v>1703.73</v>
      </c>
      <c r="H13" s="79">
        <v>0.09</v>
      </c>
      <c r="I13" s="79">
        <f t="shared" si="4"/>
        <v>6923.7400000000007</v>
      </c>
      <c r="J13" s="79">
        <v>191.49</v>
      </c>
      <c r="K13" s="79">
        <v>371.62</v>
      </c>
      <c r="L13" s="79">
        <v>380.1</v>
      </c>
      <c r="M13" s="111">
        <v>5980.5300000000007</v>
      </c>
      <c r="N13" s="107"/>
    </row>
    <row r="14" spans="2:14" ht="19.5" customHeight="1" x14ac:dyDescent="0.15">
      <c r="B14" s="247"/>
      <c r="C14" s="77" t="s">
        <v>14</v>
      </c>
      <c r="D14" s="79">
        <f t="shared" si="2"/>
        <v>2282.9309999999996</v>
      </c>
      <c r="E14" s="246">
        <f t="shared" si="3"/>
        <v>667.49</v>
      </c>
      <c r="F14" s="79">
        <v>257.73899999999998</v>
      </c>
      <c r="G14" s="79">
        <v>409.738</v>
      </c>
      <c r="H14" s="79">
        <v>1.2999999999999999E-2</v>
      </c>
      <c r="I14" s="79">
        <f t="shared" si="4"/>
        <v>1615.4409999999998</v>
      </c>
      <c r="J14" s="79">
        <v>49.244999999999997</v>
      </c>
      <c r="K14" s="79">
        <v>103.142</v>
      </c>
      <c r="L14" s="79">
        <v>55.363</v>
      </c>
      <c r="M14" s="111">
        <v>1407.6909999999998</v>
      </c>
      <c r="N14" s="107"/>
    </row>
    <row r="15" spans="2:14" ht="19.5" customHeight="1" x14ac:dyDescent="0.15">
      <c r="B15" s="245" t="s">
        <v>199</v>
      </c>
      <c r="C15" s="77" t="s">
        <v>13</v>
      </c>
      <c r="D15" s="79">
        <f t="shared" si="2"/>
        <v>7615.04</v>
      </c>
      <c r="E15" s="246">
        <f t="shared" si="3"/>
        <v>945.78</v>
      </c>
      <c r="F15" s="79">
        <v>453.75</v>
      </c>
      <c r="G15" s="79">
        <v>27.47</v>
      </c>
      <c r="H15" s="79">
        <v>464.56</v>
      </c>
      <c r="I15" s="79">
        <f t="shared" si="4"/>
        <v>6669.26</v>
      </c>
      <c r="J15" s="79">
        <v>266.05</v>
      </c>
      <c r="K15" s="79">
        <v>184.16</v>
      </c>
      <c r="L15" s="79">
        <v>511.27</v>
      </c>
      <c r="M15" s="111">
        <v>5707.78</v>
      </c>
      <c r="N15" s="107"/>
    </row>
    <row r="16" spans="2:14" ht="19.5" customHeight="1" x14ac:dyDescent="0.15">
      <c r="B16" s="247"/>
      <c r="C16" s="77" t="s">
        <v>14</v>
      </c>
      <c r="D16" s="79">
        <f t="shared" si="2"/>
        <v>1603.5500000000002</v>
      </c>
      <c r="E16" s="246">
        <f t="shared" si="3"/>
        <v>244.73899999999998</v>
      </c>
      <c r="F16" s="79">
        <v>122.804</v>
      </c>
      <c r="G16" s="79">
        <v>5.7480000000000002</v>
      </c>
      <c r="H16" s="79">
        <v>116.187</v>
      </c>
      <c r="I16" s="79">
        <f t="shared" si="4"/>
        <v>1358.8110000000001</v>
      </c>
      <c r="J16" s="79">
        <v>67.015000000000001</v>
      </c>
      <c r="K16" s="79">
        <v>36.448999999999998</v>
      </c>
      <c r="L16" s="79">
        <v>101.82000000000001</v>
      </c>
      <c r="M16" s="111">
        <v>1153.527</v>
      </c>
      <c r="N16" s="107"/>
    </row>
    <row r="17" spans="2:14" ht="19.5" customHeight="1" x14ac:dyDescent="0.15">
      <c r="B17" s="245" t="s">
        <v>200</v>
      </c>
      <c r="C17" s="77" t="s">
        <v>13</v>
      </c>
      <c r="D17" s="79">
        <f t="shared" si="2"/>
        <v>5423.7300000000005</v>
      </c>
      <c r="E17" s="246">
        <f t="shared" si="3"/>
        <v>1470.83</v>
      </c>
      <c r="F17" s="79">
        <v>1123.08</v>
      </c>
      <c r="G17" s="79">
        <v>40.29</v>
      </c>
      <c r="H17" s="79">
        <v>307.45999999999998</v>
      </c>
      <c r="I17" s="79">
        <f t="shared" si="4"/>
        <v>3952.9000000000005</v>
      </c>
      <c r="J17" s="79">
        <v>116.64</v>
      </c>
      <c r="K17" s="79">
        <v>201.21</v>
      </c>
      <c r="L17" s="79">
        <v>7.64</v>
      </c>
      <c r="M17" s="111">
        <v>3627.4100000000003</v>
      </c>
      <c r="N17" s="107"/>
    </row>
    <row r="18" spans="2:14" ht="19.5" customHeight="1" x14ac:dyDescent="0.15">
      <c r="B18" s="247"/>
      <c r="C18" s="77" t="s">
        <v>14</v>
      </c>
      <c r="D18" s="79">
        <f t="shared" si="2"/>
        <v>1135.1679999999999</v>
      </c>
      <c r="E18" s="246">
        <f t="shared" si="3"/>
        <v>346.54399999999998</v>
      </c>
      <c r="F18" s="79">
        <v>295.61599999999999</v>
      </c>
      <c r="G18" s="79">
        <v>8.0860000000000003</v>
      </c>
      <c r="H18" s="79">
        <v>42.841999999999999</v>
      </c>
      <c r="I18" s="79">
        <f t="shared" si="4"/>
        <v>788.62399999999991</v>
      </c>
      <c r="J18" s="79">
        <v>26.157</v>
      </c>
      <c r="K18" s="79">
        <v>33.134</v>
      </c>
      <c r="L18" s="79">
        <v>1.1950000000000001</v>
      </c>
      <c r="M18" s="111">
        <v>728.13799999999992</v>
      </c>
      <c r="N18" s="107"/>
    </row>
    <row r="19" spans="2:14" ht="19.5" customHeight="1" x14ac:dyDescent="0.15">
      <c r="B19" s="248" t="s">
        <v>201</v>
      </c>
      <c r="C19" s="77" t="s">
        <v>13</v>
      </c>
      <c r="D19" s="79">
        <f t="shared" si="2"/>
        <v>8512.06</v>
      </c>
      <c r="E19" s="246">
        <f t="shared" si="3"/>
        <v>1699.43</v>
      </c>
      <c r="F19" s="79">
        <v>233.13</v>
      </c>
      <c r="G19" s="79">
        <v>928.69</v>
      </c>
      <c r="H19" s="79">
        <v>537.6099999999999</v>
      </c>
      <c r="I19" s="79">
        <f t="shared" si="4"/>
        <v>6812.6299999999992</v>
      </c>
      <c r="J19" s="79">
        <v>1924.59</v>
      </c>
      <c r="K19" s="79">
        <v>21.39</v>
      </c>
      <c r="L19" s="79">
        <v>88.63</v>
      </c>
      <c r="M19" s="111">
        <v>4778.0199999999995</v>
      </c>
      <c r="N19" s="107"/>
    </row>
    <row r="20" spans="2:14" ht="19.5" customHeight="1" thickBot="1" x14ac:dyDescent="0.2">
      <c r="B20" s="191"/>
      <c r="C20" s="167" t="s">
        <v>14</v>
      </c>
      <c r="D20" s="103">
        <f t="shared" si="2"/>
        <v>2010.9880000000001</v>
      </c>
      <c r="E20" s="103">
        <f t="shared" si="3"/>
        <v>354.12400000000002</v>
      </c>
      <c r="F20" s="225">
        <v>53.500999999999998</v>
      </c>
      <c r="G20" s="225">
        <v>205.38300000000001</v>
      </c>
      <c r="H20" s="225">
        <v>95.240000000000009</v>
      </c>
      <c r="I20" s="103">
        <f t="shared" si="4"/>
        <v>1656.864</v>
      </c>
      <c r="J20" s="225">
        <v>491.16499999999996</v>
      </c>
      <c r="K20" s="225">
        <v>4.1989999999999998</v>
      </c>
      <c r="L20" s="225">
        <v>21.327000000000002</v>
      </c>
      <c r="M20" s="226">
        <v>1140.173</v>
      </c>
      <c r="N20" s="107"/>
    </row>
    <row r="21" spans="2:14" ht="18.75" customHeight="1" x14ac:dyDescent="0.15">
      <c r="B21" s="133" t="s">
        <v>324</v>
      </c>
      <c r="C21" s="107" t="s">
        <v>325</v>
      </c>
      <c r="D21" s="107"/>
      <c r="E21" s="107"/>
      <c r="F21" s="107"/>
      <c r="G21" s="107"/>
      <c r="H21" s="107"/>
      <c r="I21" s="107"/>
      <c r="J21" s="107"/>
      <c r="K21" s="197"/>
      <c r="L21" s="197"/>
      <c r="M21" s="197"/>
      <c r="N21" s="107"/>
    </row>
    <row r="23" spans="2:14" s="3" customFormat="1" ht="18.75" customHeight="1" x14ac:dyDescent="0.15">
      <c r="B23" s="3" t="s">
        <v>542</v>
      </c>
    </row>
    <row r="24" spans="2:14" ht="18.75" customHeight="1" thickBot="1" x14ac:dyDescent="0.2">
      <c r="C24" s="72"/>
      <c r="D24" s="72"/>
      <c r="E24" s="72"/>
      <c r="F24" s="72"/>
      <c r="G24" s="72"/>
      <c r="H24" s="72"/>
      <c r="I24" s="72"/>
      <c r="J24" s="72"/>
      <c r="K24" s="72" t="s">
        <v>28</v>
      </c>
      <c r="L24" s="72"/>
      <c r="M24" s="72"/>
    </row>
    <row r="25" spans="2:14" ht="19.5" customHeight="1" x14ac:dyDescent="0.15">
      <c r="B25" s="361" t="s">
        <v>208</v>
      </c>
      <c r="C25" s="362"/>
      <c r="D25" s="364" t="s">
        <v>209</v>
      </c>
      <c r="E25" s="90" t="s">
        <v>210</v>
      </c>
      <c r="F25" s="91"/>
      <c r="G25" s="91"/>
      <c r="H25" s="91"/>
      <c r="I25" s="90" t="s">
        <v>211</v>
      </c>
      <c r="J25" s="91"/>
      <c r="K25" s="91"/>
      <c r="L25" s="91"/>
      <c r="M25" s="241"/>
      <c r="N25" s="107"/>
    </row>
    <row r="26" spans="2:14" ht="19.5" customHeight="1" x14ac:dyDescent="0.15">
      <c r="B26" s="363"/>
      <c r="C26" s="354"/>
      <c r="D26" s="365"/>
      <c r="E26" s="242" t="s">
        <v>15</v>
      </c>
      <c r="F26" s="242" t="s">
        <v>17</v>
      </c>
      <c r="G26" s="242" t="s">
        <v>212</v>
      </c>
      <c r="H26" s="242" t="s">
        <v>213</v>
      </c>
      <c r="I26" s="242" t="s">
        <v>15</v>
      </c>
      <c r="J26" s="242" t="s">
        <v>435</v>
      </c>
      <c r="K26" s="242" t="s">
        <v>214</v>
      </c>
      <c r="L26" s="243" t="s">
        <v>215</v>
      </c>
      <c r="M26" s="244" t="s">
        <v>216</v>
      </c>
      <c r="N26" s="107"/>
    </row>
    <row r="27" spans="2:14" ht="19.5" customHeight="1" x14ac:dyDescent="0.15">
      <c r="B27" s="245" t="s">
        <v>460</v>
      </c>
      <c r="C27" s="77" t="s">
        <v>13</v>
      </c>
      <c r="D27" s="246">
        <f>E27+I27</f>
        <v>50844.73</v>
      </c>
      <c r="E27" s="246">
        <f>SUM(F27:H27)</f>
        <v>7946.4600000000009</v>
      </c>
      <c r="F27" s="79">
        <f>SUM(F29,F31,F33,F35,F37,F39,F41,F43,F45)</f>
        <v>2872.3300000000004</v>
      </c>
      <c r="G27" s="79">
        <f t="shared" ref="G27:H28" si="6">SUM(G29,G31,G33,G35,G37,G39,G41,G43,G45)</f>
        <v>2395.3400000000006</v>
      </c>
      <c r="H27" s="79">
        <f t="shared" si="6"/>
        <v>2678.79</v>
      </c>
      <c r="I27" s="79">
        <f>SUM(J27:M27)</f>
        <v>42898.270000000004</v>
      </c>
      <c r="J27" s="79">
        <f>SUM(J29,J31,J33,J35,J37,J39,J41,J43,J45)</f>
        <v>3705.12</v>
      </c>
      <c r="K27" s="79">
        <f t="shared" ref="K27:M27" si="7">SUM(K29,K31,K33,K35,K37,K39,K41,K43,K45)</f>
        <v>5312.68</v>
      </c>
      <c r="L27" s="79">
        <f t="shared" si="7"/>
        <v>1706.4800000000002</v>
      </c>
      <c r="M27" s="111">
        <f t="shared" si="7"/>
        <v>32173.99</v>
      </c>
      <c r="N27" s="107"/>
    </row>
    <row r="28" spans="2:14" ht="19.5" customHeight="1" x14ac:dyDescent="0.15">
      <c r="B28" s="247" t="s">
        <v>458</v>
      </c>
      <c r="C28" s="77" t="s">
        <v>14</v>
      </c>
      <c r="D28" s="246">
        <f t="shared" ref="D28:D46" si="8">E28+I28</f>
        <v>11917.144</v>
      </c>
      <c r="E28" s="246">
        <f t="shared" ref="E28:E46" si="9">SUM(F28:H28)</f>
        <v>1796.6969999999999</v>
      </c>
      <c r="F28" s="79">
        <f>SUM(F30,F32,F34,F36,F38,F40,F42,F44,F46)</f>
        <v>689.42599999999993</v>
      </c>
      <c r="G28" s="79">
        <f t="shared" si="6"/>
        <v>527.11099999999999</v>
      </c>
      <c r="H28" s="79">
        <f t="shared" si="6"/>
        <v>580.16000000000008</v>
      </c>
      <c r="I28" s="79">
        <f t="shared" ref="I28:I46" si="10">SUM(J28:M28)</f>
        <v>10120.447</v>
      </c>
      <c r="J28" s="79">
        <f>SUM(J30,J32,J34,J36,J38,J40,J42,J44,J46)</f>
        <v>902.16199999999992</v>
      </c>
      <c r="K28" s="79">
        <f t="shared" ref="K28:M28" si="11">SUM(K30,K32,K34,K36,K38,K40,K42,K44,K46)</f>
        <v>1102.951</v>
      </c>
      <c r="L28" s="79">
        <f t="shared" si="11"/>
        <v>310.87199999999996</v>
      </c>
      <c r="M28" s="111">
        <f t="shared" si="11"/>
        <v>7804.4620000000014</v>
      </c>
      <c r="N28" s="107"/>
    </row>
    <row r="29" spans="2:14" ht="19.5" customHeight="1" x14ac:dyDescent="0.15">
      <c r="B29" s="245" t="s">
        <v>217</v>
      </c>
      <c r="C29" s="77" t="s">
        <v>13</v>
      </c>
      <c r="D29" s="246">
        <f t="shared" si="8"/>
        <v>19472.47</v>
      </c>
      <c r="E29" s="246">
        <f t="shared" si="9"/>
        <v>3902.61</v>
      </c>
      <c r="F29" s="79">
        <v>906.31</v>
      </c>
      <c r="G29" s="79">
        <v>321.08</v>
      </c>
      <c r="H29" s="79">
        <v>2675.2200000000003</v>
      </c>
      <c r="I29" s="79">
        <f t="shared" si="10"/>
        <v>15569.86</v>
      </c>
      <c r="J29" s="79">
        <v>1681.23</v>
      </c>
      <c r="K29" s="79">
        <v>1686.06</v>
      </c>
      <c r="L29" s="79">
        <v>562.37</v>
      </c>
      <c r="M29" s="111">
        <v>11640.2</v>
      </c>
      <c r="N29" s="107"/>
    </row>
    <row r="30" spans="2:14" ht="19.5" customHeight="1" x14ac:dyDescent="0.15">
      <c r="B30" s="247"/>
      <c r="C30" s="77" t="s">
        <v>14</v>
      </c>
      <c r="D30" s="246">
        <f t="shared" si="8"/>
        <v>4596.2000000000007</v>
      </c>
      <c r="E30" s="246">
        <f t="shared" si="9"/>
        <v>906.077</v>
      </c>
      <c r="F30" s="79">
        <v>249.26599999999999</v>
      </c>
      <c r="G30" s="79">
        <v>77.962999999999994</v>
      </c>
      <c r="H30" s="79">
        <v>578.84800000000007</v>
      </c>
      <c r="I30" s="79">
        <f t="shared" si="10"/>
        <v>3690.1230000000005</v>
      </c>
      <c r="J30" s="79">
        <v>460.36799999999999</v>
      </c>
      <c r="K30" s="79">
        <v>326.80500000000001</v>
      </c>
      <c r="L30" s="79">
        <v>101.26300000000001</v>
      </c>
      <c r="M30" s="111">
        <v>2801.6870000000004</v>
      </c>
      <c r="N30" s="107"/>
    </row>
    <row r="31" spans="2:14" ht="19.5" customHeight="1" x14ac:dyDescent="0.15">
      <c r="B31" s="245" t="s">
        <v>218</v>
      </c>
      <c r="C31" s="77" t="s">
        <v>13</v>
      </c>
      <c r="D31" s="246">
        <f t="shared" si="8"/>
        <v>1768.6799999999998</v>
      </c>
      <c r="E31" s="246">
        <f t="shared" si="9"/>
        <v>697.86</v>
      </c>
      <c r="F31" s="79">
        <v>527.56000000000006</v>
      </c>
      <c r="G31" s="79">
        <v>170.29999999999998</v>
      </c>
      <c r="H31" s="79">
        <v>0</v>
      </c>
      <c r="I31" s="79">
        <f t="shared" si="10"/>
        <v>1070.82</v>
      </c>
      <c r="J31" s="79">
        <v>0</v>
      </c>
      <c r="K31" s="79">
        <v>94.48</v>
      </c>
      <c r="L31" s="79">
        <v>26.08</v>
      </c>
      <c r="M31" s="111">
        <v>950.26</v>
      </c>
      <c r="N31" s="107"/>
    </row>
    <row r="32" spans="2:14" ht="19.5" customHeight="1" x14ac:dyDescent="0.15">
      <c r="B32" s="247"/>
      <c r="C32" s="77" t="s">
        <v>14</v>
      </c>
      <c r="D32" s="246">
        <f t="shared" si="8"/>
        <v>378.25400000000002</v>
      </c>
      <c r="E32" s="246">
        <f t="shared" si="9"/>
        <v>136.84399999999999</v>
      </c>
      <c r="F32" s="79">
        <v>97.91</v>
      </c>
      <c r="G32" s="79">
        <v>38.933999999999997</v>
      </c>
      <c r="H32" s="79">
        <v>0</v>
      </c>
      <c r="I32" s="79">
        <f t="shared" si="10"/>
        <v>241.41</v>
      </c>
      <c r="J32" s="79">
        <v>0</v>
      </c>
      <c r="K32" s="79">
        <v>18.498999999999999</v>
      </c>
      <c r="L32" s="79">
        <v>4.4039999999999999</v>
      </c>
      <c r="M32" s="111">
        <v>218.50700000000001</v>
      </c>
      <c r="N32" s="107"/>
    </row>
    <row r="33" spans="2:14" ht="19.5" customHeight="1" x14ac:dyDescent="0.15">
      <c r="B33" s="245" t="s">
        <v>219</v>
      </c>
      <c r="C33" s="77" t="s">
        <v>13</v>
      </c>
      <c r="D33" s="246">
        <f t="shared" si="8"/>
        <v>3286.6</v>
      </c>
      <c r="E33" s="246">
        <f t="shared" si="9"/>
        <v>382.36</v>
      </c>
      <c r="F33" s="79">
        <v>124.08</v>
      </c>
      <c r="G33" s="79">
        <v>254.89000000000001</v>
      </c>
      <c r="H33" s="79">
        <v>3.39</v>
      </c>
      <c r="I33" s="79">
        <f t="shared" si="10"/>
        <v>2904.24</v>
      </c>
      <c r="J33" s="79">
        <v>426.54999999999995</v>
      </c>
      <c r="K33" s="79">
        <v>635.68999999999994</v>
      </c>
      <c r="L33" s="79">
        <v>161.69999999999999</v>
      </c>
      <c r="M33" s="111">
        <v>1680.3</v>
      </c>
      <c r="N33" s="107"/>
    </row>
    <row r="34" spans="2:14" ht="19.5" customHeight="1" x14ac:dyDescent="0.15">
      <c r="B34" s="247"/>
      <c r="C34" s="77" t="s">
        <v>14</v>
      </c>
      <c r="D34" s="246">
        <f t="shared" si="8"/>
        <v>752.91800000000001</v>
      </c>
      <c r="E34" s="246">
        <f t="shared" si="9"/>
        <v>98.971000000000004</v>
      </c>
      <c r="F34" s="79">
        <v>30.447000000000003</v>
      </c>
      <c r="G34" s="79">
        <v>67.212000000000003</v>
      </c>
      <c r="H34" s="79">
        <v>1.3120000000000001</v>
      </c>
      <c r="I34" s="79">
        <f t="shared" si="10"/>
        <v>653.947</v>
      </c>
      <c r="J34" s="79">
        <v>89.361999999999995</v>
      </c>
      <c r="K34" s="79">
        <v>149.85300000000001</v>
      </c>
      <c r="L34" s="79">
        <v>21.013999999999999</v>
      </c>
      <c r="M34" s="111">
        <v>393.71800000000002</v>
      </c>
      <c r="N34" s="107"/>
    </row>
    <row r="35" spans="2:14" ht="19.5" customHeight="1" x14ac:dyDescent="0.15">
      <c r="B35" s="245" t="s">
        <v>220</v>
      </c>
      <c r="C35" s="77" t="s">
        <v>13</v>
      </c>
      <c r="D35" s="246">
        <f t="shared" si="8"/>
        <v>7598.18</v>
      </c>
      <c r="E35" s="246">
        <f t="shared" si="9"/>
        <v>858.01</v>
      </c>
      <c r="F35" s="79">
        <v>405.9</v>
      </c>
      <c r="G35" s="79">
        <v>452.11</v>
      </c>
      <c r="H35" s="79">
        <v>0</v>
      </c>
      <c r="I35" s="79">
        <f t="shared" si="10"/>
        <v>6740.17</v>
      </c>
      <c r="J35" s="79">
        <v>390.13000000000005</v>
      </c>
      <c r="K35" s="79">
        <v>624.41999999999996</v>
      </c>
      <c r="L35" s="79">
        <v>329.51</v>
      </c>
      <c r="M35" s="111">
        <v>5396.1100000000006</v>
      </c>
      <c r="N35" s="107"/>
    </row>
    <row r="36" spans="2:14" ht="19.5" customHeight="1" x14ac:dyDescent="0.15">
      <c r="B36" s="247"/>
      <c r="C36" s="77" t="s">
        <v>14</v>
      </c>
      <c r="D36" s="246">
        <f t="shared" si="8"/>
        <v>1882.6240000000003</v>
      </c>
      <c r="E36" s="246">
        <f t="shared" si="9"/>
        <v>187.81299999999999</v>
      </c>
      <c r="F36" s="79">
        <v>108.955</v>
      </c>
      <c r="G36" s="79">
        <v>78.858000000000004</v>
      </c>
      <c r="H36" s="79">
        <v>0</v>
      </c>
      <c r="I36" s="79">
        <f t="shared" si="10"/>
        <v>1694.8110000000001</v>
      </c>
      <c r="J36" s="79">
        <v>90.108000000000004</v>
      </c>
      <c r="K36" s="79">
        <v>130.68199999999999</v>
      </c>
      <c r="L36" s="79">
        <v>53.322000000000003</v>
      </c>
      <c r="M36" s="111">
        <v>1420.6990000000001</v>
      </c>
      <c r="N36" s="107"/>
    </row>
    <row r="37" spans="2:14" ht="19.5" customHeight="1" x14ac:dyDescent="0.15">
      <c r="B37" s="245" t="s">
        <v>222</v>
      </c>
      <c r="C37" s="77" t="s">
        <v>13</v>
      </c>
      <c r="D37" s="246">
        <f t="shared" si="8"/>
        <v>2502.1899999999996</v>
      </c>
      <c r="E37" s="246">
        <f t="shared" si="9"/>
        <v>13.579999999999998</v>
      </c>
      <c r="F37" s="79">
        <v>8.76</v>
      </c>
      <c r="G37" s="79">
        <v>4.6399999999999997</v>
      </c>
      <c r="H37" s="79">
        <v>0.18</v>
      </c>
      <c r="I37" s="79">
        <f t="shared" si="10"/>
        <v>2488.6099999999997</v>
      </c>
      <c r="J37" s="79">
        <v>0.11</v>
      </c>
      <c r="K37" s="79">
        <v>145.89000000000001</v>
      </c>
      <c r="L37" s="79">
        <v>41.949999999999996</v>
      </c>
      <c r="M37" s="111">
        <v>2300.66</v>
      </c>
      <c r="N37" s="107"/>
    </row>
    <row r="38" spans="2:14" ht="19.5" customHeight="1" x14ac:dyDescent="0.15">
      <c r="B38" s="247"/>
      <c r="C38" s="77" t="s">
        <v>14</v>
      </c>
      <c r="D38" s="246">
        <f t="shared" si="8"/>
        <v>591.48400000000004</v>
      </c>
      <c r="E38" s="246">
        <f t="shared" si="9"/>
        <v>3.0309999999999997</v>
      </c>
      <c r="F38" s="79">
        <v>1.7929999999999999</v>
      </c>
      <c r="G38" s="79">
        <v>1.238</v>
      </c>
      <c r="H38" s="79">
        <v>0</v>
      </c>
      <c r="I38" s="79">
        <f t="shared" si="10"/>
        <v>588.45300000000009</v>
      </c>
      <c r="J38" s="79">
        <v>1.9E-2</v>
      </c>
      <c r="K38" s="79">
        <v>26.17</v>
      </c>
      <c r="L38" s="79">
        <v>9.9530000000000012</v>
      </c>
      <c r="M38" s="111">
        <v>552.31100000000004</v>
      </c>
      <c r="N38" s="107"/>
    </row>
    <row r="39" spans="2:14" ht="19.5" customHeight="1" x14ac:dyDescent="0.15">
      <c r="B39" s="245" t="s">
        <v>167</v>
      </c>
      <c r="C39" s="77" t="s">
        <v>13</v>
      </c>
      <c r="D39" s="246">
        <f t="shared" si="8"/>
        <v>3030.5699999999997</v>
      </c>
      <c r="E39" s="246">
        <f t="shared" si="9"/>
        <v>1075.6400000000001</v>
      </c>
      <c r="F39" s="79">
        <v>429.91</v>
      </c>
      <c r="G39" s="79">
        <v>645.73</v>
      </c>
      <c r="H39" s="79">
        <v>0</v>
      </c>
      <c r="I39" s="79">
        <f t="shared" si="10"/>
        <v>1954.9299999999998</v>
      </c>
      <c r="J39" s="79">
        <v>77.679999999999993</v>
      </c>
      <c r="K39" s="79">
        <v>332.87</v>
      </c>
      <c r="L39" s="79">
        <v>242.98000000000002</v>
      </c>
      <c r="M39" s="111">
        <v>1301.3999999999999</v>
      </c>
      <c r="N39" s="107"/>
    </row>
    <row r="40" spans="2:14" ht="19.5" customHeight="1" x14ac:dyDescent="0.15">
      <c r="B40" s="247"/>
      <c r="C40" s="77" t="s">
        <v>14</v>
      </c>
      <c r="D40" s="246">
        <f t="shared" si="8"/>
        <v>610.68200000000002</v>
      </c>
      <c r="E40" s="246">
        <f t="shared" si="9"/>
        <v>230.83200000000002</v>
      </c>
      <c r="F40" s="79">
        <v>90.77000000000001</v>
      </c>
      <c r="G40" s="79">
        <v>140.06200000000001</v>
      </c>
      <c r="H40" s="79">
        <v>0</v>
      </c>
      <c r="I40" s="79">
        <f t="shared" si="10"/>
        <v>379.85</v>
      </c>
      <c r="J40" s="79">
        <v>8.17</v>
      </c>
      <c r="K40" s="79">
        <v>66.397999999999996</v>
      </c>
      <c r="L40" s="79">
        <v>60.268000000000001</v>
      </c>
      <c r="M40" s="111">
        <v>245.01399999999998</v>
      </c>
      <c r="N40" s="107"/>
    </row>
    <row r="41" spans="2:14" ht="19.5" customHeight="1" x14ac:dyDescent="0.15">
      <c r="B41" s="245" t="s">
        <v>221</v>
      </c>
      <c r="C41" s="77" t="s">
        <v>13</v>
      </c>
      <c r="D41" s="246">
        <f t="shared" si="8"/>
        <v>7693.17</v>
      </c>
      <c r="E41" s="246">
        <f t="shared" si="9"/>
        <v>476.52</v>
      </c>
      <c r="F41" s="79">
        <v>205.58999999999997</v>
      </c>
      <c r="G41" s="79">
        <v>270.93</v>
      </c>
      <c r="H41" s="79">
        <v>0</v>
      </c>
      <c r="I41" s="79">
        <f t="shared" si="10"/>
        <v>7216.65</v>
      </c>
      <c r="J41" s="79">
        <v>825.65</v>
      </c>
      <c r="K41" s="79">
        <v>687.77</v>
      </c>
      <c r="L41" s="79">
        <v>102.93</v>
      </c>
      <c r="M41" s="111">
        <v>5600.2999999999993</v>
      </c>
      <c r="N41" s="107"/>
    </row>
    <row r="42" spans="2:14" ht="19.5" customHeight="1" x14ac:dyDescent="0.15">
      <c r="B42" s="247"/>
      <c r="C42" s="77" t="s">
        <v>14</v>
      </c>
      <c r="D42" s="246">
        <f t="shared" si="8"/>
        <v>1976.299</v>
      </c>
      <c r="E42" s="246">
        <f t="shared" si="9"/>
        <v>122.70099999999999</v>
      </c>
      <c r="F42" s="79">
        <v>56.127000000000002</v>
      </c>
      <c r="G42" s="79">
        <v>66.573999999999998</v>
      </c>
      <c r="H42" s="79">
        <v>0</v>
      </c>
      <c r="I42" s="79">
        <f t="shared" si="10"/>
        <v>1853.598</v>
      </c>
      <c r="J42" s="79">
        <v>189.4</v>
      </c>
      <c r="K42" s="79">
        <v>175.64500000000001</v>
      </c>
      <c r="L42" s="79">
        <v>18.57</v>
      </c>
      <c r="M42" s="111">
        <v>1469.9829999999999</v>
      </c>
      <c r="N42" s="107"/>
    </row>
    <row r="43" spans="2:14" ht="19.5" customHeight="1" x14ac:dyDescent="0.15">
      <c r="B43" s="245" t="s">
        <v>461</v>
      </c>
      <c r="C43" s="77" t="s">
        <v>13</v>
      </c>
      <c r="D43" s="246">
        <f t="shared" si="8"/>
        <v>4219.57</v>
      </c>
      <c r="E43" s="246">
        <f t="shared" si="9"/>
        <v>390.14</v>
      </c>
      <c r="F43" s="79">
        <v>155.05000000000001</v>
      </c>
      <c r="G43" s="79">
        <v>235.09</v>
      </c>
      <c r="H43" s="79">
        <v>0</v>
      </c>
      <c r="I43" s="79">
        <f t="shared" si="10"/>
        <v>3829.43</v>
      </c>
      <c r="J43" s="79">
        <v>303.77</v>
      </c>
      <c r="K43" s="79">
        <v>1053.3699999999999</v>
      </c>
      <c r="L43" s="79">
        <v>231.94</v>
      </c>
      <c r="M43" s="111">
        <v>2240.35</v>
      </c>
      <c r="N43" s="107"/>
    </row>
    <row r="44" spans="2:14" ht="19.5" customHeight="1" x14ac:dyDescent="0.15">
      <c r="B44" s="247"/>
      <c r="C44" s="77" t="s">
        <v>14</v>
      </c>
      <c r="D44" s="246">
        <f t="shared" si="8"/>
        <v>813.077</v>
      </c>
      <c r="E44" s="246">
        <f t="shared" si="9"/>
        <v>73.569999999999993</v>
      </c>
      <c r="F44" s="79">
        <v>29.015000000000001</v>
      </c>
      <c r="G44" s="79">
        <v>44.555</v>
      </c>
      <c r="H44" s="79">
        <v>0</v>
      </c>
      <c r="I44" s="79">
        <f t="shared" si="10"/>
        <v>739.50700000000006</v>
      </c>
      <c r="J44" s="79">
        <v>64.734999999999999</v>
      </c>
      <c r="K44" s="79">
        <v>198.30799999999999</v>
      </c>
      <c r="L44" s="79">
        <v>40.681000000000004</v>
      </c>
      <c r="M44" s="111">
        <v>435.78300000000002</v>
      </c>
      <c r="N44" s="107"/>
    </row>
    <row r="45" spans="2:14" ht="19.5" customHeight="1" x14ac:dyDescent="0.15">
      <c r="B45" s="248" t="s">
        <v>419</v>
      </c>
      <c r="C45" s="77" t="s">
        <v>13</v>
      </c>
      <c r="D45" s="246">
        <f t="shared" si="8"/>
        <v>1273.3000000000002</v>
      </c>
      <c r="E45" s="246">
        <f t="shared" si="9"/>
        <v>149.74</v>
      </c>
      <c r="F45" s="79">
        <v>109.17</v>
      </c>
      <c r="G45" s="79">
        <v>40.57</v>
      </c>
      <c r="H45" s="79">
        <v>0</v>
      </c>
      <c r="I45" s="79">
        <f t="shared" si="10"/>
        <v>1123.5600000000002</v>
      </c>
      <c r="J45" s="79">
        <v>0</v>
      </c>
      <c r="K45" s="79">
        <v>52.129999999999995</v>
      </c>
      <c r="L45" s="79">
        <v>7.0200000000000005</v>
      </c>
      <c r="M45" s="111">
        <v>1064.4100000000001</v>
      </c>
      <c r="N45" s="107"/>
    </row>
    <row r="46" spans="2:14" ht="19.5" customHeight="1" thickBot="1" x14ac:dyDescent="0.2">
      <c r="B46" s="191"/>
      <c r="C46" s="167" t="s">
        <v>14</v>
      </c>
      <c r="D46" s="103">
        <f t="shared" si="8"/>
        <v>315.60600000000005</v>
      </c>
      <c r="E46" s="103">
        <f t="shared" si="9"/>
        <v>36.858000000000004</v>
      </c>
      <c r="F46" s="225">
        <v>25.143000000000001</v>
      </c>
      <c r="G46" s="225">
        <v>11.715</v>
      </c>
      <c r="H46" s="225">
        <v>0</v>
      </c>
      <c r="I46" s="103">
        <f t="shared" si="10"/>
        <v>278.74800000000005</v>
      </c>
      <c r="J46" s="225">
        <v>0</v>
      </c>
      <c r="K46" s="225">
        <v>10.590999999999999</v>
      </c>
      <c r="L46" s="225">
        <v>1.397</v>
      </c>
      <c r="M46" s="226">
        <v>266.76000000000005</v>
      </c>
      <c r="N46" s="107"/>
    </row>
    <row r="47" spans="2:14" ht="18.75" customHeight="1" x14ac:dyDescent="0.15">
      <c r="B47" s="133" t="s">
        <v>324</v>
      </c>
      <c r="C47" s="107" t="s">
        <v>325</v>
      </c>
      <c r="D47" s="107"/>
      <c r="E47" s="107"/>
      <c r="F47" s="107"/>
      <c r="G47" s="107"/>
      <c r="H47" s="107"/>
      <c r="I47" s="107"/>
      <c r="J47" s="107"/>
      <c r="K47" s="197"/>
      <c r="L47" s="197"/>
      <c r="M47" s="197"/>
      <c r="N47" s="107"/>
    </row>
    <row r="49" spans="2:14" s="3" customFormat="1" ht="18.75" customHeight="1" x14ac:dyDescent="0.15">
      <c r="B49" s="3" t="s">
        <v>541</v>
      </c>
    </row>
    <row r="50" spans="2:14" ht="18.75" customHeight="1" thickBot="1" x14ac:dyDescent="0.2">
      <c r="C50" s="72"/>
      <c r="D50" s="72"/>
      <c r="E50" s="72"/>
      <c r="F50" s="72"/>
      <c r="G50" s="72"/>
      <c r="H50" s="72"/>
      <c r="I50" s="72"/>
      <c r="J50" s="72"/>
      <c r="K50" s="72" t="s">
        <v>28</v>
      </c>
      <c r="L50" s="72"/>
      <c r="M50" s="72"/>
    </row>
    <row r="51" spans="2:14" ht="19.5" customHeight="1" x14ac:dyDescent="0.15">
      <c r="B51" s="361" t="s">
        <v>208</v>
      </c>
      <c r="C51" s="362"/>
      <c r="D51" s="364" t="s">
        <v>209</v>
      </c>
      <c r="E51" s="90" t="s">
        <v>210</v>
      </c>
      <c r="F51" s="91"/>
      <c r="G51" s="91"/>
      <c r="H51" s="91"/>
      <c r="I51" s="90" t="s">
        <v>211</v>
      </c>
      <c r="J51" s="91"/>
      <c r="K51" s="91"/>
      <c r="L51" s="91"/>
      <c r="M51" s="241"/>
      <c r="N51" s="107"/>
    </row>
    <row r="52" spans="2:14" ht="19.5" customHeight="1" x14ac:dyDescent="0.15">
      <c r="B52" s="363"/>
      <c r="C52" s="354"/>
      <c r="D52" s="365"/>
      <c r="E52" s="242" t="s">
        <v>15</v>
      </c>
      <c r="F52" s="242" t="s">
        <v>17</v>
      </c>
      <c r="G52" s="242" t="s">
        <v>212</v>
      </c>
      <c r="H52" s="242" t="s">
        <v>213</v>
      </c>
      <c r="I52" s="242" t="s">
        <v>15</v>
      </c>
      <c r="J52" s="242" t="s">
        <v>435</v>
      </c>
      <c r="K52" s="242" t="s">
        <v>214</v>
      </c>
      <c r="L52" s="243" t="s">
        <v>215</v>
      </c>
      <c r="M52" s="244" t="s">
        <v>216</v>
      </c>
      <c r="N52" s="107"/>
    </row>
    <row r="53" spans="2:14" ht="19.5" customHeight="1" x14ac:dyDescent="0.15">
      <c r="B53" s="245" t="s">
        <v>15</v>
      </c>
      <c r="C53" s="77" t="s">
        <v>13</v>
      </c>
      <c r="D53" s="79">
        <f t="shared" ref="D53:L53" si="12">D55+D57+D59+D61+D63</f>
        <v>31781.99</v>
      </c>
      <c r="E53" s="79">
        <f t="shared" si="12"/>
        <v>5124.34</v>
      </c>
      <c r="F53" s="79">
        <f t="shared" si="12"/>
        <v>2162.09</v>
      </c>
      <c r="G53" s="79">
        <f t="shared" si="12"/>
        <v>2813.9199999999996</v>
      </c>
      <c r="H53" s="79">
        <f t="shared" si="12"/>
        <v>148.33000000000001</v>
      </c>
      <c r="I53" s="79">
        <f t="shared" si="12"/>
        <v>26657.649999999998</v>
      </c>
      <c r="J53" s="79">
        <f t="shared" si="12"/>
        <v>94.41</v>
      </c>
      <c r="K53" s="79">
        <f t="shared" si="12"/>
        <v>2202.0299999999997</v>
      </c>
      <c r="L53" s="79">
        <f t="shared" si="12"/>
        <v>2300.9900000000002</v>
      </c>
      <c r="M53" s="111">
        <f>M55+M57+M59+M61+M63</f>
        <v>22060.22</v>
      </c>
      <c r="N53" s="107"/>
    </row>
    <row r="54" spans="2:14" ht="19.5" customHeight="1" x14ac:dyDescent="0.15">
      <c r="B54" s="247"/>
      <c r="C54" s="77" t="s">
        <v>14</v>
      </c>
      <c r="D54" s="79">
        <f t="shared" ref="D54:L54" si="13">D56+D58+D60+D62+D64</f>
        <v>7259.5710000000008</v>
      </c>
      <c r="E54" s="79">
        <f t="shared" si="13"/>
        <v>1192.079</v>
      </c>
      <c r="F54" s="79">
        <f t="shared" si="13"/>
        <v>570.20100000000014</v>
      </c>
      <c r="G54" s="79">
        <f t="shared" si="13"/>
        <v>593.43599999999992</v>
      </c>
      <c r="H54" s="79">
        <f t="shared" si="13"/>
        <v>28.442</v>
      </c>
      <c r="I54" s="79">
        <f t="shared" si="13"/>
        <v>6067.4919999999993</v>
      </c>
      <c r="J54" s="79">
        <f t="shared" si="13"/>
        <v>28.115000000000002</v>
      </c>
      <c r="K54" s="79">
        <f t="shared" si="13"/>
        <v>437.10899999999998</v>
      </c>
      <c r="L54" s="79">
        <f t="shared" si="13"/>
        <v>482.935</v>
      </c>
      <c r="M54" s="111">
        <f>M56+M58+M60+M62+M64</f>
        <v>5119.3329999999996</v>
      </c>
      <c r="N54" s="107"/>
    </row>
    <row r="55" spans="2:14" ht="19.5" customHeight="1" x14ac:dyDescent="0.15">
      <c r="B55" s="245" t="s">
        <v>172</v>
      </c>
      <c r="C55" s="77" t="s">
        <v>13</v>
      </c>
      <c r="D55" s="79">
        <f>E55+I55</f>
        <v>15117.53</v>
      </c>
      <c r="E55" s="79">
        <f>SUM(F55:H55)</f>
        <v>3295.33</v>
      </c>
      <c r="F55" s="79">
        <v>1058.46</v>
      </c>
      <c r="G55" s="79">
        <v>2236.87</v>
      </c>
      <c r="H55" s="79">
        <v>0</v>
      </c>
      <c r="I55" s="79">
        <f>SUM(J55:M55)</f>
        <v>11822.2</v>
      </c>
      <c r="J55" s="79">
        <v>0.36</v>
      </c>
      <c r="K55" s="79">
        <v>1577.7</v>
      </c>
      <c r="L55" s="79">
        <v>972.29</v>
      </c>
      <c r="M55" s="111">
        <v>9271.85</v>
      </c>
      <c r="N55" s="107"/>
    </row>
    <row r="56" spans="2:14" ht="19.5" customHeight="1" x14ac:dyDescent="0.15">
      <c r="B56" s="247"/>
      <c r="C56" s="77" t="s">
        <v>14</v>
      </c>
      <c r="D56" s="79">
        <f t="shared" ref="D56:D64" si="14">E56+I56</f>
        <v>3463.0299999999997</v>
      </c>
      <c r="E56" s="79">
        <f t="shared" ref="E56:E64" si="15">SUM(F56:H56)</f>
        <v>788.05500000000006</v>
      </c>
      <c r="F56" s="79">
        <v>304.30200000000002</v>
      </c>
      <c r="G56" s="79">
        <v>483.75300000000004</v>
      </c>
      <c r="H56" s="79">
        <v>0</v>
      </c>
      <c r="I56" s="79">
        <f t="shared" ref="I56:I64" si="16">SUM(J56:M56)</f>
        <v>2674.9749999999999</v>
      </c>
      <c r="J56" s="79">
        <v>3.7999999999999999E-2</v>
      </c>
      <c r="K56" s="79">
        <v>305.47399999999999</v>
      </c>
      <c r="L56" s="79">
        <v>213.816</v>
      </c>
      <c r="M56" s="111">
        <v>2155.6469999999999</v>
      </c>
      <c r="N56" s="107"/>
    </row>
    <row r="57" spans="2:14" ht="19.5" customHeight="1" x14ac:dyDescent="0.15">
      <c r="B57" s="245" t="s">
        <v>173</v>
      </c>
      <c r="C57" s="77" t="s">
        <v>13</v>
      </c>
      <c r="D57" s="79">
        <f t="shared" si="14"/>
        <v>590.8599999999999</v>
      </c>
      <c r="E57" s="79">
        <f t="shared" si="15"/>
        <v>198.54999999999998</v>
      </c>
      <c r="F57" s="79">
        <v>28.45</v>
      </c>
      <c r="G57" s="79">
        <v>170.1</v>
      </c>
      <c r="H57" s="79">
        <v>0</v>
      </c>
      <c r="I57" s="79">
        <f t="shared" si="16"/>
        <v>392.30999999999995</v>
      </c>
      <c r="J57" s="79">
        <v>0</v>
      </c>
      <c r="K57" s="79">
        <v>13.53</v>
      </c>
      <c r="L57" s="79">
        <v>12.43</v>
      </c>
      <c r="M57" s="111">
        <v>366.34999999999997</v>
      </c>
      <c r="N57" s="107"/>
    </row>
    <row r="58" spans="2:14" ht="19.5" customHeight="1" x14ac:dyDescent="0.15">
      <c r="B58" s="247"/>
      <c r="C58" s="77" t="s">
        <v>14</v>
      </c>
      <c r="D58" s="79">
        <f t="shared" si="14"/>
        <v>118.155</v>
      </c>
      <c r="E58" s="79">
        <f t="shared" si="15"/>
        <v>42.699000000000005</v>
      </c>
      <c r="F58" s="79">
        <v>8.0879999999999992</v>
      </c>
      <c r="G58" s="79">
        <v>34.611000000000004</v>
      </c>
      <c r="H58" s="79">
        <v>0</v>
      </c>
      <c r="I58" s="79">
        <f t="shared" si="16"/>
        <v>75.455999999999989</v>
      </c>
      <c r="J58" s="79">
        <v>0</v>
      </c>
      <c r="K58" s="79">
        <v>2.1509999999999998</v>
      </c>
      <c r="L58" s="79">
        <v>1.8</v>
      </c>
      <c r="M58" s="111">
        <v>71.504999999999995</v>
      </c>
      <c r="N58" s="107"/>
    </row>
    <row r="59" spans="2:14" ht="19.5" customHeight="1" x14ac:dyDescent="0.15">
      <c r="B59" s="245" t="s">
        <v>174</v>
      </c>
      <c r="C59" s="77" t="s">
        <v>13</v>
      </c>
      <c r="D59" s="79">
        <f t="shared" si="14"/>
        <v>13908.83</v>
      </c>
      <c r="E59" s="79">
        <f t="shared" si="15"/>
        <v>1249.5999999999999</v>
      </c>
      <c r="F59" s="79">
        <v>969</v>
      </c>
      <c r="G59" s="79">
        <v>278.58</v>
      </c>
      <c r="H59" s="79">
        <v>2.02</v>
      </c>
      <c r="I59" s="79">
        <f t="shared" si="16"/>
        <v>12659.23</v>
      </c>
      <c r="J59" s="79">
        <v>94.05</v>
      </c>
      <c r="K59" s="79">
        <v>586.85</v>
      </c>
      <c r="L59" s="79">
        <v>1274.25</v>
      </c>
      <c r="M59" s="111">
        <v>10704.08</v>
      </c>
      <c r="N59" s="107"/>
    </row>
    <row r="60" spans="2:14" ht="19.5" customHeight="1" x14ac:dyDescent="0.15">
      <c r="B60" s="247"/>
      <c r="C60" s="77" t="s">
        <v>14</v>
      </c>
      <c r="D60" s="79">
        <f t="shared" si="14"/>
        <v>3137.4520000000002</v>
      </c>
      <c r="E60" s="79">
        <f t="shared" si="15"/>
        <v>282.52699999999999</v>
      </c>
      <c r="F60" s="79">
        <v>232.501</v>
      </c>
      <c r="G60" s="79">
        <v>49.353000000000002</v>
      </c>
      <c r="H60" s="79">
        <v>0.67300000000000004</v>
      </c>
      <c r="I60" s="79">
        <f t="shared" si="16"/>
        <v>2854.9250000000002</v>
      </c>
      <c r="J60" s="79">
        <v>28.077000000000002</v>
      </c>
      <c r="K60" s="79">
        <v>124.25700000000001</v>
      </c>
      <c r="L60" s="79">
        <v>258.63499999999999</v>
      </c>
      <c r="M60" s="111">
        <v>2443.9560000000001</v>
      </c>
      <c r="N60" s="107"/>
    </row>
    <row r="61" spans="2:14" ht="19.5" customHeight="1" x14ac:dyDescent="0.15">
      <c r="B61" s="245" t="s">
        <v>175</v>
      </c>
      <c r="C61" s="77" t="s">
        <v>13</v>
      </c>
      <c r="D61" s="79">
        <f t="shared" si="14"/>
        <v>1333.4299999999998</v>
      </c>
      <c r="E61" s="79">
        <f t="shared" si="15"/>
        <v>327.59000000000003</v>
      </c>
      <c r="F61" s="79">
        <v>82.38</v>
      </c>
      <c r="G61" s="79">
        <v>98.9</v>
      </c>
      <c r="H61" s="79">
        <v>146.31</v>
      </c>
      <c r="I61" s="79">
        <f t="shared" si="16"/>
        <v>1005.8399999999999</v>
      </c>
      <c r="J61" s="79">
        <v>0</v>
      </c>
      <c r="K61" s="79">
        <v>9.02</v>
      </c>
      <c r="L61" s="79">
        <v>15.01</v>
      </c>
      <c r="M61" s="111">
        <v>981.81</v>
      </c>
      <c r="N61" s="107"/>
    </row>
    <row r="62" spans="2:14" ht="19.5" customHeight="1" x14ac:dyDescent="0.15">
      <c r="B62" s="247"/>
      <c r="C62" s="77" t="s">
        <v>14</v>
      </c>
      <c r="D62" s="79">
        <f t="shared" si="14"/>
        <v>335.42999999999995</v>
      </c>
      <c r="E62" s="79">
        <f t="shared" si="15"/>
        <v>68.734000000000009</v>
      </c>
      <c r="F62" s="79">
        <v>21.266999999999999</v>
      </c>
      <c r="G62" s="79">
        <v>19.698</v>
      </c>
      <c r="H62" s="79">
        <v>27.768999999999998</v>
      </c>
      <c r="I62" s="79">
        <f t="shared" si="16"/>
        <v>266.69599999999997</v>
      </c>
      <c r="J62" s="79">
        <v>0</v>
      </c>
      <c r="K62" s="79">
        <v>1.827</v>
      </c>
      <c r="L62" s="79">
        <v>3.0720000000000001</v>
      </c>
      <c r="M62" s="111">
        <v>261.79699999999997</v>
      </c>
      <c r="N62" s="107"/>
    </row>
    <row r="63" spans="2:14" ht="19.5" customHeight="1" x14ac:dyDescent="0.15">
      <c r="B63" s="248" t="s">
        <v>176</v>
      </c>
      <c r="C63" s="77" t="s">
        <v>13</v>
      </c>
      <c r="D63" s="79">
        <f t="shared" si="14"/>
        <v>831.33999999999992</v>
      </c>
      <c r="E63" s="79">
        <f t="shared" si="15"/>
        <v>53.269999999999996</v>
      </c>
      <c r="F63" s="79">
        <v>23.8</v>
      </c>
      <c r="G63" s="79">
        <v>29.47</v>
      </c>
      <c r="H63" s="79">
        <v>0</v>
      </c>
      <c r="I63" s="79">
        <f t="shared" si="16"/>
        <v>778.06999999999994</v>
      </c>
      <c r="J63" s="79">
        <v>0</v>
      </c>
      <c r="K63" s="79">
        <v>14.93</v>
      </c>
      <c r="L63" s="79">
        <v>27.01</v>
      </c>
      <c r="M63" s="111">
        <v>736.13</v>
      </c>
      <c r="N63" s="107"/>
    </row>
    <row r="64" spans="2:14" ht="19.5" customHeight="1" thickBot="1" x14ac:dyDescent="0.2">
      <c r="B64" s="191"/>
      <c r="C64" s="167" t="s">
        <v>14</v>
      </c>
      <c r="D64" s="249">
        <f t="shared" si="14"/>
        <v>205.50400000000002</v>
      </c>
      <c r="E64" s="225">
        <f t="shared" si="15"/>
        <v>10.064</v>
      </c>
      <c r="F64" s="225">
        <v>4.0430000000000001</v>
      </c>
      <c r="G64" s="225">
        <v>6.0209999999999999</v>
      </c>
      <c r="H64" s="225">
        <v>0</v>
      </c>
      <c r="I64" s="225">
        <f t="shared" si="16"/>
        <v>195.44000000000003</v>
      </c>
      <c r="J64" s="225">
        <v>0</v>
      </c>
      <c r="K64" s="225">
        <v>3.4</v>
      </c>
      <c r="L64" s="225">
        <v>5.6120000000000001</v>
      </c>
      <c r="M64" s="226">
        <v>186.42800000000003</v>
      </c>
      <c r="N64" s="107"/>
    </row>
    <row r="65" spans="2:14" ht="18.75" customHeight="1" x14ac:dyDescent="0.15">
      <c r="B65" s="133" t="s">
        <v>324</v>
      </c>
      <c r="C65" s="107" t="s">
        <v>325</v>
      </c>
      <c r="D65" s="107"/>
      <c r="E65" s="107"/>
      <c r="F65" s="107"/>
      <c r="G65" s="107"/>
      <c r="H65" s="107"/>
      <c r="I65" s="107"/>
      <c r="J65" s="107"/>
      <c r="K65" s="197"/>
      <c r="L65" s="197"/>
      <c r="M65" s="197"/>
      <c r="N65" s="107"/>
    </row>
    <row r="67" spans="2:14" s="3" customFormat="1" ht="18.75" customHeight="1" x14ac:dyDescent="0.15">
      <c r="B67" s="3" t="s">
        <v>540</v>
      </c>
    </row>
    <row r="68" spans="2:14" ht="18.75" customHeight="1" thickBot="1" x14ac:dyDescent="0.2">
      <c r="C68" s="72"/>
      <c r="D68" s="72"/>
      <c r="E68" s="72"/>
      <c r="F68" s="72"/>
      <c r="G68" s="72"/>
      <c r="H68" s="72"/>
      <c r="I68" s="72"/>
      <c r="J68" s="72"/>
      <c r="K68" s="72" t="s">
        <v>28</v>
      </c>
      <c r="L68" s="72"/>
      <c r="M68" s="72"/>
    </row>
    <row r="69" spans="2:14" ht="19.5" customHeight="1" x14ac:dyDescent="0.15">
      <c r="B69" s="361" t="s">
        <v>208</v>
      </c>
      <c r="C69" s="362"/>
      <c r="D69" s="364" t="s">
        <v>209</v>
      </c>
      <c r="E69" s="90" t="s">
        <v>210</v>
      </c>
      <c r="F69" s="91"/>
      <c r="G69" s="91"/>
      <c r="H69" s="91"/>
      <c r="I69" s="90" t="s">
        <v>211</v>
      </c>
      <c r="J69" s="91"/>
      <c r="K69" s="91"/>
      <c r="L69" s="91"/>
      <c r="M69" s="241"/>
      <c r="N69" s="107"/>
    </row>
    <row r="70" spans="2:14" ht="19.5" customHeight="1" x14ac:dyDescent="0.15">
      <c r="B70" s="363"/>
      <c r="C70" s="354"/>
      <c r="D70" s="365"/>
      <c r="E70" s="242" t="s">
        <v>15</v>
      </c>
      <c r="F70" s="242" t="s">
        <v>17</v>
      </c>
      <c r="G70" s="242" t="s">
        <v>212</v>
      </c>
      <c r="H70" s="242" t="s">
        <v>213</v>
      </c>
      <c r="I70" s="242" t="s">
        <v>15</v>
      </c>
      <c r="J70" s="242" t="s">
        <v>435</v>
      </c>
      <c r="K70" s="242" t="s">
        <v>214</v>
      </c>
      <c r="L70" s="243" t="s">
        <v>215</v>
      </c>
      <c r="M70" s="244" t="s">
        <v>216</v>
      </c>
      <c r="N70" s="107"/>
    </row>
    <row r="71" spans="2:14" ht="19.5" customHeight="1" x14ac:dyDescent="0.15">
      <c r="B71" s="245" t="s">
        <v>15</v>
      </c>
      <c r="C71" s="77" t="s">
        <v>13</v>
      </c>
      <c r="D71" s="79">
        <f t="shared" ref="D71:L71" si="17">D73+D75+D77+D79+D81</f>
        <v>43970.31</v>
      </c>
      <c r="E71" s="79">
        <f t="shared" si="17"/>
        <v>8255.43</v>
      </c>
      <c r="F71" s="79">
        <f t="shared" si="17"/>
        <v>2136.5499999999997</v>
      </c>
      <c r="G71" s="79">
        <f t="shared" si="17"/>
        <v>2045.9199999999996</v>
      </c>
      <c r="H71" s="79">
        <f t="shared" si="17"/>
        <v>4072.9600000000005</v>
      </c>
      <c r="I71" s="79">
        <f t="shared" si="17"/>
        <v>35714.880000000005</v>
      </c>
      <c r="J71" s="79">
        <f t="shared" si="17"/>
        <v>2681.47</v>
      </c>
      <c r="K71" s="79">
        <f t="shared" si="17"/>
        <v>3518.83</v>
      </c>
      <c r="L71" s="79">
        <f t="shared" si="17"/>
        <v>2934.4299999999994</v>
      </c>
      <c r="M71" s="111">
        <f>M73+M75+M77+M79+M81</f>
        <v>26580.150000000005</v>
      </c>
      <c r="N71" s="107"/>
    </row>
    <row r="72" spans="2:14" ht="19.5" customHeight="1" x14ac:dyDescent="0.15">
      <c r="B72" s="247"/>
      <c r="C72" s="77" t="s">
        <v>14</v>
      </c>
      <c r="D72" s="79">
        <f t="shared" ref="D72:L72" si="18">D74+D76+D78+D80+D82</f>
        <v>9489.8490000000002</v>
      </c>
      <c r="E72" s="79">
        <f t="shared" si="18"/>
        <v>1743.03</v>
      </c>
      <c r="F72" s="79">
        <f t="shared" si="18"/>
        <v>482.44899999999996</v>
      </c>
      <c r="G72" s="79">
        <f t="shared" si="18"/>
        <v>452.38599999999997</v>
      </c>
      <c r="H72" s="79">
        <f t="shared" si="18"/>
        <v>808.19500000000005</v>
      </c>
      <c r="I72" s="79">
        <f t="shared" si="18"/>
        <v>7746.8189999999986</v>
      </c>
      <c r="J72" s="79">
        <f t="shared" si="18"/>
        <v>782.12199999999996</v>
      </c>
      <c r="K72" s="79">
        <f t="shared" si="18"/>
        <v>731.40100000000007</v>
      </c>
      <c r="L72" s="79">
        <f t="shared" si="18"/>
        <v>511.34000000000003</v>
      </c>
      <c r="M72" s="111">
        <f>M74+M76+M78+M80+M82</f>
        <v>5721.9560000000001</v>
      </c>
      <c r="N72" s="107"/>
    </row>
    <row r="73" spans="2:14" ht="19.5" customHeight="1" x14ac:dyDescent="0.15">
      <c r="B73" s="245" t="s">
        <v>43</v>
      </c>
      <c r="C73" s="77" t="s">
        <v>13</v>
      </c>
      <c r="D73" s="79">
        <f>E73+I73</f>
        <v>26384.400000000001</v>
      </c>
      <c r="E73" s="79">
        <f>SUM(F73:H73)</f>
        <v>5293.22</v>
      </c>
      <c r="F73" s="79">
        <v>666.42000000000007</v>
      </c>
      <c r="G73" s="79">
        <v>1407.4099999999999</v>
      </c>
      <c r="H73" s="79">
        <v>3219.3900000000003</v>
      </c>
      <c r="I73" s="79">
        <f>SUM(J73:M73)</f>
        <v>21091.18</v>
      </c>
      <c r="J73" s="79">
        <v>1745.87</v>
      </c>
      <c r="K73" s="79">
        <v>1055.31</v>
      </c>
      <c r="L73" s="79">
        <v>920.64</v>
      </c>
      <c r="M73" s="111">
        <v>17369.36</v>
      </c>
      <c r="N73" s="107"/>
    </row>
    <row r="74" spans="2:14" ht="19.5" customHeight="1" x14ac:dyDescent="0.15">
      <c r="B74" s="247"/>
      <c r="C74" s="77" t="s">
        <v>14</v>
      </c>
      <c r="D74" s="79">
        <f t="shared" ref="D74:D82" si="19">E74+I74</f>
        <v>5578.8209999999999</v>
      </c>
      <c r="E74" s="79">
        <f t="shared" ref="E74:E82" si="20">SUM(F74:H74)</f>
        <v>1038.2070000000001</v>
      </c>
      <c r="F74" s="79">
        <v>123.69799999999999</v>
      </c>
      <c r="G74" s="79">
        <v>320.834</v>
      </c>
      <c r="H74" s="79">
        <v>593.67500000000007</v>
      </c>
      <c r="I74" s="79">
        <f t="shared" ref="I74:I82" si="21">SUM(J74:M74)</f>
        <v>4540.6139999999996</v>
      </c>
      <c r="J74" s="79">
        <v>556.11400000000003</v>
      </c>
      <c r="K74" s="79">
        <v>185.99199999999999</v>
      </c>
      <c r="L74" s="79">
        <v>111.23800000000001</v>
      </c>
      <c r="M74" s="111">
        <v>3687.27</v>
      </c>
      <c r="N74" s="107"/>
    </row>
    <row r="75" spans="2:14" ht="19.5" customHeight="1" x14ac:dyDescent="0.15">
      <c r="B75" s="245" t="s">
        <v>44</v>
      </c>
      <c r="C75" s="77" t="s">
        <v>13</v>
      </c>
      <c r="D75" s="79">
        <f t="shared" si="19"/>
        <v>12592.539999999999</v>
      </c>
      <c r="E75" s="79">
        <f t="shared" si="20"/>
        <v>1625.57</v>
      </c>
      <c r="F75" s="79">
        <v>1411.32</v>
      </c>
      <c r="G75" s="79">
        <v>137.56</v>
      </c>
      <c r="H75" s="79">
        <v>76.69</v>
      </c>
      <c r="I75" s="79">
        <f t="shared" si="21"/>
        <v>10966.97</v>
      </c>
      <c r="J75" s="79">
        <v>693.6</v>
      </c>
      <c r="K75" s="79">
        <v>2387.1600000000003</v>
      </c>
      <c r="L75" s="79">
        <v>1901.06</v>
      </c>
      <c r="M75" s="111">
        <v>5985.15</v>
      </c>
      <c r="N75" s="107"/>
    </row>
    <row r="76" spans="2:14" ht="19.5" customHeight="1" x14ac:dyDescent="0.15">
      <c r="B76" s="247"/>
      <c r="C76" s="77" t="s">
        <v>14</v>
      </c>
      <c r="D76" s="79">
        <f t="shared" si="19"/>
        <v>2632.2059999999997</v>
      </c>
      <c r="E76" s="79">
        <f t="shared" si="20"/>
        <v>395.76099999999997</v>
      </c>
      <c r="F76" s="79">
        <v>344.24599999999998</v>
      </c>
      <c r="G76" s="79">
        <v>31.044</v>
      </c>
      <c r="H76" s="79">
        <v>20.471</v>
      </c>
      <c r="I76" s="79">
        <f t="shared" si="21"/>
        <v>2236.4449999999997</v>
      </c>
      <c r="J76" s="79">
        <v>164.76500000000001</v>
      </c>
      <c r="K76" s="79">
        <v>527.13200000000006</v>
      </c>
      <c r="L76" s="79">
        <v>374.49700000000001</v>
      </c>
      <c r="M76" s="111">
        <v>1170.0509999999999</v>
      </c>
      <c r="N76" s="107"/>
    </row>
    <row r="77" spans="2:14" ht="19.5" customHeight="1" x14ac:dyDescent="0.15">
      <c r="B77" s="245" t="s">
        <v>45</v>
      </c>
      <c r="C77" s="77" t="s">
        <v>13</v>
      </c>
      <c r="D77" s="79">
        <f t="shared" si="19"/>
        <v>1570.8899999999999</v>
      </c>
      <c r="E77" s="79">
        <f t="shared" si="20"/>
        <v>430.02</v>
      </c>
      <c r="F77" s="79">
        <v>37.86</v>
      </c>
      <c r="G77" s="79">
        <v>392.15999999999997</v>
      </c>
      <c r="H77" s="79">
        <v>0</v>
      </c>
      <c r="I77" s="79">
        <f t="shared" si="21"/>
        <v>1140.8699999999999</v>
      </c>
      <c r="J77" s="79">
        <v>31.13</v>
      </c>
      <c r="K77" s="79">
        <v>16.72</v>
      </c>
      <c r="L77" s="79">
        <v>12.5</v>
      </c>
      <c r="M77" s="111">
        <v>1080.52</v>
      </c>
      <c r="N77" s="107"/>
    </row>
    <row r="78" spans="2:14" ht="19.5" customHeight="1" x14ac:dyDescent="0.15">
      <c r="B78" s="247"/>
      <c r="C78" s="77" t="s">
        <v>14</v>
      </c>
      <c r="D78" s="79">
        <f t="shared" si="19"/>
        <v>351.43</v>
      </c>
      <c r="E78" s="79">
        <f t="shared" si="20"/>
        <v>77.98</v>
      </c>
      <c r="F78" s="79">
        <v>9.2769999999999992</v>
      </c>
      <c r="G78" s="79">
        <v>68.703000000000003</v>
      </c>
      <c r="H78" s="79">
        <v>0</v>
      </c>
      <c r="I78" s="79">
        <f t="shared" si="21"/>
        <v>273.45</v>
      </c>
      <c r="J78" s="79">
        <v>2.1269999999999998</v>
      </c>
      <c r="K78" s="79">
        <v>2.1150000000000002</v>
      </c>
      <c r="L78" s="79">
        <v>3.9079999999999999</v>
      </c>
      <c r="M78" s="111">
        <v>265.3</v>
      </c>
      <c r="N78" s="107"/>
    </row>
    <row r="79" spans="2:14" ht="19.5" customHeight="1" x14ac:dyDescent="0.15">
      <c r="B79" s="245" t="s">
        <v>46</v>
      </c>
      <c r="C79" s="77" t="s">
        <v>13</v>
      </c>
      <c r="D79" s="79">
        <f t="shared" si="19"/>
        <v>1059.27</v>
      </c>
      <c r="E79" s="79">
        <f t="shared" si="20"/>
        <v>85.29</v>
      </c>
      <c r="F79" s="79">
        <v>7.6</v>
      </c>
      <c r="G79" s="79">
        <v>6.16</v>
      </c>
      <c r="H79" s="79">
        <v>71.53</v>
      </c>
      <c r="I79" s="79">
        <f t="shared" si="21"/>
        <v>973.98</v>
      </c>
      <c r="J79" s="79">
        <v>0</v>
      </c>
      <c r="K79" s="79">
        <v>27.5</v>
      </c>
      <c r="L79" s="79">
        <v>42.49</v>
      </c>
      <c r="M79" s="111">
        <v>903.99</v>
      </c>
      <c r="N79" s="107"/>
    </row>
    <row r="80" spans="2:14" ht="19.5" customHeight="1" x14ac:dyDescent="0.15">
      <c r="B80" s="247"/>
      <c r="C80" s="77" t="s">
        <v>14</v>
      </c>
      <c r="D80" s="79">
        <f t="shared" si="19"/>
        <v>274.06</v>
      </c>
      <c r="E80" s="79">
        <f t="shared" si="20"/>
        <v>21.221999999999998</v>
      </c>
      <c r="F80" s="79">
        <v>1.73</v>
      </c>
      <c r="G80" s="79">
        <v>1.0780000000000001</v>
      </c>
      <c r="H80" s="79">
        <v>18.413999999999998</v>
      </c>
      <c r="I80" s="79">
        <f t="shared" si="21"/>
        <v>252.83799999999999</v>
      </c>
      <c r="J80" s="79">
        <v>0</v>
      </c>
      <c r="K80" s="79">
        <v>7.1859999999999999</v>
      </c>
      <c r="L80" s="79">
        <v>9.3659999999999997</v>
      </c>
      <c r="M80" s="111">
        <v>236.286</v>
      </c>
      <c r="N80" s="107"/>
    </row>
    <row r="81" spans="2:14" ht="19.5" customHeight="1" x14ac:dyDescent="0.15">
      <c r="B81" s="248" t="s">
        <v>464</v>
      </c>
      <c r="C81" s="77" t="s">
        <v>13</v>
      </c>
      <c r="D81" s="79">
        <f t="shared" si="19"/>
        <v>2363.21</v>
      </c>
      <c r="E81" s="79">
        <f t="shared" si="20"/>
        <v>821.33</v>
      </c>
      <c r="F81" s="79">
        <v>13.35</v>
      </c>
      <c r="G81" s="79">
        <v>102.63</v>
      </c>
      <c r="H81" s="79">
        <v>705.35</v>
      </c>
      <c r="I81" s="79">
        <f t="shared" si="21"/>
        <v>1541.8799999999999</v>
      </c>
      <c r="J81" s="79">
        <v>210.87</v>
      </c>
      <c r="K81" s="79">
        <v>32.14</v>
      </c>
      <c r="L81" s="79">
        <v>57.739999999999995</v>
      </c>
      <c r="M81" s="111">
        <v>1241.1299999999999</v>
      </c>
      <c r="N81" s="107"/>
    </row>
    <row r="82" spans="2:14" ht="19.5" customHeight="1" thickBot="1" x14ac:dyDescent="0.2">
      <c r="B82" s="191"/>
      <c r="C82" s="167" t="s">
        <v>14</v>
      </c>
      <c r="D82" s="249">
        <f t="shared" si="19"/>
        <v>653.33199999999999</v>
      </c>
      <c r="E82" s="225">
        <f t="shared" si="20"/>
        <v>209.85999999999999</v>
      </c>
      <c r="F82" s="225">
        <v>3.4979999999999998</v>
      </c>
      <c r="G82" s="225">
        <v>30.727</v>
      </c>
      <c r="H82" s="225">
        <v>175.63499999999999</v>
      </c>
      <c r="I82" s="225">
        <f t="shared" si="21"/>
        <v>443.47199999999998</v>
      </c>
      <c r="J82" s="225">
        <v>59.116</v>
      </c>
      <c r="K82" s="225">
        <v>8.9760000000000009</v>
      </c>
      <c r="L82" s="225">
        <v>12.331</v>
      </c>
      <c r="M82" s="226">
        <v>363.04899999999998</v>
      </c>
      <c r="N82" s="107"/>
    </row>
    <row r="83" spans="2:14" ht="18.75" customHeight="1" x14ac:dyDescent="0.15">
      <c r="B83" s="133" t="s">
        <v>324</v>
      </c>
      <c r="C83" s="107" t="s">
        <v>325</v>
      </c>
      <c r="D83" s="107"/>
      <c r="E83" s="107"/>
      <c r="F83" s="107"/>
      <c r="G83" s="107"/>
      <c r="H83" s="107"/>
      <c r="I83" s="107"/>
      <c r="J83" s="107"/>
      <c r="K83" s="197"/>
      <c r="L83" s="197"/>
      <c r="M83" s="197"/>
      <c r="N83" s="107"/>
    </row>
    <row r="85" spans="2:14" s="3" customFormat="1" ht="18.75" customHeight="1" x14ac:dyDescent="0.15">
      <c r="B85" s="3" t="s">
        <v>539</v>
      </c>
    </row>
    <row r="86" spans="2:14" ht="18.75" customHeight="1" thickBot="1" x14ac:dyDescent="0.2">
      <c r="C86" s="72"/>
      <c r="D86" s="72"/>
      <c r="E86" s="72"/>
      <c r="F86" s="72"/>
      <c r="G86" s="72"/>
      <c r="H86" s="72"/>
      <c r="I86" s="72"/>
      <c r="J86" s="72"/>
      <c r="K86" s="72" t="s">
        <v>28</v>
      </c>
      <c r="L86" s="72"/>
      <c r="M86" s="72"/>
    </row>
    <row r="87" spans="2:14" ht="19.5" customHeight="1" x14ac:dyDescent="0.15">
      <c r="B87" s="361" t="s">
        <v>208</v>
      </c>
      <c r="C87" s="362"/>
      <c r="D87" s="364" t="s">
        <v>209</v>
      </c>
      <c r="E87" s="90" t="s">
        <v>210</v>
      </c>
      <c r="F87" s="91"/>
      <c r="G87" s="91"/>
      <c r="H87" s="91"/>
      <c r="I87" s="90" t="s">
        <v>211</v>
      </c>
      <c r="J87" s="91"/>
      <c r="K87" s="91"/>
      <c r="L87" s="91"/>
      <c r="M87" s="241"/>
      <c r="N87" s="107"/>
    </row>
    <row r="88" spans="2:14" ht="19.5" customHeight="1" x14ac:dyDescent="0.15">
      <c r="B88" s="363"/>
      <c r="C88" s="354"/>
      <c r="D88" s="365"/>
      <c r="E88" s="242" t="s">
        <v>15</v>
      </c>
      <c r="F88" s="242" t="s">
        <v>17</v>
      </c>
      <c r="G88" s="242" t="s">
        <v>212</v>
      </c>
      <c r="H88" s="242" t="s">
        <v>213</v>
      </c>
      <c r="I88" s="242" t="s">
        <v>15</v>
      </c>
      <c r="J88" s="242" t="s">
        <v>435</v>
      </c>
      <c r="K88" s="242" t="s">
        <v>214</v>
      </c>
      <c r="L88" s="243" t="s">
        <v>215</v>
      </c>
      <c r="M88" s="244" t="s">
        <v>216</v>
      </c>
      <c r="N88" s="107"/>
    </row>
    <row r="89" spans="2:14" ht="19.5" customHeight="1" x14ac:dyDescent="0.15">
      <c r="B89" s="245" t="s">
        <v>474</v>
      </c>
      <c r="C89" s="77" t="s">
        <v>13</v>
      </c>
      <c r="D89" s="79">
        <f t="shared" ref="D89:L89" si="22">D91+D93+D95+D97+D99</f>
        <v>27389.37</v>
      </c>
      <c r="E89" s="79">
        <f t="shared" si="22"/>
        <v>5630.3200000000006</v>
      </c>
      <c r="F89" s="79">
        <f t="shared" si="22"/>
        <v>967.22000000000014</v>
      </c>
      <c r="G89" s="79">
        <f t="shared" si="22"/>
        <v>1900.7999999999997</v>
      </c>
      <c r="H89" s="79">
        <f t="shared" si="22"/>
        <v>2762.3</v>
      </c>
      <c r="I89" s="79">
        <f t="shared" si="22"/>
        <v>21759.05</v>
      </c>
      <c r="J89" s="79">
        <f t="shared" si="22"/>
        <v>1405.55</v>
      </c>
      <c r="K89" s="79">
        <f t="shared" si="22"/>
        <v>1311.69</v>
      </c>
      <c r="L89" s="79">
        <f t="shared" si="22"/>
        <v>1587.23</v>
      </c>
      <c r="M89" s="111">
        <f>M91+M93+M95+M97+M99</f>
        <v>17454.580000000002</v>
      </c>
      <c r="N89" s="107"/>
    </row>
    <row r="90" spans="2:14" ht="19.5" customHeight="1" x14ac:dyDescent="0.15">
      <c r="B90" s="247" t="s">
        <v>458</v>
      </c>
      <c r="C90" s="77" t="s">
        <v>14</v>
      </c>
      <c r="D90" s="79">
        <f t="shared" ref="D90:L90" si="23">D92+D94+D96+D98+D100</f>
        <v>6683.0159999999996</v>
      </c>
      <c r="E90" s="79">
        <f t="shared" si="23"/>
        <v>1454.155</v>
      </c>
      <c r="F90" s="79">
        <f t="shared" si="23"/>
        <v>292.13200000000001</v>
      </c>
      <c r="G90" s="79">
        <f t="shared" si="23"/>
        <v>480.25900000000001</v>
      </c>
      <c r="H90" s="79">
        <f t="shared" si="23"/>
        <v>681.76400000000001</v>
      </c>
      <c r="I90" s="79">
        <f t="shared" si="23"/>
        <v>5228.8609999999999</v>
      </c>
      <c r="J90" s="79">
        <f t="shared" si="23"/>
        <v>414.11400000000003</v>
      </c>
      <c r="K90" s="79">
        <f t="shared" si="23"/>
        <v>307.61099999999999</v>
      </c>
      <c r="L90" s="79">
        <f t="shared" si="23"/>
        <v>332.96100000000007</v>
      </c>
      <c r="M90" s="111">
        <f>M92+M94+M96+M98+M100</f>
        <v>4174.1749999999993</v>
      </c>
      <c r="N90" s="107"/>
    </row>
    <row r="91" spans="2:14" ht="19.5" customHeight="1" x14ac:dyDescent="0.15">
      <c r="B91" s="245" t="s">
        <v>48</v>
      </c>
      <c r="C91" s="77" t="s">
        <v>13</v>
      </c>
      <c r="D91" s="79">
        <f>E91+I91</f>
        <v>8554.84</v>
      </c>
      <c r="E91" s="79">
        <f>SUM(F91:H91)</f>
        <v>1235.05</v>
      </c>
      <c r="F91" s="79">
        <v>490.19</v>
      </c>
      <c r="G91" s="79">
        <v>719.28</v>
      </c>
      <c r="H91" s="79">
        <v>25.58</v>
      </c>
      <c r="I91" s="79">
        <f>SUM(J91:M91)</f>
        <v>7319.79</v>
      </c>
      <c r="J91" s="79">
        <v>102.42</v>
      </c>
      <c r="K91" s="79">
        <v>270.92</v>
      </c>
      <c r="L91" s="79">
        <v>496.74</v>
      </c>
      <c r="M91" s="111">
        <v>6449.71</v>
      </c>
      <c r="N91" s="107"/>
    </row>
    <row r="92" spans="2:14" ht="19.5" customHeight="1" x14ac:dyDescent="0.15">
      <c r="B92" s="247"/>
      <c r="C92" s="77" t="s">
        <v>14</v>
      </c>
      <c r="D92" s="79">
        <f t="shared" ref="D92:D100" si="24">E92+I92</f>
        <v>1973.8739999999998</v>
      </c>
      <c r="E92" s="79">
        <f t="shared" ref="E92:E100" si="25">SUM(F92:H92)</f>
        <v>320.096</v>
      </c>
      <c r="F92" s="79">
        <v>144.05599999999998</v>
      </c>
      <c r="G92" s="79">
        <v>168.68299999999999</v>
      </c>
      <c r="H92" s="79">
        <v>7.3570000000000002</v>
      </c>
      <c r="I92" s="79">
        <f t="shared" ref="I92:I100" si="26">SUM(J92:M92)</f>
        <v>1653.7779999999998</v>
      </c>
      <c r="J92" s="79">
        <v>26.734000000000002</v>
      </c>
      <c r="K92" s="79">
        <v>57.562999999999995</v>
      </c>
      <c r="L92" s="79">
        <v>117.79899999999999</v>
      </c>
      <c r="M92" s="111">
        <v>1451.6819999999998</v>
      </c>
      <c r="N92" s="107"/>
    </row>
    <row r="93" spans="2:14" ht="19.5" customHeight="1" x14ac:dyDescent="0.15">
      <c r="B93" s="245" t="s">
        <v>49</v>
      </c>
      <c r="C93" s="77" t="s">
        <v>13</v>
      </c>
      <c r="D93" s="79">
        <f t="shared" si="24"/>
        <v>5663.1399999999994</v>
      </c>
      <c r="E93" s="79">
        <f t="shared" si="25"/>
        <v>939.36</v>
      </c>
      <c r="F93" s="79">
        <v>88.77</v>
      </c>
      <c r="G93" s="79">
        <v>378.78000000000003</v>
      </c>
      <c r="H93" s="79">
        <v>471.81</v>
      </c>
      <c r="I93" s="79">
        <f t="shared" si="26"/>
        <v>4723.78</v>
      </c>
      <c r="J93" s="79">
        <v>404.93</v>
      </c>
      <c r="K93" s="79">
        <v>152.72</v>
      </c>
      <c r="L93" s="79">
        <v>441.55</v>
      </c>
      <c r="M93" s="111">
        <v>3724.58</v>
      </c>
      <c r="N93" s="107"/>
    </row>
    <row r="94" spans="2:14" ht="19.5" customHeight="1" x14ac:dyDescent="0.15">
      <c r="B94" s="247"/>
      <c r="C94" s="77" t="s">
        <v>14</v>
      </c>
      <c r="D94" s="79">
        <f t="shared" si="24"/>
        <v>1287.952</v>
      </c>
      <c r="E94" s="79">
        <f t="shared" si="25"/>
        <v>234.398</v>
      </c>
      <c r="F94" s="79">
        <v>25.501999999999999</v>
      </c>
      <c r="G94" s="79">
        <v>84.317000000000007</v>
      </c>
      <c r="H94" s="79">
        <v>124.57899999999999</v>
      </c>
      <c r="I94" s="79">
        <f t="shared" si="26"/>
        <v>1053.5540000000001</v>
      </c>
      <c r="J94" s="79">
        <v>122.31</v>
      </c>
      <c r="K94" s="79">
        <v>27.772000000000002</v>
      </c>
      <c r="L94" s="79">
        <v>76.289000000000001</v>
      </c>
      <c r="M94" s="111">
        <v>827.18299999999999</v>
      </c>
      <c r="N94" s="107"/>
    </row>
    <row r="95" spans="2:14" ht="19.5" customHeight="1" x14ac:dyDescent="0.15">
      <c r="B95" s="245" t="s">
        <v>466</v>
      </c>
      <c r="C95" s="77" t="s">
        <v>13</v>
      </c>
      <c r="D95" s="79">
        <f t="shared" si="24"/>
        <v>5675.95</v>
      </c>
      <c r="E95" s="79">
        <f t="shared" si="25"/>
        <v>2283.21</v>
      </c>
      <c r="F95" s="79">
        <v>179.71</v>
      </c>
      <c r="G95" s="79">
        <v>521.33000000000004</v>
      </c>
      <c r="H95" s="79">
        <v>1582.17</v>
      </c>
      <c r="I95" s="79">
        <f t="shared" si="26"/>
        <v>3392.74</v>
      </c>
      <c r="J95" s="79">
        <v>551.69000000000005</v>
      </c>
      <c r="K95" s="79">
        <v>234.24</v>
      </c>
      <c r="L95" s="79">
        <v>434.95</v>
      </c>
      <c r="M95" s="111">
        <v>2171.8599999999997</v>
      </c>
      <c r="N95" s="107"/>
    </row>
    <row r="96" spans="2:14" ht="19.5" customHeight="1" x14ac:dyDescent="0.15">
      <c r="B96" s="247"/>
      <c r="C96" s="77" t="s">
        <v>14</v>
      </c>
      <c r="D96" s="79">
        <f t="shared" si="24"/>
        <v>1480.6089999999999</v>
      </c>
      <c r="E96" s="79">
        <f t="shared" si="25"/>
        <v>582.04399999999998</v>
      </c>
      <c r="F96" s="79">
        <v>60.677</v>
      </c>
      <c r="G96" s="79">
        <v>150.49700000000001</v>
      </c>
      <c r="H96" s="79">
        <v>370.87</v>
      </c>
      <c r="I96" s="79">
        <f t="shared" si="26"/>
        <v>898.56499999999994</v>
      </c>
      <c r="J96" s="79">
        <v>164.29400000000001</v>
      </c>
      <c r="K96" s="79">
        <v>57.783999999999999</v>
      </c>
      <c r="L96" s="79">
        <v>94.334000000000003</v>
      </c>
      <c r="M96" s="111">
        <v>582.15299999999991</v>
      </c>
      <c r="N96" s="107"/>
    </row>
    <row r="97" spans="2:14" ht="19.5" customHeight="1" x14ac:dyDescent="0.15">
      <c r="B97" s="245" t="s">
        <v>51</v>
      </c>
      <c r="C97" s="77" t="s">
        <v>13</v>
      </c>
      <c r="D97" s="79">
        <f t="shared" si="24"/>
        <v>2245.2799999999997</v>
      </c>
      <c r="E97" s="79">
        <f t="shared" si="25"/>
        <v>97.77000000000001</v>
      </c>
      <c r="F97" s="79">
        <v>22.96</v>
      </c>
      <c r="G97" s="79">
        <v>74.81</v>
      </c>
      <c r="H97" s="79">
        <v>0</v>
      </c>
      <c r="I97" s="79">
        <f t="shared" si="26"/>
        <v>2147.5099999999998</v>
      </c>
      <c r="J97" s="79">
        <v>153.22</v>
      </c>
      <c r="K97" s="79">
        <v>118.02000000000001</v>
      </c>
      <c r="L97" s="79">
        <v>158.9</v>
      </c>
      <c r="M97" s="111">
        <v>1717.37</v>
      </c>
      <c r="N97" s="107"/>
    </row>
    <row r="98" spans="2:14" ht="19.5" customHeight="1" x14ac:dyDescent="0.15">
      <c r="B98" s="247"/>
      <c r="C98" s="77" t="s">
        <v>14</v>
      </c>
      <c r="D98" s="79">
        <f t="shared" si="24"/>
        <v>465.56299999999999</v>
      </c>
      <c r="E98" s="79">
        <f t="shared" si="25"/>
        <v>21.548999999999999</v>
      </c>
      <c r="F98" s="79">
        <v>7.0469999999999997</v>
      </c>
      <c r="G98" s="79">
        <v>14.501999999999999</v>
      </c>
      <c r="H98" s="79">
        <v>0</v>
      </c>
      <c r="I98" s="79">
        <f t="shared" si="26"/>
        <v>444.01400000000001</v>
      </c>
      <c r="J98" s="79">
        <v>40.368000000000002</v>
      </c>
      <c r="K98" s="79">
        <v>12.229999999999999</v>
      </c>
      <c r="L98" s="79">
        <v>28.914999999999999</v>
      </c>
      <c r="M98" s="111">
        <v>362.50099999999998</v>
      </c>
      <c r="N98" s="107"/>
    </row>
    <row r="99" spans="2:14" ht="19.5" customHeight="1" x14ac:dyDescent="0.15">
      <c r="B99" s="248" t="s">
        <v>50</v>
      </c>
      <c r="C99" s="77" t="s">
        <v>13</v>
      </c>
      <c r="D99" s="79">
        <f t="shared" si="24"/>
        <v>5250.1600000000008</v>
      </c>
      <c r="E99" s="79">
        <f t="shared" si="25"/>
        <v>1074.93</v>
      </c>
      <c r="F99" s="79">
        <v>185.59</v>
      </c>
      <c r="G99" s="79">
        <v>206.60000000000002</v>
      </c>
      <c r="H99" s="79">
        <v>682.74</v>
      </c>
      <c r="I99" s="79">
        <f t="shared" si="26"/>
        <v>4175.2300000000005</v>
      </c>
      <c r="J99" s="79">
        <v>193.29</v>
      </c>
      <c r="K99" s="79">
        <v>535.79</v>
      </c>
      <c r="L99" s="79">
        <v>55.09</v>
      </c>
      <c r="M99" s="111">
        <v>3391.0600000000004</v>
      </c>
      <c r="N99" s="107"/>
    </row>
    <row r="100" spans="2:14" ht="19.5" customHeight="1" thickBot="1" x14ac:dyDescent="0.2">
      <c r="B100" s="191"/>
      <c r="C100" s="167" t="s">
        <v>14</v>
      </c>
      <c r="D100" s="249">
        <f t="shared" si="24"/>
        <v>1475.018</v>
      </c>
      <c r="E100" s="225">
        <f t="shared" si="25"/>
        <v>296.06799999999998</v>
      </c>
      <c r="F100" s="225">
        <v>54.85</v>
      </c>
      <c r="G100" s="225">
        <v>62.260000000000005</v>
      </c>
      <c r="H100" s="225">
        <v>178.958</v>
      </c>
      <c r="I100" s="225">
        <f t="shared" si="26"/>
        <v>1178.95</v>
      </c>
      <c r="J100" s="225">
        <v>60.408000000000001</v>
      </c>
      <c r="K100" s="225">
        <v>152.262</v>
      </c>
      <c r="L100" s="225">
        <v>15.623999999999999</v>
      </c>
      <c r="M100" s="226">
        <v>950.65599999999995</v>
      </c>
      <c r="N100" s="107"/>
    </row>
    <row r="101" spans="2:14" ht="18.75" customHeight="1" x14ac:dyDescent="0.15">
      <c r="B101" s="133" t="s">
        <v>324</v>
      </c>
      <c r="C101" s="107" t="s">
        <v>325</v>
      </c>
      <c r="D101" s="107"/>
      <c r="E101" s="107"/>
      <c r="F101" s="107"/>
      <c r="G101" s="107"/>
      <c r="H101" s="107"/>
      <c r="I101" s="107"/>
      <c r="J101" s="107"/>
      <c r="K101" s="197"/>
      <c r="L101" s="197"/>
      <c r="M101" s="197"/>
      <c r="N101" s="107"/>
    </row>
    <row r="103" spans="2:14" s="3" customFormat="1" ht="18.75" customHeight="1" x14ac:dyDescent="0.15">
      <c r="B103" s="3" t="s">
        <v>538</v>
      </c>
    </row>
    <row r="104" spans="2:14" ht="18.75" customHeight="1" thickBot="1" x14ac:dyDescent="0.2">
      <c r="C104" s="72"/>
      <c r="D104" s="72"/>
      <c r="E104" s="72"/>
      <c r="F104" s="72"/>
      <c r="G104" s="72"/>
      <c r="H104" s="72"/>
      <c r="I104" s="72"/>
      <c r="J104" s="72"/>
      <c r="K104" s="72" t="s">
        <v>28</v>
      </c>
      <c r="L104" s="72"/>
      <c r="M104" s="72"/>
    </row>
    <row r="105" spans="2:14" ht="19.5" customHeight="1" x14ac:dyDescent="0.15">
      <c r="B105" s="361" t="s">
        <v>208</v>
      </c>
      <c r="C105" s="362"/>
      <c r="D105" s="364" t="s">
        <v>209</v>
      </c>
      <c r="E105" s="90" t="s">
        <v>210</v>
      </c>
      <c r="F105" s="91"/>
      <c r="G105" s="91"/>
      <c r="H105" s="91"/>
      <c r="I105" s="90" t="s">
        <v>211</v>
      </c>
      <c r="J105" s="91"/>
      <c r="K105" s="91"/>
      <c r="L105" s="91"/>
      <c r="M105" s="241"/>
      <c r="N105" s="107"/>
    </row>
    <row r="106" spans="2:14" ht="19.5" customHeight="1" x14ac:dyDescent="0.15">
      <c r="B106" s="363"/>
      <c r="C106" s="354"/>
      <c r="D106" s="365"/>
      <c r="E106" s="242" t="s">
        <v>15</v>
      </c>
      <c r="F106" s="242" t="s">
        <v>17</v>
      </c>
      <c r="G106" s="242" t="s">
        <v>212</v>
      </c>
      <c r="H106" s="242" t="s">
        <v>213</v>
      </c>
      <c r="I106" s="242" t="s">
        <v>15</v>
      </c>
      <c r="J106" s="242" t="s">
        <v>435</v>
      </c>
      <c r="K106" s="242" t="s">
        <v>214</v>
      </c>
      <c r="L106" s="243" t="s">
        <v>215</v>
      </c>
      <c r="M106" s="244" t="s">
        <v>216</v>
      </c>
      <c r="N106" s="107"/>
    </row>
    <row r="107" spans="2:14" ht="19.5" customHeight="1" x14ac:dyDescent="0.15">
      <c r="B107" s="245" t="s">
        <v>468</v>
      </c>
      <c r="C107" s="77" t="s">
        <v>13</v>
      </c>
      <c r="D107" s="79">
        <f t="shared" ref="D107:L107" si="27">D109+D111+D113+D115+D117+D119</f>
        <v>25850.210000000003</v>
      </c>
      <c r="E107" s="79">
        <f t="shared" si="27"/>
        <v>6646.9800000000005</v>
      </c>
      <c r="F107" s="79">
        <f t="shared" si="27"/>
        <v>3339.27</v>
      </c>
      <c r="G107" s="79">
        <f t="shared" si="27"/>
        <v>1151.0900000000001</v>
      </c>
      <c r="H107" s="79">
        <f t="shared" si="27"/>
        <v>2156.62</v>
      </c>
      <c r="I107" s="79">
        <f t="shared" si="27"/>
        <v>19203.23</v>
      </c>
      <c r="J107" s="79">
        <f t="shared" si="27"/>
        <v>1008.75</v>
      </c>
      <c r="K107" s="79">
        <f t="shared" si="27"/>
        <v>838.85</v>
      </c>
      <c r="L107" s="79">
        <f t="shared" si="27"/>
        <v>1573.1599999999999</v>
      </c>
      <c r="M107" s="111">
        <f>M109+M111+M113+M115+M117+M119</f>
        <v>15782.469999999998</v>
      </c>
      <c r="N107" s="107"/>
    </row>
    <row r="108" spans="2:14" ht="19.5" customHeight="1" x14ac:dyDescent="0.15">
      <c r="B108" s="247" t="s">
        <v>458</v>
      </c>
      <c r="C108" s="77" t="s">
        <v>14</v>
      </c>
      <c r="D108" s="79">
        <f t="shared" ref="D108:L108" si="28">D110+D112+D114+D116+D118+D120</f>
        <v>5933.2680000000009</v>
      </c>
      <c r="E108" s="79">
        <f t="shared" si="28"/>
        <v>1559.3769999999997</v>
      </c>
      <c r="F108" s="79">
        <f t="shared" si="28"/>
        <v>855.2299999999999</v>
      </c>
      <c r="G108" s="79">
        <f t="shared" si="28"/>
        <v>260.12900000000002</v>
      </c>
      <c r="H108" s="79">
        <f t="shared" si="28"/>
        <v>444.01799999999997</v>
      </c>
      <c r="I108" s="79">
        <f t="shared" si="28"/>
        <v>4373.8909999999996</v>
      </c>
      <c r="J108" s="79">
        <f t="shared" si="28"/>
        <v>290.04999999999995</v>
      </c>
      <c r="K108" s="79">
        <f t="shared" si="28"/>
        <v>211.34400000000002</v>
      </c>
      <c r="L108" s="79">
        <f t="shared" si="28"/>
        <v>326.21299999999997</v>
      </c>
      <c r="M108" s="111">
        <f>M110+M112+M114+M116+M118+M120</f>
        <v>3546.2840000000001</v>
      </c>
      <c r="N108" s="107"/>
    </row>
    <row r="109" spans="2:14" ht="19.5" customHeight="1" x14ac:dyDescent="0.15">
      <c r="B109" s="245" t="s">
        <v>177</v>
      </c>
      <c r="C109" s="77" t="s">
        <v>13</v>
      </c>
      <c r="D109" s="79">
        <f t="shared" ref="D109:D120" si="29">E109+I109</f>
        <v>6001.01</v>
      </c>
      <c r="E109" s="79">
        <f t="shared" ref="E109:E120" si="30">SUM(F109:H109)</f>
        <v>1888.8400000000001</v>
      </c>
      <c r="F109" s="79">
        <v>441.56</v>
      </c>
      <c r="G109" s="79">
        <v>400.38</v>
      </c>
      <c r="H109" s="79">
        <v>1046.9000000000001</v>
      </c>
      <c r="I109" s="79">
        <f t="shared" ref="I109:I120" si="31">SUM(J109:M109)</f>
        <v>4112.17</v>
      </c>
      <c r="J109" s="79">
        <v>159.38</v>
      </c>
      <c r="K109" s="79">
        <v>210.66000000000003</v>
      </c>
      <c r="L109" s="79">
        <v>199.8</v>
      </c>
      <c r="M109" s="111">
        <v>3542.33</v>
      </c>
      <c r="N109" s="107"/>
    </row>
    <row r="110" spans="2:14" ht="19.5" customHeight="1" x14ac:dyDescent="0.15">
      <c r="B110" s="247"/>
      <c r="C110" s="77" t="s">
        <v>14</v>
      </c>
      <c r="D110" s="79">
        <f t="shared" si="29"/>
        <v>1266.163</v>
      </c>
      <c r="E110" s="79">
        <f t="shared" si="30"/>
        <v>416.125</v>
      </c>
      <c r="F110" s="79">
        <v>113.70699999999999</v>
      </c>
      <c r="G110" s="79">
        <v>81.77000000000001</v>
      </c>
      <c r="H110" s="79">
        <v>220.648</v>
      </c>
      <c r="I110" s="79">
        <f t="shared" si="31"/>
        <v>850.03800000000001</v>
      </c>
      <c r="J110" s="79">
        <v>41.501999999999995</v>
      </c>
      <c r="K110" s="79">
        <v>46.945</v>
      </c>
      <c r="L110" s="79">
        <v>46.040999999999997</v>
      </c>
      <c r="M110" s="111">
        <v>715.55</v>
      </c>
      <c r="N110" s="107"/>
    </row>
    <row r="111" spans="2:14" ht="19.5" customHeight="1" x14ac:dyDescent="0.15">
      <c r="B111" s="245" t="s">
        <v>400</v>
      </c>
      <c r="C111" s="77" t="s">
        <v>13</v>
      </c>
      <c r="D111" s="79">
        <f t="shared" si="29"/>
        <v>2963.6</v>
      </c>
      <c r="E111" s="79">
        <f t="shared" si="30"/>
        <v>1375.6599999999999</v>
      </c>
      <c r="F111" s="79">
        <v>892.78</v>
      </c>
      <c r="G111" s="79">
        <v>202.34</v>
      </c>
      <c r="H111" s="79">
        <v>280.54000000000002</v>
      </c>
      <c r="I111" s="79">
        <f t="shared" si="31"/>
        <v>1587.94</v>
      </c>
      <c r="J111" s="79">
        <v>0</v>
      </c>
      <c r="K111" s="79">
        <v>65.67</v>
      </c>
      <c r="L111" s="79">
        <v>621.75</v>
      </c>
      <c r="M111" s="111">
        <v>900.52</v>
      </c>
      <c r="N111" s="107"/>
    </row>
    <row r="112" spans="2:14" ht="19.5" customHeight="1" x14ac:dyDescent="0.15">
      <c r="B112" s="247"/>
      <c r="C112" s="77" t="s">
        <v>14</v>
      </c>
      <c r="D112" s="79">
        <f t="shared" si="29"/>
        <v>641.83999999999992</v>
      </c>
      <c r="E112" s="79">
        <f t="shared" si="30"/>
        <v>300.46299999999997</v>
      </c>
      <c r="F112" s="79">
        <v>196.107</v>
      </c>
      <c r="G112" s="79">
        <v>43.867999999999995</v>
      </c>
      <c r="H112" s="79">
        <v>60.488</v>
      </c>
      <c r="I112" s="79">
        <f t="shared" si="31"/>
        <v>341.37700000000001</v>
      </c>
      <c r="J112" s="79">
        <v>0</v>
      </c>
      <c r="K112" s="79">
        <v>14.599</v>
      </c>
      <c r="L112" s="79">
        <v>125.31699999999999</v>
      </c>
      <c r="M112" s="111">
        <v>201.46100000000001</v>
      </c>
      <c r="N112" s="107"/>
    </row>
    <row r="113" spans="2:14" ht="19.5" customHeight="1" x14ac:dyDescent="0.15">
      <c r="B113" s="245" t="s">
        <v>469</v>
      </c>
      <c r="C113" s="77" t="s">
        <v>13</v>
      </c>
      <c r="D113" s="79">
        <f t="shared" si="29"/>
        <v>7825.6</v>
      </c>
      <c r="E113" s="79">
        <f t="shared" si="30"/>
        <v>1865.8799999999999</v>
      </c>
      <c r="F113" s="79">
        <v>1226.23</v>
      </c>
      <c r="G113" s="79">
        <v>131.08000000000001</v>
      </c>
      <c r="H113" s="79">
        <v>508.57</v>
      </c>
      <c r="I113" s="79">
        <f t="shared" si="31"/>
        <v>5959.72</v>
      </c>
      <c r="J113" s="79">
        <v>734.36</v>
      </c>
      <c r="K113" s="79">
        <v>255.42999999999998</v>
      </c>
      <c r="L113" s="79">
        <v>172.14000000000001</v>
      </c>
      <c r="M113" s="111">
        <v>4797.79</v>
      </c>
      <c r="N113" s="107"/>
    </row>
    <row r="114" spans="2:14" ht="19.5" customHeight="1" x14ac:dyDescent="0.15">
      <c r="B114" s="247"/>
      <c r="C114" s="77" t="s">
        <v>14</v>
      </c>
      <c r="D114" s="79">
        <f t="shared" si="29"/>
        <v>1862.145</v>
      </c>
      <c r="E114" s="79">
        <f t="shared" si="30"/>
        <v>454.04199999999997</v>
      </c>
      <c r="F114" s="79">
        <v>325.54899999999998</v>
      </c>
      <c r="G114" s="79">
        <v>26.716000000000001</v>
      </c>
      <c r="H114" s="79">
        <v>101.777</v>
      </c>
      <c r="I114" s="79">
        <f t="shared" si="31"/>
        <v>1408.1030000000001</v>
      </c>
      <c r="J114" s="79">
        <v>215.83699999999999</v>
      </c>
      <c r="K114" s="79">
        <v>79.736000000000004</v>
      </c>
      <c r="L114" s="79">
        <v>30.638999999999999</v>
      </c>
      <c r="M114" s="111">
        <v>1081.8910000000001</v>
      </c>
      <c r="N114" s="107"/>
    </row>
    <row r="115" spans="2:14" ht="19.5" customHeight="1" x14ac:dyDescent="0.15">
      <c r="B115" s="245" t="s">
        <v>178</v>
      </c>
      <c r="C115" s="77" t="s">
        <v>13</v>
      </c>
      <c r="D115" s="79">
        <f t="shared" si="29"/>
        <v>7227.13</v>
      </c>
      <c r="E115" s="79">
        <f t="shared" si="30"/>
        <v>1342.97</v>
      </c>
      <c r="F115" s="79">
        <v>768.61</v>
      </c>
      <c r="G115" s="79">
        <v>303.81</v>
      </c>
      <c r="H115" s="79">
        <v>270.54999999999995</v>
      </c>
      <c r="I115" s="79">
        <f t="shared" si="31"/>
        <v>5884.16</v>
      </c>
      <c r="J115" s="79">
        <v>89.89</v>
      </c>
      <c r="K115" s="79">
        <v>189.69</v>
      </c>
      <c r="L115" s="79">
        <v>564.62</v>
      </c>
      <c r="M115" s="111">
        <v>5039.96</v>
      </c>
      <c r="N115" s="107"/>
    </row>
    <row r="116" spans="2:14" ht="19.5" customHeight="1" x14ac:dyDescent="0.15">
      <c r="B116" s="247"/>
      <c r="C116" s="77" t="s">
        <v>14</v>
      </c>
      <c r="D116" s="79">
        <f t="shared" si="29"/>
        <v>1734.596</v>
      </c>
      <c r="E116" s="79">
        <f t="shared" si="30"/>
        <v>337.89500000000004</v>
      </c>
      <c r="F116" s="79">
        <v>216.81899999999999</v>
      </c>
      <c r="G116" s="79">
        <v>73.137</v>
      </c>
      <c r="H116" s="79">
        <v>47.939</v>
      </c>
      <c r="I116" s="79">
        <f t="shared" si="31"/>
        <v>1396.701</v>
      </c>
      <c r="J116" s="79">
        <v>26.369</v>
      </c>
      <c r="K116" s="79">
        <v>42.7</v>
      </c>
      <c r="L116" s="79">
        <v>121.246</v>
      </c>
      <c r="M116" s="111">
        <v>1206.386</v>
      </c>
      <c r="N116" s="107"/>
    </row>
    <row r="117" spans="2:14" ht="19.5" customHeight="1" x14ac:dyDescent="0.15">
      <c r="B117" s="245" t="s">
        <v>190</v>
      </c>
      <c r="C117" s="77" t="s">
        <v>13</v>
      </c>
      <c r="D117" s="79">
        <f t="shared" si="29"/>
        <v>118.65</v>
      </c>
      <c r="E117" s="79">
        <f t="shared" si="30"/>
        <v>58.17</v>
      </c>
      <c r="F117" s="79">
        <v>0.09</v>
      </c>
      <c r="G117" s="79">
        <v>8.16</v>
      </c>
      <c r="H117" s="79">
        <v>49.92</v>
      </c>
      <c r="I117" s="79">
        <f t="shared" si="31"/>
        <v>60.480000000000004</v>
      </c>
      <c r="J117" s="79">
        <v>0</v>
      </c>
      <c r="K117" s="79">
        <v>0</v>
      </c>
      <c r="L117" s="79">
        <v>2.02</v>
      </c>
      <c r="M117" s="111">
        <v>58.46</v>
      </c>
      <c r="N117" s="107"/>
    </row>
    <row r="118" spans="2:14" ht="19.5" customHeight="1" x14ac:dyDescent="0.15">
      <c r="B118" s="247"/>
      <c r="C118" s="77" t="s">
        <v>14</v>
      </c>
      <c r="D118" s="79">
        <f t="shared" si="29"/>
        <v>28.888999999999999</v>
      </c>
      <c r="E118" s="79">
        <f t="shared" si="30"/>
        <v>14.628</v>
      </c>
      <c r="F118" s="79">
        <v>2.1000000000000001E-2</v>
      </c>
      <c r="G118" s="79">
        <v>1.4820000000000002</v>
      </c>
      <c r="H118" s="79">
        <v>13.125</v>
      </c>
      <c r="I118" s="79">
        <f t="shared" si="31"/>
        <v>14.260999999999999</v>
      </c>
      <c r="J118" s="79">
        <v>0</v>
      </c>
      <c r="K118" s="79">
        <v>0</v>
      </c>
      <c r="L118" s="79">
        <v>0.57499999999999996</v>
      </c>
      <c r="M118" s="111">
        <v>13.686</v>
      </c>
      <c r="N118" s="107"/>
    </row>
    <row r="119" spans="2:14" ht="19.5" customHeight="1" x14ac:dyDescent="0.15">
      <c r="B119" s="248" t="s">
        <v>470</v>
      </c>
      <c r="C119" s="77" t="s">
        <v>13</v>
      </c>
      <c r="D119" s="79">
        <f t="shared" si="29"/>
        <v>1714.2199999999998</v>
      </c>
      <c r="E119" s="79">
        <f t="shared" si="30"/>
        <v>115.46</v>
      </c>
      <c r="F119" s="79">
        <v>10</v>
      </c>
      <c r="G119" s="79">
        <v>105.32</v>
      </c>
      <c r="H119" s="79">
        <v>0.14000000000000001</v>
      </c>
      <c r="I119" s="79">
        <f t="shared" si="31"/>
        <v>1598.7599999999998</v>
      </c>
      <c r="J119" s="79">
        <v>25.12</v>
      </c>
      <c r="K119" s="79">
        <v>117.39999999999999</v>
      </c>
      <c r="L119" s="79">
        <v>12.829999999999998</v>
      </c>
      <c r="M119" s="111">
        <v>1443.4099999999999</v>
      </c>
      <c r="N119" s="107"/>
    </row>
    <row r="120" spans="2:14" ht="19.5" customHeight="1" thickBot="1" x14ac:dyDescent="0.2">
      <c r="B120" s="191"/>
      <c r="C120" s="167" t="s">
        <v>14</v>
      </c>
      <c r="D120" s="249">
        <f t="shared" si="29"/>
        <v>399.63499999999999</v>
      </c>
      <c r="E120" s="225">
        <f t="shared" si="30"/>
        <v>36.223999999999997</v>
      </c>
      <c r="F120" s="225">
        <v>3.0270000000000001</v>
      </c>
      <c r="G120" s="225">
        <v>33.155999999999999</v>
      </c>
      <c r="H120" s="225">
        <v>4.1000000000000002E-2</v>
      </c>
      <c r="I120" s="225">
        <f t="shared" si="31"/>
        <v>363.411</v>
      </c>
      <c r="J120" s="225">
        <v>6.3419999999999996</v>
      </c>
      <c r="K120" s="225">
        <v>27.364000000000001</v>
      </c>
      <c r="L120" s="225">
        <v>2.395</v>
      </c>
      <c r="M120" s="226">
        <v>327.31</v>
      </c>
      <c r="N120" s="107"/>
    </row>
    <row r="121" spans="2:14" ht="18.75" customHeight="1" x14ac:dyDescent="0.15">
      <c r="B121" s="133" t="s">
        <v>324</v>
      </c>
      <c r="C121" s="107" t="s">
        <v>325</v>
      </c>
      <c r="D121" s="107"/>
      <c r="E121" s="107"/>
      <c r="F121" s="107"/>
      <c r="G121" s="107"/>
      <c r="H121" s="107"/>
      <c r="I121" s="107"/>
      <c r="J121" s="107"/>
      <c r="K121" s="197"/>
      <c r="L121" s="197"/>
      <c r="M121" s="197"/>
      <c r="N121" s="107"/>
    </row>
  </sheetData>
  <mergeCells count="12">
    <mergeCell ref="B3:C4"/>
    <mergeCell ref="D3:D4"/>
    <mergeCell ref="B25:C26"/>
    <mergeCell ref="D25:D26"/>
    <mergeCell ref="B51:C52"/>
    <mergeCell ref="D51:D52"/>
    <mergeCell ref="B69:C70"/>
    <mergeCell ref="D69:D70"/>
    <mergeCell ref="B87:C88"/>
    <mergeCell ref="D87:D88"/>
    <mergeCell ref="B105:C106"/>
    <mergeCell ref="D105:D106"/>
  </mergeCells>
  <phoneticPr fontId="3"/>
  <pageMargins left="0.78750000000000009" right="0.78750000000000009" top="0.98402777777777772" bottom="0.98402777777777772" header="0.51180555555555562" footer="0.51180555555555562"/>
  <pageSetup paperSize="9" scale="84" firstPageNumber="192" pageOrder="overThenDown" orientation="landscape" useFirstPageNumber="1" r:id="rId1"/>
  <headerFooter alignWithMargins="0">
    <oddFooter xml:space="preserve">&amp;C
</oddFooter>
  </headerFooter>
  <rowBreaks count="5" manualBreakCount="5">
    <brk id="22" max="16383" man="1"/>
    <brk id="48" max="16383" man="1"/>
    <brk id="66" max="16383" man="1"/>
    <brk id="84" max="16383" man="1"/>
    <brk id="102" max="16383" man="1"/>
  </rowBreaks>
  <ignoredErrors>
    <ignoredError sqref="E6:E20 E27:E46" formulaRange="1"/>
    <ignoredError sqref="I5:I6 I27:I28" formula="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0000"/>
    <pageSetUpPr fitToPage="1"/>
  </sheetPr>
  <dimension ref="B1:AD119"/>
  <sheetViews>
    <sheetView view="pageBreakPreview" topLeftCell="A81" zoomScale="80" zoomScaleNormal="75" zoomScaleSheetLayoutView="80" workbookViewId="0">
      <selection activeCell="AE36" sqref="AE36"/>
    </sheetView>
  </sheetViews>
  <sheetFormatPr defaultColWidth="10.625" defaultRowHeight="14.25" x14ac:dyDescent="0.15"/>
  <cols>
    <col min="1" max="1" width="1.625" style="26" customWidth="1"/>
    <col min="2" max="2" width="8.625" style="26" customWidth="1"/>
    <col min="3" max="3" width="6.625" style="26" customWidth="1"/>
    <col min="4" max="4" width="8.625" style="26" customWidth="1"/>
    <col min="5" max="29" width="8.125" style="26" customWidth="1"/>
    <col min="30" max="30" width="1.625" style="26" customWidth="1"/>
    <col min="31" max="16384" width="10.625" style="26"/>
  </cols>
  <sheetData>
    <row r="1" spans="2:30" s="3" customFormat="1" ht="18" customHeight="1" x14ac:dyDescent="0.15">
      <c r="B1" s="3" t="s">
        <v>551</v>
      </c>
    </row>
    <row r="2" spans="2:30" ht="18" customHeight="1" thickBot="1" x14ac:dyDescent="0.2">
      <c r="C2" s="72"/>
      <c r="D2" s="72"/>
      <c r="E2" s="72"/>
      <c r="F2" s="72"/>
      <c r="G2" s="72"/>
      <c r="H2" s="72"/>
      <c r="I2" s="72"/>
      <c r="J2" s="72"/>
      <c r="K2" s="72"/>
      <c r="L2" s="72"/>
      <c r="M2" s="72"/>
      <c r="N2" s="72"/>
      <c r="O2" s="72"/>
      <c r="P2" s="72"/>
      <c r="Q2" s="72"/>
      <c r="R2" s="72"/>
      <c r="S2" s="72"/>
      <c r="T2" s="72"/>
      <c r="U2" s="72"/>
      <c r="V2" s="72"/>
      <c r="W2" s="72"/>
      <c r="X2" s="72"/>
      <c r="Y2" s="72"/>
      <c r="Z2" s="72" t="s">
        <v>383</v>
      </c>
      <c r="AA2" s="72"/>
      <c r="AB2" s="72"/>
      <c r="AC2" s="72"/>
    </row>
    <row r="3" spans="2:30" ht="18" customHeight="1" x14ac:dyDescent="0.15">
      <c r="B3" s="63"/>
      <c r="C3" s="64"/>
      <c r="D3" s="65"/>
      <c r="E3" s="66" t="s">
        <v>0</v>
      </c>
      <c r="F3" s="67"/>
      <c r="G3" s="67"/>
      <c r="H3" s="67"/>
      <c r="I3" s="67"/>
      <c r="J3" s="67"/>
      <c r="K3" s="67"/>
      <c r="L3" s="67"/>
      <c r="M3" s="67"/>
      <c r="N3" s="67"/>
      <c r="O3" s="67"/>
      <c r="P3" s="67"/>
      <c r="Q3" s="67"/>
      <c r="R3" s="67"/>
      <c r="S3" s="67"/>
      <c r="T3" s="67"/>
      <c r="U3" s="67"/>
      <c r="V3" s="67"/>
      <c r="W3" s="67"/>
      <c r="X3" s="67"/>
      <c r="Y3" s="67"/>
      <c r="Z3" s="366" t="s">
        <v>384</v>
      </c>
      <c r="AA3" s="367"/>
      <c r="AB3" s="367"/>
      <c r="AC3" s="368" t="s">
        <v>385</v>
      </c>
      <c r="AD3" s="69"/>
    </row>
    <row r="4" spans="2:30" ht="18" customHeight="1" x14ac:dyDescent="0.15">
      <c r="B4" s="71" t="s">
        <v>386</v>
      </c>
      <c r="C4" s="72"/>
      <c r="D4" s="73" t="s">
        <v>2</v>
      </c>
      <c r="E4" s="74" t="s">
        <v>3</v>
      </c>
      <c r="F4" s="75"/>
      <c r="G4" s="75"/>
      <c r="H4" s="75"/>
      <c r="I4" s="75"/>
      <c r="J4" s="75"/>
      <c r="K4" s="75"/>
      <c r="L4" s="75"/>
      <c r="M4" s="75"/>
      <c r="N4" s="74" t="s">
        <v>4</v>
      </c>
      <c r="O4" s="75"/>
      <c r="P4" s="75"/>
      <c r="Q4" s="75"/>
      <c r="R4" s="75"/>
      <c r="S4" s="75"/>
      <c r="T4" s="75"/>
      <c r="U4" s="75"/>
      <c r="V4" s="75"/>
      <c r="W4" s="75"/>
      <c r="X4" s="75"/>
      <c r="Y4" s="75"/>
      <c r="Z4" s="77"/>
      <c r="AA4" s="77" t="s">
        <v>121</v>
      </c>
      <c r="AB4" s="77" t="s">
        <v>123</v>
      </c>
      <c r="AC4" s="369"/>
      <c r="AD4" s="69"/>
    </row>
    <row r="5" spans="2:30" ht="18" customHeight="1" x14ac:dyDescent="0.15">
      <c r="B5" s="71"/>
      <c r="C5" s="72"/>
      <c r="D5" s="73"/>
      <c r="E5" s="74" t="s">
        <v>5</v>
      </c>
      <c r="F5" s="75"/>
      <c r="G5" s="75"/>
      <c r="H5" s="74" t="s">
        <v>6</v>
      </c>
      <c r="I5" s="75"/>
      <c r="J5" s="75"/>
      <c r="K5" s="74" t="s">
        <v>7</v>
      </c>
      <c r="L5" s="75"/>
      <c r="M5" s="75"/>
      <c r="N5" s="74" t="s">
        <v>8</v>
      </c>
      <c r="O5" s="75"/>
      <c r="P5" s="75"/>
      <c r="Q5" s="74" t="s">
        <v>6</v>
      </c>
      <c r="R5" s="75"/>
      <c r="S5" s="75"/>
      <c r="T5" s="74" t="s">
        <v>7</v>
      </c>
      <c r="U5" s="75"/>
      <c r="V5" s="75"/>
      <c r="W5" s="74" t="s">
        <v>9</v>
      </c>
      <c r="X5" s="75"/>
      <c r="Y5" s="75"/>
      <c r="Z5" s="73" t="s">
        <v>2</v>
      </c>
      <c r="AA5" s="73"/>
      <c r="AB5" s="73"/>
      <c r="AC5" s="370" t="s">
        <v>125</v>
      </c>
      <c r="AD5" s="69"/>
    </row>
    <row r="6" spans="2:30" ht="18" customHeight="1" x14ac:dyDescent="0.15">
      <c r="B6" s="69"/>
      <c r="D6" s="76"/>
      <c r="E6" s="77" t="s">
        <v>2</v>
      </c>
      <c r="F6" s="77" t="s">
        <v>10</v>
      </c>
      <c r="G6" s="77" t="s">
        <v>11</v>
      </c>
      <c r="H6" s="77" t="s">
        <v>2</v>
      </c>
      <c r="I6" s="77" t="s">
        <v>10</v>
      </c>
      <c r="J6" s="77" t="s">
        <v>11</v>
      </c>
      <c r="K6" s="77" t="s">
        <v>2</v>
      </c>
      <c r="L6" s="77" t="s">
        <v>10</v>
      </c>
      <c r="M6" s="77" t="s">
        <v>11</v>
      </c>
      <c r="N6" s="77" t="s">
        <v>2</v>
      </c>
      <c r="O6" s="238" t="s">
        <v>10</v>
      </c>
      <c r="P6" s="239" t="s">
        <v>11</v>
      </c>
      <c r="Q6" s="77" t="s">
        <v>2</v>
      </c>
      <c r="R6" s="77" t="s">
        <v>10</v>
      </c>
      <c r="S6" s="77" t="s">
        <v>11</v>
      </c>
      <c r="T6" s="77" t="s">
        <v>2</v>
      </c>
      <c r="U6" s="77" t="s">
        <v>10</v>
      </c>
      <c r="V6" s="77" t="s">
        <v>11</v>
      </c>
      <c r="W6" s="77" t="s">
        <v>2</v>
      </c>
      <c r="X6" s="77" t="s">
        <v>10</v>
      </c>
      <c r="Y6" s="77" t="s">
        <v>11</v>
      </c>
      <c r="Z6" s="76"/>
      <c r="AA6" s="73" t="s">
        <v>122</v>
      </c>
      <c r="AB6" s="73" t="s">
        <v>124</v>
      </c>
      <c r="AC6" s="371"/>
      <c r="AD6" s="69"/>
    </row>
    <row r="7" spans="2:30" ht="18" customHeight="1" x14ac:dyDescent="0.15">
      <c r="B7" s="240" t="s">
        <v>382</v>
      </c>
      <c r="C7" s="77" t="s">
        <v>13</v>
      </c>
      <c r="D7" s="79">
        <f>E7+N7+Z7+AC7</f>
        <v>238555.24000000005</v>
      </c>
      <c r="E7" s="79">
        <f>F7+G7</f>
        <v>130827.66000000002</v>
      </c>
      <c r="F7" s="79">
        <f>I7+L7</f>
        <v>129023.09000000001</v>
      </c>
      <c r="G7" s="79">
        <f>J7+M7</f>
        <v>1804.5700000000002</v>
      </c>
      <c r="H7" s="79">
        <f>I7+J7</f>
        <v>127168.40000000001</v>
      </c>
      <c r="I7" s="79">
        <f>I9+I11</f>
        <v>125906.68000000001</v>
      </c>
      <c r="J7" s="79">
        <f>J9+J11</f>
        <v>1261.7200000000003</v>
      </c>
      <c r="K7" s="79">
        <f>L7+M7</f>
        <v>3659.2599999999998</v>
      </c>
      <c r="L7" s="79">
        <f>L9+L11</f>
        <v>3116.41</v>
      </c>
      <c r="M7" s="79">
        <f>M9+M11</f>
        <v>542.84999999999991</v>
      </c>
      <c r="N7" s="79">
        <f>O7+P7</f>
        <v>100007.19</v>
      </c>
      <c r="O7" s="250">
        <f>R7+U7+X7</f>
        <v>15149.390000000001</v>
      </c>
      <c r="P7" s="250">
        <f>S7+V7+Y7</f>
        <v>84857.8</v>
      </c>
      <c r="Q7" s="79">
        <f>R7+S7</f>
        <v>0</v>
      </c>
      <c r="R7" s="79">
        <f>R9+R11</f>
        <v>0</v>
      </c>
      <c r="S7" s="79">
        <f>S9+S11</f>
        <v>0</v>
      </c>
      <c r="T7" s="79">
        <f>U7+V7</f>
        <v>3021.81</v>
      </c>
      <c r="U7" s="79">
        <f>U9+U11</f>
        <v>1525.4399999999998</v>
      </c>
      <c r="V7" s="79">
        <f>V9+V11</f>
        <v>1496.3700000000001</v>
      </c>
      <c r="W7" s="79">
        <f>X7+Y7</f>
        <v>96985.38</v>
      </c>
      <c r="X7" s="79">
        <f>X9+X11</f>
        <v>13623.95</v>
      </c>
      <c r="Y7" s="79">
        <f>Y9+Y11</f>
        <v>83361.430000000008</v>
      </c>
      <c r="Z7" s="79">
        <f>AA7+AB7</f>
        <v>7455.51</v>
      </c>
      <c r="AA7" s="79">
        <f t="shared" ref="AA7:AC8" si="0">AA9+AA11</f>
        <v>5538.9800000000005</v>
      </c>
      <c r="AB7" s="79">
        <f t="shared" si="0"/>
        <v>1916.5300000000002</v>
      </c>
      <c r="AC7" s="79">
        <f t="shared" si="0"/>
        <v>264.88</v>
      </c>
      <c r="AD7" s="69"/>
    </row>
    <row r="8" spans="2:30" ht="18" customHeight="1" x14ac:dyDescent="0.15">
      <c r="B8" s="80"/>
      <c r="C8" s="77" t="s">
        <v>14</v>
      </c>
      <c r="D8" s="79">
        <f t="shared" ref="D8:D12" si="1">E8+N8+Z8+AC8</f>
        <v>54098.114000000001</v>
      </c>
      <c r="E8" s="79">
        <f t="shared" ref="E8:E12" si="2">F8+G8</f>
        <v>39243.85</v>
      </c>
      <c r="F8" s="79">
        <f t="shared" ref="F8:G12" si="3">I8+L8</f>
        <v>39065.144999999997</v>
      </c>
      <c r="G8" s="79">
        <f t="shared" si="3"/>
        <v>178.70500000000001</v>
      </c>
      <c r="H8" s="79">
        <f t="shared" ref="H8:H12" si="4">I8+J8</f>
        <v>38726.498999999996</v>
      </c>
      <c r="I8" s="79">
        <f>I10+I12</f>
        <v>38603.858999999997</v>
      </c>
      <c r="J8" s="79">
        <f>J10+J12</f>
        <v>122.64000000000001</v>
      </c>
      <c r="K8" s="79">
        <f t="shared" ref="K8:K12" si="5">L8+M8</f>
        <v>517.35099999999989</v>
      </c>
      <c r="L8" s="79">
        <f>L10+L12</f>
        <v>461.28599999999994</v>
      </c>
      <c r="M8" s="79">
        <f>M10+M12</f>
        <v>56.064999999999998</v>
      </c>
      <c r="N8" s="79">
        <f t="shared" ref="N8:N12" si="6">O8+P8</f>
        <v>14853.796</v>
      </c>
      <c r="O8" s="250">
        <f t="shared" ref="O8:P12" si="7">R8+U8+X8</f>
        <v>3632.2240000000002</v>
      </c>
      <c r="P8" s="250">
        <f t="shared" si="7"/>
        <v>11221.572</v>
      </c>
      <c r="Q8" s="79">
        <f t="shared" ref="Q8:Q12" si="8">R8+S8</f>
        <v>0</v>
      </c>
      <c r="R8" s="79">
        <f>R10+R12</f>
        <v>0</v>
      </c>
      <c r="S8" s="79">
        <f>S10+S12</f>
        <v>0</v>
      </c>
      <c r="T8" s="79">
        <f t="shared" ref="T8:T12" si="9">U8+V8</f>
        <v>444.49099999999999</v>
      </c>
      <c r="U8" s="79">
        <f>U10+U12</f>
        <v>282.09199999999998</v>
      </c>
      <c r="V8" s="79">
        <f>V10+V12</f>
        <v>162.399</v>
      </c>
      <c r="W8" s="79">
        <f t="shared" ref="W8:W12" si="10">X8+Y8</f>
        <v>14409.305</v>
      </c>
      <c r="X8" s="79">
        <f>X10+X12</f>
        <v>3350.1320000000001</v>
      </c>
      <c r="Y8" s="79">
        <f>Y10+Y12</f>
        <v>11059.173000000001</v>
      </c>
      <c r="Z8" s="79">
        <f t="shared" ref="Z8:Z12" si="11">AA8+AB8</f>
        <v>0.46800000000000003</v>
      </c>
      <c r="AA8" s="79">
        <f t="shared" si="0"/>
        <v>0</v>
      </c>
      <c r="AB8" s="79">
        <f t="shared" si="0"/>
        <v>0.46800000000000003</v>
      </c>
      <c r="AC8" s="79">
        <f t="shared" si="0"/>
        <v>0</v>
      </c>
      <c r="AD8" s="69"/>
    </row>
    <row r="9" spans="2:30" ht="18" customHeight="1" x14ac:dyDescent="0.15">
      <c r="B9" s="78" t="s">
        <v>188</v>
      </c>
      <c r="C9" s="77" t="s">
        <v>13</v>
      </c>
      <c r="D9" s="79">
        <f t="shared" si="1"/>
        <v>61124.11</v>
      </c>
      <c r="E9" s="79">
        <f t="shared" si="2"/>
        <v>39900.85</v>
      </c>
      <c r="F9" s="79">
        <f t="shared" si="3"/>
        <v>39170</v>
      </c>
      <c r="G9" s="79">
        <f t="shared" si="3"/>
        <v>730.84999999999991</v>
      </c>
      <c r="H9" s="79">
        <f t="shared" si="4"/>
        <v>37505.089999999997</v>
      </c>
      <c r="I9" s="79">
        <f t="shared" ref="I9:J12" si="12">SUM(I22,I61,I74,I87)</f>
        <v>37181.42</v>
      </c>
      <c r="J9" s="79">
        <f t="shared" si="12"/>
        <v>323.66999999999996</v>
      </c>
      <c r="K9" s="79">
        <f t="shared" si="5"/>
        <v>2395.7599999999998</v>
      </c>
      <c r="L9" s="79">
        <f t="shared" ref="L9:M12" si="13">SUM(L22,L61,L74,L87)</f>
        <v>1988.58</v>
      </c>
      <c r="M9" s="79">
        <f t="shared" si="13"/>
        <v>407.17999999999995</v>
      </c>
      <c r="N9" s="79">
        <f t="shared" si="6"/>
        <v>20172.069999999996</v>
      </c>
      <c r="O9" s="250">
        <f t="shared" si="7"/>
        <v>1778.51</v>
      </c>
      <c r="P9" s="250">
        <f t="shared" si="7"/>
        <v>18393.559999999998</v>
      </c>
      <c r="Q9" s="79">
        <f t="shared" si="8"/>
        <v>0</v>
      </c>
      <c r="R9" s="79">
        <f t="shared" ref="R9:S12" si="14">SUM(R22,R61,R74,R87)</f>
        <v>0</v>
      </c>
      <c r="S9" s="79">
        <f t="shared" si="14"/>
        <v>0</v>
      </c>
      <c r="T9" s="79">
        <f t="shared" si="9"/>
        <v>592.18000000000006</v>
      </c>
      <c r="U9" s="79">
        <f t="shared" ref="U9:V12" si="15">SUM(U22,U61,U74,U87)</f>
        <v>187.51000000000002</v>
      </c>
      <c r="V9" s="79">
        <f t="shared" si="15"/>
        <v>404.67</v>
      </c>
      <c r="W9" s="79">
        <f t="shared" si="10"/>
        <v>19579.89</v>
      </c>
      <c r="X9" s="79">
        <f t="shared" ref="X9:Y12" si="16">SUM(X22,X61,X74,X87)</f>
        <v>1591</v>
      </c>
      <c r="Y9" s="79">
        <f t="shared" si="16"/>
        <v>17988.89</v>
      </c>
      <c r="Z9" s="79">
        <f t="shared" si="11"/>
        <v>787.06999999999994</v>
      </c>
      <c r="AA9" s="79">
        <f t="shared" ref="AA9:AC12" si="17">SUM(AA22,AA61,AA74,AA87)</f>
        <v>389.93</v>
      </c>
      <c r="AB9" s="79">
        <f t="shared" si="17"/>
        <v>397.14</v>
      </c>
      <c r="AC9" s="79">
        <f t="shared" si="17"/>
        <v>264.12</v>
      </c>
      <c r="AD9" s="69"/>
    </row>
    <row r="10" spans="2:30" ht="18" customHeight="1" x14ac:dyDescent="0.15">
      <c r="B10" s="80"/>
      <c r="C10" s="77" t="s">
        <v>14</v>
      </c>
      <c r="D10" s="79">
        <f t="shared" si="1"/>
        <v>13949.011</v>
      </c>
      <c r="E10" s="79">
        <f t="shared" si="2"/>
        <v>11031.833000000001</v>
      </c>
      <c r="F10" s="79">
        <f t="shared" si="3"/>
        <v>10959.517</v>
      </c>
      <c r="G10" s="79">
        <f t="shared" si="3"/>
        <v>72.316000000000003</v>
      </c>
      <c r="H10" s="79">
        <f t="shared" si="4"/>
        <v>10717.574000000001</v>
      </c>
      <c r="I10" s="79">
        <f t="shared" si="12"/>
        <v>10688.538</v>
      </c>
      <c r="J10" s="79">
        <f t="shared" si="12"/>
        <v>29.035999999999998</v>
      </c>
      <c r="K10" s="79">
        <f t="shared" si="5"/>
        <v>314.25900000000001</v>
      </c>
      <c r="L10" s="79">
        <f t="shared" si="13"/>
        <v>270.97899999999998</v>
      </c>
      <c r="M10" s="79">
        <f t="shared" si="13"/>
        <v>43.28</v>
      </c>
      <c r="N10" s="79">
        <f t="shared" si="6"/>
        <v>2917.1779999999999</v>
      </c>
      <c r="O10" s="250">
        <f t="shared" si="7"/>
        <v>435.52000000000004</v>
      </c>
      <c r="P10" s="250">
        <f t="shared" si="7"/>
        <v>2481.6579999999999</v>
      </c>
      <c r="Q10" s="79">
        <f t="shared" si="8"/>
        <v>0</v>
      </c>
      <c r="R10" s="79">
        <f t="shared" si="14"/>
        <v>0</v>
      </c>
      <c r="S10" s="79">
        <f t="shared" si="14"/>
        <v>0</v>
      </c>
      <c r="T10" s="79">
        <f t="shared" si="9"/>
        <v>84.769000000000005</v>
      </c>
      <c r="U10" s="79">
        <f t="shared" si="15"/>
        <v>39.914999999999999</v>
      </c>
      <c r="V10" s="79">
        <f t="shared" si="15"/>
        <v>44.853999999999999</v>
      </c>
      <c r="W10" s="79">
        <f t="shared" si="10"/>
        <v>2832.4090000000001</v>
      </c>
      <c r="X10" s="79">
        <f t="shared" si="16"/>
        <v>395.60500000000002</v>
      </c>
      <c r="Y10" s="79">
        <f t="shared" si="16"/>
        <v>2436.8040000000001</v>
      </c>
      <c r="Z10" s="79">
        <f t="shared" si="11"/>
        <v>0</v>
      </c>
      <c r="AA10" s="79">
        <f t="shared" si="17"/>
        <v>0</v>
      </c>
      <c r="AB10" s="79">
        <f t="shared" si="17"/>
        <v>0</v>
      </c>
      <c r="AC10" s="79">
        <f t="shared" si="17"/>
        <v>0</v>
      </c>
      <c r="AD10" s="69"/>
    </row>
    <row r="11" spans="2:30" ht="18" customHeight="1" x14ac:dyDescent="0.15">
      <c r="B11" s="78" t="s">
        <v>189</v>
      </c>
      <c r="C11" s="77" t="s">
        <v>13</v>
      </c>
      <c r="D11" s="79">
        <f t="shared" si="1"/>
        <v>177431.13000000003</v>
      </c>
      <c r="E11" s="79">
        <f t="shared" si="2"/>
        <v>90926.810000000012</v>
      </c>
      <c r="F11" s="79">
        <f t="shared" si="3"/>
        <v>89853.090000000011</v>
      </c>
      <c r="G11" s="79">
        <f t="shared" si="3"/>
        <v>1073.7200000000003</v>
      </c>
      <c r="H11" s="79">
        <f t="shared" si="4"/>
        <v>89663.310000000012</v>
      </c>
      <c r="I11" s="79">
        <f t="shared" si="12"/>
        <v>88725.260000000009</v>
      </c>
      <c r="J11" s="79">
        <f t="shared" si="12"/>
        <v>938.05000000000018</v>
      </c>
      <c r="K11" s="79">
        <f t="shared" si="5"/>
        <v>1263.5</v>
      </c>
      <c r="L11" s="79">
        <f t="shared" si="13"/>
        <v>1127.83</v>
      </c>
      <c r="M11" s="79">
        <f t="shared" si="13"/>
        <v>135.67000000000002</v>
      </c>
      <c r="N11" s="79">
        <f t="shared" si="6"/>
        <v>79835.12000000001</v>
      </c>
      <c r="O11" s="250">
        <f t="shared" si="7"/>
        <v>13370.880000000001</v>
      </c>
      <c r="P11" s="250">
        <f t="shared" si="7"/>
        <v>66464.240000000005</v>
      </c>
      <c r="Q11" s="79">
        <f t="shared" si="8"/>
        <v>0</v>
      </c>
      <c r="R11" s="79">
        <f t="shared" si="14"/>
        <v>0</v>
      </c>
      <c r="S11" s="79">
        <f t="shared" si="14"/>
        <v>0</v>
      </c>
      <c r="T11" s="79">
        <f t="shared" si="9"/>
        <v>2429.63</v>
      </c>
      <c r="U11" s="79">
        <f t="shared" si="15"/>
        <v>1337.9299999999998</v>
      </c>
      <c r="V11" s="79">
        <f t="shared" si="15"/>
        <v>1091.7</v>
      </c>
      <c r="W11" s="79">
        <f t="shared" si="10"/>
        <v>77405.490000000005</v>
      </c>
      <c r="X11" s="79">
        <f t="shared" si="16"/>
        <v>12032.95</v>
      </c>
      <c r="Y11" s="79">
        <f t="shared" si="16"/>
        <v>65372.540000000008</v>
      </c>
      <c r="Z11" s="79">
        <f t="shared" si="11"/>
        <v>6668.4400000000005</v>
      </c>
      <c r="AA11" s="79">
        <f t="shared" si="17"/>
        <v>5149.05</v>
      </c>
      <c r="AB11" s="79">
        <f t="shared" si="17"/>
        <v>1519.39</v>
      </c>
      <c r="AC11" s="79">
        <f t="shared" si="17"/>
        <v>0.76</v>
      </c>
      <c r="AD11" s="69"/>
    </row>
    <row r="12" spans="2:30" ht="18" customHeight="1" thickBot="1" x14ac:dyDescent="0.2">
      <c r="B12" s="80"/>
      <c r="C12" s="77" t="s">
        <v>14</v>
      </c>
      <c r="D12" s="79">
        <f t="shared" si="1"/>
        <v>40149.103000000003</v>
      </c>
      <c r="E12" s="79">
        <f t="shared" si="2"/>
        <v>28212.017</v>
      </c>
      <c r="F12" s="79">
        <f t="shared" si="3"/>
        <v>28105.628000000001</v>
      </c>
      <c r="G12" s="79">
        <f t="shared" si="3"/>
        <v>106.38900000000001</v>
      </c>
      <c r="H12" s="79">
        <f t="shared" si="4"/>
        <v>28008.924999999999</v>
      </c>
      <c r="I12" s="79">
        <f t="shared" si="12"/>
        <v>27915.321</v>
      </c>
      <c r="J12" s="79">
        <f t="shared" si="12"/>
        <v>93.604000000000013</v>
      </c>
      <c r="K12" s="79">
        <f t="shared" si="5"/>
        <v>203.09199999999998</v>
      </c>
      <c r="L12" s="79">
        <f t="shared" si="13"/>
        <v>190.30699999999999</v>
      </c>
      <c r="M12" s="79">
        <f t="shared" si="13"/>
        <v>12.784999999999998</v>
      </c>
      <c r="N12" s="79">
        <f t="shared" si="6"/>
        <v>11936.618</v>
      </c>
      <c r="O12" s="250">
        <f t="shared" si="7"/>
        <v>3196.7040000000002</v>
      </c>
      <c r="P12" s="250">
        <f t="shared" si="7"/>
        <v>8739.9140000000007</v>
      </c>
      <c r="Q12" s="79">
        <f t="shared" si="8"/>
        <v>0</v>
      </c>
      <c r="R12" s="79">
        <f t="shared" si="14"/>
        <v>0</v>
      </c>
      <c r="S12" s="79">
        <f t="shared" si="14"/>
        <v>0</v>
      </c>
      <c r="T12" s="79">
        <f t="shared" si="9"/>
        <v>359.72199999999998</v>
      </c>
      <c r="U12" s="79">
        <f t="shared" si="15"/>
        <v>242.17699999999999</v>
      </c>
      <c r="V12" s="79">
        <f t="shared" si="15"/>
        <v>117.54500000000002</v>
      </c>
      <c r="W12" s="79">
        <f t="shared" si="10"/>
        <v>11576.896000000001</v>
      </c>
      <c r="X12" s="79">
        <f t="shared" si="16"/>
        <v>2954.527</v>
      </c>
      <c r="Y12" s="79">
        <f t="shared" si="16"/>
        <v>8622.3690000000006</v>
      </c>
      <c r="Z12" s="79">
        <f t="shared" si="11"/>
        <v>0.46800000000000003</v>
      </c>
      <c r="AA12" s="79">
        <f t="shared" si="17"/>
        <v>0</v>
      </c>
      <c r="AB12" s="79">
        <f t="shared" si="17"/>
        <v>0.46800000000000003</v>
      </c>
      <c r="AC12" s="79">
        <f t="shared" si="17"/>
        <v>0</v>
      </c>
      <c r="AD12" s="69"/>
    </row>
    <row r="13" spans="2:30" ht="18" customHeight="1" x14ac:dyDescent="0.15">
      <c r="B13" s="64"/>
      <c r="C13" s="64"/>
      <c r="D13" s="64"/>
      <c r="E13" s="64"/>
      <c r="F13" s="64"/>
      <c r="G13" s="64"/>
      <c r="H13" s="64"/>
      <c r="I13" s="64"/>
      <c r="J13" s="64"/>
      <c r="K13" s="64"/>
      <c r="L13" s="64"/>
      <c r="M13" s="64"/>
      <c r="N13" s="64"/>
      <c r="O13" s="64"/>
      <c r="P13" s="64"/>
      <c r="Q13" s="64"/>
      <c r="R13" s="64"/>
      <c r="S13" s="64"/>
      <c r="T13" s="64"/>
      <c r="U13" s="64"/>
      <c r="V13" s="64"/>
      <c r="W13" s="64"/>
      <c r="X13" s="64"/>
      <c r="Y13" s="64"/>
      <c r="Z13" s="64"/>
      <c r="AA13" s="64"/>
      <c r="AB13" s="64"/>
      <c r="AC13" s="64"/>
    </row>
    <row r="14" spans="2:30" s="3" customFormat="1" ht="18" customHeight="1" x14ac:dyDescent="0.15">
      <c r="B14" s="3" t="s">
        <v>550</v>
      </c>
    </row>
    <row r="15" spans="2:30" ht="18" customHeight="1" thickBot="1" x14ac:dyDescent="0.2">
      <c r="C15" s="72"/>
      <c r="D15" s="72"/>
      <c r="E15" s="72"/>
      <c r="F15" s="72"/>
      <c r="G15" s="72"/>
      <c r="H15" s="72"/>
      <c r="I15" s="72"/>
      <c r="J15" s="72"/>
      <c r="K15" s="72"/>
      <c r="L15" s="72"/>
      <c r="M15" s="72"/>
      <c r="N15" s="72"/>
      <c r="O15" s="72"/>
      <c r="P15" s="72"/>
      <c r="Q15" s="72"/>
      <c r="R15" s="72"/>
      <c r="S15" s="72"/>
      <c r="T15" s="72"/>
      <c r="U15" s="72"/>
      <c r="V15" s="72"/>
      <c r="W15" s="72"/>
      <c r="X15" s="72"/>
      <c r="Y15" s="72"/>
      <c r="Z15" s="72" t="s">
        <v>383</v>
      </c>
      <c r="AA15" s="72"/>
      <c r="AB15" s="72"/>
      <c r="AC15" s="72"/>
    </row>
    <row r="16" spans="2:30" ht="18" customHeight="1" x14ac:dyDescent="0.15">
      <c r="B16" s="63"/>
      <c r="C16" s="64"/>
      <c r="D16" s="65"/>
      <c r="E16" s="66" t="s">
        <v>0</v>
      </c>
      <c r="F16" s="67"/>
      <c r="G16" s="67"/>
      <c r="H16" s="67"/>
      <c r="I16" s="67"/>
      <c r="J16" s="67"/>
      <c r="K16" s="67"/>
      <c r="L16" s="67"/>
      <c r="M16" s="67"/>
      <c r="N16" s="67"/>
      <c r="O16" s="67"/>
      <c r="P16" s="67"/>
      <c r="Q16" s="67"/>
      <c r="R16" s="67"/>
      <c r="S16" s="67"/>
      <c r="T16" s="67"/>
      <c r="U16" s="67"/>
      <c r="V16" s="67"/>
      <c r="W16" s="67"/>
      <c r="X16" s="67"/>
      <c r="Y16" s="67"/>
      <c r="Z16" s="366" t="s">
        <v>384</v>
      </c>
      <c r="AA16" s="367"/>
      <c r="AB16" s="367"/>
      <c r="AC16" s="368" t="s">
        <v>385</v>
      </c>
      <c r="AD16" s="69"/>
    </row>
    <row r="17" spans="2:30" ht="18" customHeight="1" x14ac:dyDescent="0.15">
      <c r="B17" s="71" t="s">
        <v>386</v>
      </c>
      <c r="C17" s="72"/>
      <c r="D17" s="73" t="s">
        <v>2</v>
      </c>
      <c r="E17" s="74" t="s">
        <v>3</v>
      </c>
      <c r="F17" s="75"/>
      <c r="G17" s="75"/>
      <c r="H17" s="75"/>
      <c r="I17" s="75"/>
      <c r="J17" s="75"/>
      <c r="K17" s="75"/>
      <c r="L17" s="75"/>
      <c r="M17" s="75"/>
      <c r="N17" s="74" t="s">
        <v>4</v>
      </c>
      <c r="O17" s="75"/>
      <c r="P17" s="75"/>
      <c r="Q17" s="75"/>
      <c r="R17" s="75"/>
      <c r="S17" s="75"/>
      <c r="T17" s="75"/>
      <c r="U17" s="75"/>
      <c r="V17" s="75"/>
      <c r="W17" s="75"/>
      <c r="X17" s="75"/>
      <c r="Y17" s="75"/>
      <c r="Z17" s="77"/>
      <c r="AA17" s="77" t="s">
        <v>121</v>
      </c>
      <c r="AB17" s="77" t="s">
        <v>123</v>
      </c>
      <c r="AC17" s="369"/>
      <c r="AD17" s="69"/>
    </row>
    <row r="18" spans="2:30" ht="18" customHeight="1" x14ac:dyDescent="0.15">
      <c r="B18" s="71"/>
      <c r="C18" s="72"/>
      <c r="D18" s="73"/>
      <c r="E18" s="74" t="s">
        <v>5</v>
      </c>
      <c r="F18" s="75"/>
      <c r="G18" s="75"/>
      <c r="H18" s="74" t="s">
        <v>6</v>
      </c>
      <c r="I18" s="75"/>
      <c r="J18" s="75"/>
      <c r="K18" s="74" t="s">
        <v>7</v>
      </c>
      <c r="L18" s="75"/>
      <c r="M18" s="75"/>
      <c r="N18" s="74" t="s">
        <v>8</v>
      </c>
      <c r="O18" s="75"/>
      <c r="P18" s="75"/>
      <c r="Q18" s="74" t="s">
        <v>6</v>
      </c>
      <c r="R18" s="75"/>
      <c r="S18" s="75"/>
      <c r="T18" s="74" t="s">
        <v>7</v>
      </c>
      <c r="U18" s="75"/>
      <c r="V18" s="75"/>
      <c r="W18" s="74" t="s">
        <v>9</v>
      </c>
      <c r="X18" s="75"/>
      <c r="Y18" s="75"/>
      <c r="Z18" s="73" t="s">
        <v>2</v>
      </c>
      <c r="AA18" s="73"/>
      <c r="AB18" s="73"/>
      <c r="AC18" s="370" t="s">
        <v>125</v>
      </c>
      <c r="AD18" s="69"/>
    </row>
    <row r="19" spans="2:30" ht="18" customHeight="1" x14ac:dyDescent="0.15">
      <c r="B19" s="69"/>
      <c r="D19" s="76"/>
      <c r="E19" s="77" t="s">
        <v>2</v>
      </c>
      <c r="F19" s="77" t="s">
        <v>10</v>
      </c>
      <c r="G19" s="77" t="s">
        <v>11</v>
      </c>
      <c r="H19" s="77" t="s">
        <v>2</v>
      </c>
      <c r="I19" s="77" t="s">
        <v>10</v>
      </c>
      <c r="J19" s="77" t="s">
        <v>11</v>
      </c>
      <c r="K19" s="77" t="s">
        <v>2</v>
      </c>
      <c r="L19" s="77" t="s">
        <v>10</v>
      </c>
      <c r="M19" s="77" t="s">
        <v>11</v>
      </c>
      <c r="N19" s="77" t="s">
        <v>2</v>
      </c>
      <c r="O19" s="238" t="s">
        <v>10</v>
      </c>
      <c r="P19" s="239" t="s">
        <v>11</v>
      </c>
      <c r="Q19" s="77" t="s">
        <v>2</v>
      </c>
      <c r="R19" s="77" t="s">
        <v>10</v>
      </c>
      <c r="S19" s="77" t="s">
        <v>11</v>
      </c>
      <c r="T19" s="77" t="s">
        <v>2</v>
      </c>
      <c r="U19" s="77" t="s">
        <v>10</v>
      </c>
      <c r="V19" s="77" t="s">
        <v>11</v>
      </c>
      <c r="W19" s="77" t="s">
        <v>2</v>
      </c>
      <c r="X19" s="77" t="s">
        <v>10</v>
      </c>
      <c r="Y19" s="77" t="s">
        <v>11</v>
      </c>
      <c r="Z19" s="76"/>
      <c r="AA19" s="73" t="s">
        <v>122</v>
      </c>
      <c r="AB19" s="73" t="s">
        <v>124</v>
      </c>
      <c r="AC19" s="371"/>
      <c r="AD19" s="69"/>
    </row>
    <row r="20" spans="2:30" ht="18" customHeight="1" x14ac:dyDescent="0.15">
      <c r="B20" s="240" t="s">
        <v>382</v>
      </c>
      <c r="C20" s="77" t="s">
        <v>13</v>
      </c>
      <c r="D20" s="79">
        <f>E20+N20+Z20+AC20</f>
        <v>109563.36</v>
      </c>
      <c r="E20" s="79">
        <f>F20+G20</f>
        <v>65618.720000000001</v>
      </c>
      <c r="F20" s="79">
        <f>I20+L20</f>
        <v>64553.360000000008</v>
      </c>
      <c r="G20" s="79">
        <f>J20+M20</f>
        <v>1065.3600000000001</v>
      </c>
      <c r="H20" s="79">
        <f>I20+J20</f>
        <v>64788.580000000009</v>
      </c>
      <c r="I20" s="79">
        <f>I22+I24</f>
        <v>63869.23000000001</v>
      </c>
      <c r="J20" s="79">
        <f>J22+J24</f>
        <v>919.35000000000014</v>
      </c>
      <c r="K20" s="79">
        <f>L20+M20</f>
        <v>830.14</v>
      </c>
      <c r="L20" s="79">
        <f>L22+L24</f>
        <v>684.13</v>
      </c>
      <c r="M20" s="79">
        <f>M22+M24</f>
        <v>146.01</v>
      </c>
      <c r="N20" s="79">
        <f>O20+P20</f>
        <v>39770.42</v>
      </c>
      <c r="O20" s="250">
        <f>R20+U20+X20</f>
        <v>6888.71</v>
      </c>
      <c r="P20" s="250">
        <f>S20+V20+Y20</f>
        <v>32881.71</v>
      </c>
      <c r="Q20" s="79">
        <f>R20+S20</f>
        <v>0</v>
      </c>
      <c r="R20" s="79">
        <f>R22+R24</f>
        <v>0</v>
      </c>
      <c r="S20" s="79">
        <f>S22+S24</f>
        <v>0</v>
      </c>
      <c r="T20" s="79">
        <f>U20+V20</f>
        <v>1602.9699999999998</v>
      </c>
      <c r="U20" s="79">
        <f>U22+U24</f>
        <v>1062.9099999999999</v>
      </c>
      <c r="V20" s="79">
        <f>V22+V24</f>
        <v>540.05999999999995</v>
      </c>
      <c r="W20" s="79">
        <f>X20+Y20</f>
        <v>38167.450000000004</v>
      </c>
      <c r="X20" s="79">
        <f>X22+X24</f>
        <v>5825.8</v>
      </c>
      <c r="Y20" s="79">
        <f>Y22+Y24</f>
        <v>32341.65</v>
      </c>
      <c r="Z20" s="79">
        <f>AA20+AB20</f>
        <v>4174.1100000000006</v>
      </c>
      <c r="AA20" s="79">
        <f t="shared" ref="AA20:AC21" si="18">AA22+AA24</f>
        <v>3343.21</v>
      </c>
      <c r="AB20" s="79">
        <f t="shared" si="18"/>
        <v>830.90000000000009</v>
      </c>
      <c r="AC20" s="79">
        <f t="shared" si="18"/>
        <v>0.11</v>
      </c>
      <c r="AD20" s="69"/>
    </row>
    <row r="21" spans="2:30" ht="18" customHeight="1" x14ac:dyDescent="0.15">
      <c r="B21" s="80"/>
      <c r="C21" s="77" t="s">
        <v>14</v>
      </c>
      <c r="D21" s="79">
        <f t="shared" ref="D21:D25" si="19">E21+N21+Z21+AC21</f>
        <v>24732.409999999996</v>
      </c>
      <c r="E21" s="79">
        <f t="shared" ref="E21:E25" si="20">F21+G21</f>
        <v>18831.180999999997</v>
      </c>
      <c r="F21" s="79">
        <f t="shared" ref="F21:F25" si="21">I21+L21</f>
        <v>18739.171999999999</v>
      </c>
      <c r="G21" s="79">
        <f t="shared" ref="G21:G25" si="22">J21+M21</f>
        <v>92.009</v>
      </c>
      <c r="H21" s="79">
        <f t="shared" ref="H21:H25" si="23">I21+J21</f>
        <v>18711.304</v>
      </c>
      <c r="I21" s="79">
        <f>I23+I25</f>
        <v>18633</v>
      </c>
      <c r="J21" s="79">
        <f>J23+J25</f>
        <v>78.304000000000002</v>
      </c>
      <c r="K21" s="79">
        <f t="shared" ref="K21:K25" si="24">L21+M21</f>
        <v>119.877</v>
      </c>
      <c r="L21" s="79">
        <f>L23+L25</f>
        <v>106.172</v>
      </c>
      <c r="M21" s="79">
        <f>M23+M25</f>
        <v>13.705</v>
      </c>
      <c r="N21" s="79">
        <f t="shared" ref="N21:N25" si="25">O21+P21</f>
        <v>5900.7609999999995</v>
      </c>
      <c r="O21" s="250">
        <f t="shared" ref="O21:P25" si="26">R21+U21+X21</f>
        <v>1598.2939999999999</v>
      </c>
      <c r="P21" s="250">
        <f t="shared" si="26"/>
        <v>4302.4669999999996</v>
      </c>
      <c r="Q21" s="79">
        <f t="shared" ref="Q21:Q25" si="27">R21+S21</f>
        <v>0</v>
      </c>
      <c r="R21" s="79">
        <f>R23+R25</f>
        <v>0</v>
      </c>
      <c r="S21" s="79">
        <f>S23+S25</f>
        <v>0</v>
      </c>
      <c r="T21" s="79">
        <f t="shared" ref="T21:T25" si="28">U21+V21</f>
        <v>235.03899999999999</v>
      </c>
      <c r="U21" s="79">
        <f>U23+U25</f>
        <v>181.654</v>
      </c>
      <c r="V21" s="79">
        <f>V23+V25</f>
        <v>53.385000000000005</v>
      </c>
      <c r="W21" s="79">
        <f t="shared" ref="W21:W25" si="29">X21+Y21</f>
        <v>5665.7219999999998</v>
      </c>
      <c r="X21" s="79">
        <f>X23+X25</f>
        <v>1416.6399999999999</v>
      </c>
      <c r="Y21" s="79">
        <f>Y23+Y25</f>
        <v>4249.0819999999994</v>
      </c>
      <c r="Z21" s="79">
        <f t="shared" ref="Z21:Z25" si="30">AA21+AB21</f>
        <v>0.46800000000000003</v>
      </c>
      <c r="AA21" s="79">
        <f t="shared" si="18"/>
        <v>0</v>
      </c>
      <c r="AB21" s="79">
        <f t="shared" si="18"/>
        <v>0.46800000000000003</v>
      </c>
      <c r="AC21" s="79">
        <f t="shared" si="18"/>
        <v>0</v>
      </c>
      <c r="AD21" s="69"/>
    </row>
    <row r="22" spans="2:30" ht="18" customHeight="1" x14ac:dyDescent="0.15">
      <c r="B22" s="78" t="s">
        <v>188</v>
      </c>
      <c r="C22" s="77" t="s">
        <v>13</v>
      </c>
      <c r="D22" s="79">
        <f t="shared" si="19"/>
        <v>25169.56</v>
      </c>
      <c r="E22" s="79">
        <f t="shared" si="20"/>
        <v>18119.36</v>
      </c>
      <c r="F22" s="79">
        <f t="shared" si="21"/>
        <v>17790.41</v>
      </c>
      <c r="G22" s="79">
        <f t="shared" si="22"/>
        <v>328.95</v>
      </c>
      <c r="H22" s="79">
        <f t="shared" si="23"/>
        <v>17649.59</v>
      </c>
      <c r="I22" s="79">
        <f t="shared" ref="I22:J25" si="31">I35+I48</f>
        <v>17427.88</v>
      </c>
      <c r="J22" s="79">
        <f t="shared" si="31"/>
        <v>221.70999999999998</v>
      </c>
      <c r="K22" s="79">
        <f t="shared" si="24"/>
        <v>469.77</v>
      </c>
      <c r="L22" s="79">
        <f t="shared" ref="L22:M25" si="32">L35+L48</f>
        <v>362.53</v>
      </c>
      <c r="M22" s="79">
        <f t="shared" si="32"/>
        <v>107.24</v>
      </c>
      <c r="N22" s="79">
        <f t="shared" si="25"/>
        <v>6618.2300000000005</v>
      </c>
      <c r="O22" s="250">
        <f t="shared" si="26"/>
        <v>606.1</v>
      </c>
      <c r="P22" s="250">
        <f t="shared" si="26"/>
        <v>6012.13</v>
      </c>
      <c r="Q22" s="79">
        <f t="shared" si="27"/>
        <v>0</v>
      </c>
      <c r="R22" s="79">
        <f t="shared" ref="R22:S25" si="33">R35+R48</f>
        <v>0</v>
      </c>
      <c r="S22" s="79">
        <f t="shared" si="33"/>
        <v>0</v>
      </c>
      <c r="T22" s="79">
        <f t="shared" si="28"/>
        <v>234.8</v>
      </c>
      <c r="U22" s="79">
        <f t="shared" ref="U22:V25" si="34">U35+U48</f>
        <v>71.240000000000009</v>
      </c>
      <c r="V22" s="79">
        <f t="shared" si="34"/>
        <v>163.56</v>
      </c>
      <c r="W22" s="79">
        <f t="shared" si="29"/>
        <v>6383.4299999999994</v>
      </c>
      <c r="X22" s="79">
        <f t="shared" ref="X22:Y25" si="35">X35+X48</f>
        <v>534.86</v>
      </c>
      <c r="Y22" s="79">
        <f t="shared" si="35"/>
        <v>5848.57</v>
      </c>
      <c r="Z22" s="79">
        <f t="shared" si="30"/>
        <v>431.96999999999997</v>
      </c>
      <c r="AA22" s="79">
        <f t="shared" ref="AA22:AC25" si="36">AA35+AA48</f>
        <v>260.65999999999997</v>
      </c>
      <c r="AB22" s="79">
        <f t="shared" si="36"/>
        <v>171.31</v>
      </c>
      <c r="AC22" s="79">
        <f t="shared" si="36"/>
        <v>0</v>
      </c>
      <c r="AD22" s="69"/>
    </row>
    <row r="23" spans="2:30" ht="18" customHeight="1" x14ac:dyDescent="0.15">
      <c r="B23" s="80"/>
      <c r="C23" s="77" t="s">
        <v>14</v>
      </c>
      <c r="D23" s="79">
        <f>E23+N23+Z23+AC23</f>
        <v>5763.347999999999</v>
      </c>
      <c r="E23" s="79">
        <f t="shared" si="20"/>
        <v>4817.6799999999994</v>
      </c>
      <c r="F23" s="79">
        <f t="shared" si="21"/>
        <v>4788.8729999999996</v>
      </c>
      <c r="G23" s="79">
        <f t="shared" si="22"/>
        <v>28.807000000000002</v>
      </c>
      <c r="H23" s="79">
        <f t="shared" si="23"/>
        <v>4761.8519999999999</v>
      </c>
      <c r="I23" s="79">
        <f t="shared" si="31"/>
        <v>4743.808</v>
      </c>
      <c r="J23" s="79">
        <f t="shared" si="31"/>
        <v>18.044</v>
      </c>
      <c r="K23" s="79">
        <f t="shared" si="24"/>
        <v>55.827999999999996</v>
      </c>
      <c r="L23" s="79">
        <f t="shared" si="32"/>
        <v>45.064999999999998</v>
      </c>
      <c r="M23" s="79">
        <f t="shared" si="32"/>
        <v>10.763</v>
      </c>
      <c r="N23" s="79">
        <f t="shared" si="25"/>
        <v>945.66800000000001</v>
      </c>
      <c r="O23" s="250">
        <f t="shared" si="26"/>
        <v>139.566</v>
      </c>
      <c r="P23" s="250">
        <f t="shared" si="26"/>
        <v>806.10199999999998</v>
      </c>
      <c r="Q23" s="79">
        <f t="shared" si="27"/>
        <v>0</v>
      </c>
      <c r="R23" s="79">
        <f t="shared" si="33"/>
        <v>0</v>
      </c>
      <c r="S23" s="79">
        <f t="shared" si="33"/>
        <v>0</v>
      </c>
      <c r="T23" s="79">
        <f t="shared" si="28"/>
        <v>28.254000000000001</v>
      </c>
      <c r="U23" s="79">
        <f t="shared" si="34"/>
        <v>11.981000000000002</v>
      </c>
      <c r="V23" s="79">
        <f t="shared" si="34"/>
        <v>16.273</v>
      </c>
      <c r="W23" s="79">
        <f t="shared" si="29"/>
        <v>917.41399999999999</v>
      </c>
      <c r="X23" s="79">
        <f t="shared" si="35"/>
        <v>127.58499999999999</v>
      </c>
      <c r="Y23" s="79">
        <f t="shared" si="35"/>
        <v>789.82899999999995</v>
      </c>
      <c r="Z23" s="79">
        <f t="shared" si="30"/>
        <v>0</v>
      </c>
      <c r="AA23" s="79">
        <f t="shared" si="36"/>
        <v>0</v>
      </c>
      <c r="AB23" s="79">
        <f t="shared" si="36"/>
        <v>0</v>
      </c>
      <c r="AC23" s="79">
        <f t="shared" si="36"/>
        <v>0</v>
      </c>
      <c r="AD23" s="69"/>
    </row>
    <row r="24" spans="2:30" ht="18" customHeight="1" x14ac:dyDescent="0.15">
      <c r="B24" s="78" t="s">
        <v>189</v>
      </c>
      <c r="C24" s="77" t="s">
        <v>13</v>
      </c>
      <c r="D24" s="79">
        <f t="shared" si="19"/>
        <v>84393.800000000017</v>
      </c>
      <c r="E24" s="79">
        <f t="shared" si="20"/>
        <v>47499.360000000008</v>
      </c>
      <c r="F24" s="79">
        <f t="shared" si="21"/>
        <v>46762.950000000004</v>
      </c>
      <c r="G24" s="79">
        <f t="shared" si="22"/>
        <v>736.41000000000008</v>
      </c>
      <c r="H24" s="79">
        <f t="shared" si="23"/>
        <v>47138.990000000005</v>
      </c>
      <c r="I24" s="79">
        <f t="shared" si="31"/>
        <v>46441.350000000006</v>
      </c>
      <c r="J24" s="79">
        <f t="shared" si="31"/>
        <v>697.6400000000001</v>
      </c>
      <c r="K24" s="79">
        <f t="shared" si="24"/>
        <v>360.37</v>
      </c>
      <c r="L24" s="79">
        <f t="shared" si="32"/>
        <v>321.60000000000002</v>
      </c>
      <c r="M24" s="79">
        <f t="shared" si="32"/>
        <v>38.769999999999996</v>
      </c>
      <c r="N24" s="79">
        <f t="shared" si="25"/>
        <v>33152.19</v>
      </c>
      <c r="O24" s="250">
        <f t="shared" si="26"/>
        <v>6282.6100000000006</v>
      </c>
      <c r="P24" s="250">
        <f t="shared" si="26"/>
        <v>26869.58</v>
      </c>
      <c r="Q24" s="79">
        <f t="shared" si="27"/>
        <v>0</v>
      </c>
      <c r="R24" s="79">
        <f t="shared" si="33"/>
        <v>0</v>
      </c>
      <c r="S24" s="79">
        <f t="shared" si="33"/>
        <v>0</v>
      </c>
      <c r="T24" s="79">
        <f t="shared" si="28"/>
        <v>1368.17</v>
      </c>
      <c r="U24" s="79">
        <f t="shared" si="34"/>
        <v>991.67</v>
      </c>
      <c r="V24" s="79">
        <f t="shared" si="34"/>
        <v>376.5</v>
      </c>
      <c r="W24" s="79">
        <f t="shared" si="29"/>
        <v>31784.020000000004</v>
      </c>
      <c r="X24" s="79">
        <f t="shared" si="35"/>
        <v>5290.9400000000005</v>
      </c>
      <c r="Y24" s="79">
        <f t="shared" si="35"/>
        <v>26493.08</v>
      </c>
      <c r="Z24" s="79">
        <f t="shared" si="30"/>
        <v>3742.1400000000003</v>
      </c>
      <c r="AA24" s="79">
        <f t="shared" si="36"/>
        <v>3082.55</v>
      </c>
      <c r="AB24" s="79">
        <f t="shared" si="36"/>
        <v>659.59</v>
      </c>
      <c r="AC24" s="79">
        <f t="shared" si="36"/>
        <v>0.11</v>
      </c>
      <c r="AD24" s="69"/>
    </row>
    <row r="25" spans="2:30" ht="18" customHeight="1" thickBot="1" x14ac:dyDescent="0.2">
      <c r="B25" s="80"/>
      <c r="C25" s="77" t="s">
        <v>14</v>
      </c>
      <c r="D25" s="79">
        <f t="shared" si="19"/>
        <v>18969.062000000002</v>
      </c>
      <c r="E25" s="79">
        <f t="shared" si="20"/>
        <v>14013.501</v>
      </c>
      <c r="F25" s="79">
        <f t="shared" si="21"/>
        <v>13950.299000000001</v>
      </c>
      <c r="G25" s="79">
        <f t="shared" si="22"/>
        <v>63.202000000000005</v>
      </c>
      <c r="H25" s="79">
        <f t="shared" si="23"/>
        <v>13949.452000000001</v>
      </c>
      <c r="I25" s="79">
        <f t="shared" si="31"/>
        <v>13889.192000000001</v>
      </c>
      <c r="J25" s="79">
        <f t="shared" si="31"/>
        <v>60.260000000000005</v>
      </c>
      <c r="K25" s="79">
        <f t="shared" si="24"/>
        <v>64.049000000000007</v>
      </c>
      <c r="L25" s="79">
        <f t="shared" si="32"/>
        <v>61.106999999999999</v>
      </c>
      <c r="M25" s="79">
        <f t="shared" si="32"/>
        <v>2.9420000000000002</v>
      </c>
      <c r="N25" s="79">
        <f t="shared" si="25"/>
        <v>4955.0929999999998</v>
      </c>
      <c r="O25" s="250">
        <f t="shared" si="26"/>
        <v>1458.7279999999998</v>
      </c>
      <c r="P25" s="250">
        <f t="shared" si="26"/>
        <v>3496.3649999999998</v>
      </c>
      <c r="Q25" s="79">
        <f t="shared" si="27"/>
        <v>0</v>
      </c>
      <c r="R25" s="79">
        <f t="shared" si="33"/>
        <v>0</v>
      </c>
      <c r="S25" s="79">
        <f t="shared" si="33"/>
        <v>0</v>
      </c>
      <c r="T25" s="79">
        <f t="shared" si="28"/>
        <v>206.785</v>
      </c>
      <c r="U25" s="79">
        <f t="shared" si="34"/>
        <v>169.673</v>
      </c>
      <c r="V25" s="79">
        <f t="shared" si="34"/>
        <v>37.112000000000002</v>
      </c>
      <c r="W25" s="79">
        <f t="shared" si="29"/>
        <v>4748.3079999999991</v>
      </c>
      <c r="X25" s="79">
        <f t="shared" si="35"/>
        <v>1289.0549999999998</v>
      </c>
      <c r="Y25" s="79">
        <f t="shared" si="35"/>
        <v>3459.2529999999997</v>
      </c>
      <c r="Z25" s="79">
        <f t="shared" si="30"/>
        <v>0.46800000000000003</v>
      </c>
      <c r="AA25" s="79">
        <f t="shared" si="36"/>
        <v>0</v>
      </c>
      <c r="AB25" s="79">
        <f t="shared" si="36"/>
        <v>0.46800000000000003</v>
      </c>
      <c r="AC25" s="79">
        <f t="shared" si="36"/>
        <v>0</v>
      </c>
      <c r="AD25" s="69"/>
    </row>
    <row r="26" spans="2:30" ht="18" customHeight="1" x14ac:dyDescent="0.15">
      <c r="B26" s="64"/>
      <c r="C26" s="64"/>
      <c r="D26" s="64"/>
      <c r="E26" s="64"/>
      <c r="F26" s="64"/>
      <c r="G26" s="64"/>
      <c r="H26" s="64"/>
      <c r="I26" s="64"/>
      <c r="J26" s="64"/>
      <c r="K26" s="64"/>
      <c r="L26" s="64"/>
      <c r="M26" s="64"/>
      <c r="N26" s="64"/>
      <c r="O26" s="64"/>
      <c r="P26" s="64"/>
      <c r="Q26" s="64"/>
      <c r="R26" s="64"/>
      <c r="S26" s="64"/>
      <c r="T26" s="64"/>
      <c r="U26" s="64"/>
      <c r="V26" s="64"/>
      <c r="W26" s="64"/>
      <c r="X26" s="64"/>
      <c r="Y26" s="64"/>
      <c r="Z26" s="64"/>
      <c r="AA26" s="64"/>
      <c r="AB26" s="64"/>
      <c r="AC26" s="64"/>
    </row>
    <row r="27" spans="2:30" s="3" customFormat="1" ht="18" customHeight="1" x14ac:dyDescent="0.15">
      <c r="B27" s="3" t="s">
        <v>576</v>
      </c>
    </row>
    <row r="28" spans="2:30" ht="18" customHeight="1" thickBot="1" x14ac:dyDescent="0.2">
      <c r="C28" s="72"/>
      <c r="D28" s="72"/>
      <c r="E28" s="72"/>
      <c r="F28" s="72"/>
      <c r="G28" s="72"/>
      <c r="H28" s="72"/>
      <c r="I28" s="72"/>
      <c r="J28" s="72"/>
      <c r="K28" s="72"/>
      <c r="L28" s="72"/>
      <c r="M28" s="72"/>
      <c r="N28" s="72"/>
      <c r="O28" s="72"/>
      <c r="P28" s="72"/>
      <c r="Q28" s="72"/>
      <c r="R28" s="72"/>
      <c r="S28" s="72"/>
      <c r="T28" s="72"/>
      <c r="U28" s="72"/>
      <c r="V28" s="72"/>
      <c r="W28" s="72"/>
      <c r="X28" s="72"/>
      <c r="Y28" s="72"/>
      <c r="Z28" s="72" t="s">
        <v>383</v>
      </c>
      <c r="AA28" s="72"/>
      <c r="AB28" s="72"/>
      <c r="AC28" s="72"/>
    </row>
    <row r="29" spans="2:30" ht="18" customHeight="1" x14ac:dyDescent="0.15">
      <c r="B29" s="63"/>
      <c r="C29" s="64"/>
      <c r="D29" s="65"/>
      <c r="E29" s="66" t="s">
        <v>0</v>
      </c>
      <c r="F29" s="67"/>
      <c r="G29" s="67"/>
      <c r="H29" s="67"/>
      <c r="I29" s="67"/>
      <c r="J29" s="67"/>
      <c r="K29" s="67"/>
      <c r="L29" s="67"/>
      <c r="M29" s="67"/>
      <c r="N29" s="67"/>
      <c r="O29" s="67"/>
      <c r="P29" s="67"/>
      <c r="Q29" s="67"/>
      <c r="R29" s="67"/>
      <c r="S29" s="67"/>
      <c r="T29" s="67"/>
      <c r="U29" s="67"/>
      <c r="V29" s="67"/>
      <c r="W29" s="67"/>
      <c r="X29" s="67"/>
      <c r="Y29" s="67"/>
      <c r="Z29" s="366" t="s">
        <v>384</v>
      </c>
      <c r="AA29" s="367"/>
      <c r="AB29" s="367"/>
      <c r="AC29" s="368" t="s">
        <v>385</v>
      </c>
      <c r="AD29" s="69"/>
    </row>
    <row r="30" spans="2:30" ht="18" customHeight="1" x14ac:dyDescent="0.15">
      <c r="B30" s="71" t="s">
        <v>386</v>
      </c>
      <c r="C30" s="72"/>
      <c r="D30" s="73" t="s">
        <v>2</v>
      </c>
      <c r="E30" s="74" t="s">
        <v>3</v>
      </c>
      <c r="F30" s="75"/>
      <c r="G30" s="75"/>
      <c r="H30" s="75"/>
      <c r="I30" s="75"/>
      <c r="J30" s="75"/>
      <c r="K30" s="75"/>
      <c r="L30" s="75"/>
      <c r="M30" s="75"/>
      <c r="N30" s="74" t="s">
        <v>4</v>
      </c>
      <c r="O30" s="75"/>
      <c r="P30" s="75"/>
      <c r="Q30" s="75"/>
      <c r="R30" s="75"/>
      <c r="S30" s="75"/>
      <c r="T30" s="75"/>
      <c r="U30" s="75"/>
      <c r="V30" s="75"/>
      <c r="W30" s="75"/>
      <c r="X30" s="75"/>
      <c r="Y30" s="75"/>
      <c r="Z30" s="77"/>
      <c r="AA30" s="77" t="s">
        <v>121</v>
      </c>
      <c r="AB30" s="77" t="s">
        <v>123</v>
      </c>
      <c r="AC30" s="369"/>
      <c r="AD30" s="69"/>
    </row>
    <row r="31" spans="2:30" ht="18" customHeight="1" x14ac:dyDescent="0.15">
      <c r="B31" s="71"/>
      <c r="C31" s="72"/>
      <c r="D31" s="73"/>
      <c r="E31" s="74" t="s">
        <v>5</v>
      </c>
      <c r="F31" s="75"/>
      <c r="G31" s="75"/>
      <c r="H31" s="74" t="s">
        <v>6</v>
      </c>
      <c r="I31" s="75"/>
      <c r="J31" s="75"/>
      <c r="K31" s="74" t="s">
        <v>7</v>
      </c>
      <c r="L31" s="75"/>
      <c r="M31" s="75"/>
      <c r="N31" s="74" t="s">
        <v>8</v>
      </c>
      <c r="O31" s="75"/>
      <c r="P31" s="75"/>
      <c r="Q31" s="74" t="s">
        <v>6</v>
      </c>
      <c r="R31" s="75"/>
      <c r="S31" s="75"/>
      <c r="T31" s="74" t="s">
        <v>7</v>
      </c>
      <c r="U31" s="75"/>
      <c r="V31" s="75"/>
      <c r="W31" s="74" t="s">
        <v>9</v>
      </c>
      <c r="X31" s="75"/>
      <c r="Y31" s="75"/>
      <c r="Z31" s="73" t="s">
        <v>2</v>
      </c>
      <c r="AA31" s="73"/>
      <c r="AB31" s="73"/>
      <c r="AC31" s="370" t="s">
        <v>125</v>
      </c>
      <c r="AD31" s="69"/>
    </row>
    <row r="32" spans="2:30" ht="18" customHeight="1" x14ac:dyDescent="0.15">
      <c r="B32" s="69"/>
      <c r="D32" s="76"/>
      <c r="E32" s="77" t="s">
        <v>2</v>
      </c>
      <c r="F32" s="77" t="s">
        <v>10</v>
      </c>
      <c r="G32" s="77" t="s">
        <v>11</v>
      </c>
      <c r="H32" s="77" t="s">
        <v>2</v>
      </c>
      <c r="I32" s="77" t="s">
        <v>10</v>
      </c>
      <c r="J32" s="77" t="s">
        <v>11</v>
      </c>
      <c r="K32" s="77" t="s">
        <v>2</v>
      </c>
      <c r="L32" s="77" t="s">
        <v>10</v>
      </c>
      <c r="M32" s="77" t="s">
        <v>11</v>
      </c>
      <c r="N32" s="77" t="s">
        <v>2</v>
      </c>
      <c r="O32" s="238" t="s">
        <v>10</v>
      </c>
      <c r="P32" s="239" t="s">
        <v>11</v>
      </c>
      <c r="Q32" s="77" t="s">
        <v>2</v>
      </c>
      <c r="R32" s="77" t="s">
        <v>10</v>
      </c>
      <c r="S32" s="77" t="s">
        <v>11</v>
      </c>
      <c r="T32" s="77" t="s">
        <v>2</v>
      </c>
      <c r="U32" s="77" t="s">
        <v>10</v>
      </c>
      <c r="V32" s="77" t="s">
        <v>11</v>
      </c>
      <c r="W32" s="77" t="s">
        <v>2</v>
      </c>
      <c r="X32" s="77" t="s">
        <v>10</v>
      </c>
      <c r="Y32" s="77" t="s">
        <v>11</v>
      </c>
      <c r="Z32" s="76"/>
      <c r="AA32" s="73" t="s">
        <v>122</v>
      </c>
      <c r="AB32" s="73" t="s">
        <v>124</v>
      </c>
      <c r="AC32" s="371"/>
      <c r="AD32" s="69"/>
    </row>
    <row r="33" spans="2:30" ht="18" customHeight="1" x14ac:dyDescent="0.15">
      <c r="B33" s="240" t="s">
        <v>382</v>
      </c>
      <c r="C33" s="77" t="s">
        <v>13</v>
      </c>
      <c r="D33" s="79">
        <f>E33+N33+Z33+AC33</f>
        <v>58718.630000000005</v>
      </c>
      <c r="E33" s="79">
        <f>F33+G33</f>
        <v>35617.480000000003</v>
      </c>
      <c r="F33" s="79">
        <f>I33+L33</f>
        <v>34863.460000000006</v>
      </c>
      <c r="G33" s="79">
        <f>J33+M33</f>
        <v>754.0200000000001</v>
      </c>
      <c r="H33" s="79">
        <f>I33+J33</f>
        <v>35279.770000000004</v>
      </c>
      <c r="I33" s="79">
        <f>I35+I37</f>
        <v>34566.950000000004</v>
      </c>
      <c r="J33" s="79">
        <f>J35+J37</f>
        <v>712.82</v>
      </c>
      <c r="K33" s="79">
        <f>L33+M33</f>
        <v>337.71</v>
      </c>
      <c r="L33" s="79">
        <f>L35+L37</f>
        <v>296.51</v>
      </c>
      <c r="M33" s="79">
        <f>M35+M37</f>
        <v>41.2</v>
      </c>
      <c r="N33" s="79">
        <f>O33+P33</f>
        <v>21543.520000000004</v>
      </c>
      <c r="O33" s="250">
        <f>R33+U33+X33</f>
        <v>3880.22</v>
      </c>
      <c r="P33" s="250">
        <f>S33+V33+Y33</f>
        <v>17663.300000000003</v>
      </c>
      <c r="Q33" s="79">
        <f>R33+S33</f>
        <v>0</v>
      </c>
      <c r="R33" s="79">
        <f>R35+R37</f>
        <v>0</v>
      </c>
      <c r="S33" s="79">
        <f>S35+S37</f>
        <v>0</v>
      </c>
      <c r="T33" s="79">
        <f>U33+V33</f>
        <v>1131.73</v>
      </c>
      <c r="U33" s="79">
        <f>U35+U37</f>
        <v>902.15</v>
      </c>
      <c r="V33" s="79">
        <f>V35+V37</f>
        <v>229.57999999999998</v>
      </c>
      <c r="W33" s="79">
        <f>X33+Y33</f>
        <v>20411.79</v>
      </c>
      <c r="X33" s="79">
        <f>X35+X37</f>
        <v>2978.0699999999997</v>
      </c>
      <c r="Y33" s="79">
        <f>Y35+Y37</f>
        <v>17433.72</v>
      </c>
      <c r="Z33" s="79">
        <f>AA33+AB33</f>
        <v>1557.6299999999999</v>
      </c>
      <c r="AA33" s="79">
        <f t="shared" ref="AA33:AC34" si="37">AA35+AA37</f>
        <v>1333.55</v>
      </c>
      <c r="AB33" s="79">
        <f t="shared" si="37"/>
        <v>224.07999999999998</v>
      </c>
      <c r="AC33" s="79">
        <f t="shared" si="37"/>
        <v>0</v>
      </c>
      <c r="AD33" s="69"/>
    </row>
    <row r="34" spans="2:30" ht="18" customHeight="1" x14ac:dyDescent="0.15">
      <c r="B34" s="80"/>
      <c r="C34" s="77" t="s">
        <v>14</v>
      </c>
      <c r="D34" s="79">
        <f t="shared" ref="D34:D38" si="38">E34+N34+Z34+AC34</f>
        <v>12815.266000000001</v>
      </c>
      <c r="E34" s="79">
        <f t="shared" ref="E34:E38" si="39">F34+G34</f>
        <v>9680.1310000000012</v>
      </c>
      <c r="F34" s="79">
        <f t="shared" ref="F34:F38" si="40">I34+L34</f>
        <v>9625.4750000000004</v>
      </c>
      <c r="G34" s="79">
        <f t="shared" ref="G34:G38" si="41">J34+M34</f>
        <v>54.656000000000006</v>
      </c>
      <c r="H34" s="79">
        <f t="shared" ref="H34:H38" si="42">I34+J34</f>
        <v>9627.6270000000004</v>
      </c>
      <c r="I34" s="79">
        <f>I36+I38</f>
        <v>9576.1350000000002</v>
      </c>
      <c r="J34" s="79">
        <f>J36+J38</f>
        <v>51.492000000000004</v>
      </c>
      <c r="K34" s="79">
        <f t="shared" ref="K34:K38" si="43">L34+M34</f>
        <v>52.504000000000005</v>
      </c>
      <c r="L34" s="79">
        <f>L36+L38</f>
        <v>49.34</v>
      </c>
      <c r="M34" s="79">
        <f>M36+M38</f>
        <v>3.1639999999999997</v>
      </c>
      <c r="N34" s="79">
        <f>O34+P34</f>
        <v>3135.1349999999998</v>
      </c>
      <c r="O34" s="250">
        <f t="shared" ref="O34:O38" si="44">R34+U34+X34</f>
        <v>876.16899999999987</v>
      </c>
      <c r="P34" s="250">
        <f t="shared" ref="P34:P38" si="45">S34+V34+Y34</f>
        <v>2258.9659999999999</v>
      </c>
      <c r="Q34" s="79">
        <f t="shared" ref="Q34:Q38" si="46">R34+S34</f>
        <v>0</v>
      </c>
      <c r="R34" s="79">
        <f>R36+R38</f>
        <v>0</v>
      </c>
      <c r="S34" s="79">
        <f>S36+S38</f>
        <v>0</v>
      </c>
      <c r="T34" s="79">
        <f t="shared" ref="T34:T38" si="47">U34+V34</f>
        <v>175.63800000000001</v>
      </c>
      <c r="U34" s="79">
        <f>U36+U38</f>
        <v>153.27600000000001</v>
      </c>
      <c r="V34" s="79">
        <f>V36+V38</f>
        <v>22.361999999999998</v>
      </c>
      <c r="W34" s="79">
        <f t="shared" ref="W34:W38" si="48">X34+Y34</f>
        <v>2959.4969999999998</v>
      </c>
      <c r="X34" s="79">
        <f>X36+X38</f>
        <v>722.89299999999992</v>
      </c>
      <c r="Y34" s="79">
        <f>Y36+Y38</f>
        <v>2236.6039999999998</v>
      </c>
      <c r="Z34" s="79">
        <f t="shared" ref="Z34:Z38" si="49">AA34+AB34</f>
        <v>0</v>
      </c>
      <c r="AA34" s="79">
        <f t="shared" si="37"/>
        <v>0</v>
      </c>
      <c r="AB34" s="79">
        <f t="shared" si="37"/>
        <v>0</v>
      </c>
      <c r="AC34" s="79">
        <f t="shared" si="37"/>
        <v>0</v>
      </c>
      <c r="AD34" s="69"/>
    </row>
    <row r="35" spans="2:30" ht="18" customHeight="1" x14ac:dyDescent="0.15">
      <c r="B35" s="78" t="s">
        <v>188</v>
      </c>
      <c r="C35" s="77" t="s">
        <v>13</v>
      </c>
      <c r="D35" s="79">
        <f t="shared" si="38"/>
        <v>14009.460000000001</v>
      </c>
      <c r="E35" s="79">
        <f t="shared" si="39"/>
        <v>9975.26</v>
      </c>
      <c r="F35" s="79">
        <f t="shared" si="40"/>
        <v>9774.49</v>
      </c>
      <c r="G35" s="79">
        <f t="shared" si="41"/>
        <v>200.77</v>
      </c>
      <c r="H35" s="79">
        <f t="shared" si="42"/>
        <v>9849.33</v>
      </c>
      <c r="I35" s="79">
        <v>9664.58</v>
      </c>
      <c r="J35" s="79">
        <v>184.75</v>
      </c>
      <c r="K35" s="79">
        <f t="shared" si="43"/>
        <v>125.92999999999999</v>
      </c>
      <c r="L35" s="79">
        <v>109.91</v>
      </c>
      <c r="M35" s="79">
        <v>16.02</v>
      </c>
      <c r="N35" s="79">
        <f t="shared" ref="N35:N38" si="50">O35+P35</f>
        <v>3897.5299999999997</v>
      </c>
      <c r="O35" s="250">
        <f t="shared" si="44"/>
        <v>439.53</v>
      </c>
      <c r="P35" s="250">
        <f t="shared" si="45"/>
        <v>3458</v>
      </c>
      <c r="Q35" s="79">
        <f t="shared" si="46"/>
        <v>0</v>
      </c>
      <c r="R35" s="79">
        <v>0</v>
      </c>
      <c r="S35" s="79">
        <v>0</v>
      </c>
      <c r="T35" s="79">
        <f t="shared" si="47"/>
        <v>149.25</v>
      </c>
      <c r="U35" s="79">
        <v>57.95</v>
      </c>
      <c r="V35" s="79">
        <v>91.3</v>
      </c>
      <c r="W35" s="79">
        <f t="shared" si="48"/>
        <v>3748.2799999999997</v>
      </c>
      <c r="X35" s="79">
        <v>381.58</v>
      </c>
      <c r="Y35" s="79">
        <v>3366.7</v>
      </c>
      <c r="Z35" s="79">
        <f t="shared" si="49"/>
        <v>136.67000000000002</v>
      </c>
      <c r="AA35" s="79">
        <v>71.56</v>
      </c>
      <c r="AB35" s="79">
        <v>65.11</v>
      </c>
      <c r="AC35" s="79">
        <v>0</v>
      </c>
      <c r="AD35" s="69"/>
    </row>
    <row r="36" spans="2:30" ht="18" customHeight="1" x14ac:dyDescent="0.15">
      <c r="B36" s="80"/>
      <c r="C36" s="77" t="s">
        <v>14</v>
      </c>
      <c r="D36" s="79">
        <f t="shared" si="38"/>
        <v>3231.9969999999998</v>
      </c>
      <c r="E36" s="79">
        <f t="shared" si="39"/>
        <v>2674.0119999999997</v>
      </c>
      <c r="F36" s="79">
        <f t="shared" si="40"/>
        <v>2659.6059999999998</v>
      </c>
      <c r="G36" s="79">
        <f t="shared" si="41"/>
        <v>14.406000000000001</v>
      </c>
      <c r="H36" s="79">
        <f t="shared" si="42"/>
        <v>2660.998</v>
      </c>
      <c r="I36" s="79">
        <v>2648.1109999999999</v>
      </c>
      <c r="J36" s="79">
        <v>12.887</v>
      </c>
      <c r="K36" s="79">
        <f t="shared" si="43"/>
        <v>13.014000000000001</v>
      </c>
      <c r="L36" s="79">
        <v>11.495000000000001</v>
      </c>
      <c r="M36" s="79">
        <v>1.5189999999999999</v>
      </c>
      <c r="N36" s="79">
        <f t="shared" si="50"/>
        <v>557.98500000000001</v>
      </c>
      <c r="O36" s="250">
        <f t="shared" si="44"/>
        <v>101.55399999999999</v>
      </c>
      <c r="P36" s="250">
        <f t="shared" si="45"/>
        <v>456.43099999999998</v>
      </c>
      <c r="Q36" s="79">
        <f t="shared" si="46"/>
        <v>0</v>
      </c>
      <c r="R36" s="79">
        <v>0</v>
      </c>
      <c r="S36" s="79">
        <v>0</v>
      </c>
      <c r="T36" s="79">
        <f t="shared" si="47"/>
        <v>18.797000000000001</v>
      </c>
      <c r="U36" s="79">
        <v>9.7550000000000008</v>
      </c>
      <c r="V36" s="79">
        <v>9.0419999999999998</v>
      </c>
      <c r="W36" s="79">
        <f t="shared" si="48"/>
        <v>539.18799999999999</v>
      </c>
      <c r="X36" s="79">
        <v>91.798999999999992</v>
      </c>
      <c r="Y36" s="79">
        <v>447.38900000000001</v>
      </c>
      <c r="Z36" s="79">
        <f t="shared" si="49"/>
        <v>0</v>
      </c>
      <c r="AA36" s="79">
        <v>0</v>
      </c>
      <c r="AB36" s="79">
        <v>0</v>
      </c>
      <c r="AC36" s="79">
        <v>0</v>
      </c>
      <c r="AD36" s="69"/>
    </row>
    <row r="37" spans="2:30" ht="18" customHeight="1" x14ac:dyDescent="0.15">
      <c r="B37" s="78" t="s">
        <v>189</v>
      </c>
      <c r="C37" s="77" t="s">
        <v>13</v>
      </c>
      <c r="D37" s="79">
        <f t="shared" si="38"/>
        <v>44709.170000000006</v>
      </c>
      <c r="E37" s="79">
        <f t="shared" si="39"/>
        <v>25642.22</v>
      </c>
      <c r="F37" s="79">
        <f t="shared" si="40"/>
        <v>25088.97</v>
      </c>
      <c r="G37" s="79">
        <f t="shared" si="41"/>
        <v>553.25</v>
      </c>
      <c r="H37" s="79">
        <f t="shared" si="42"/>
        <v>25430.440000000002</v>
      </c>
      <c r="I37" s="79">
        <v>24902.370000000003</v>
      </c>
      <c r="J37" s="79">
        <v>528.07000000000005</v>
      </c>
      <c r="K37" s="79">
        <f t="shared" si="43"/>
        <v>211.78</v>
      </c>
      <c r="L37" s="79">
        <v>186.6</v>
      </c>
      <c r="M37" s="79">
        <v>25.18</v>
      </c>
      <c r="N37" s="79">
        <f t="shared" si="50"/>
        <v>17645.990000000002</v>
      </c>
      <c r="O37" s="250">
        <f t="shared" si="44"/>
        <v>3440.6899999999996</v>
      </c>
      <c r="P37" s="250">
        <f t="shared" si="45"/>
        <v>14205.300000000001</v>
      </c>
      <c r="Q37" s="79">
        <f t="shared" si="46"/>
        <v>0</v>
      </c>
      <c r="R37" s="79">
        <v>0</v>
      </c>
      <c r="S37" s="79">
        <v>0</v>
      </c>
      <c r="T37" s="79">
        <f t="shared" si="47"/>
        <v>982.4799999999999</v>
      </c>
      <c r="U37" s="79">
        <v>844.19999999999993</v>
      </c>
      <c r="V37" s="79">
        <v>138.28</v>
      </c>
      <c r="W37" s="79">
        <f t="shared" si="48"/>
        <v>16663.510000000002</v>
      </c>
      <c r="X37" s="79">
        <v>2596.4899999999998</v>
      </c>
      <c r="Y37" s="79">
        <v>14067.02</v>
      </c>
      <c r="Z37" s="79">
        <f t="shared" si="49"/>
        <v>1420.96</v>
      </c>
      <c r="AA37" s="79">
        <v>1261.99</v>
      </c>
      <c r="AB37" s="79">
        <v>158.97</v>
      </c>
      <c r="AC37" s="79">
        <v>0</v>
      </c>
      <c r="AD37" s="69"/>
    </row>
    <row r="38" spans="2:30" ht="18" customHeight="1" thickBot="1" x14ac:dyDescent="0.2">
      <c r="B38" s="80"/>
      <c r="C38" s="77" t="s">
        <v>14</v>
      </c>
      <c r="D38" s="79">
        <f t="shared" si="38"/>
        <v>9583.2690000000002</v>
      </c>
      <c r="E38" s="79">
        <f t="shared" si="39"/>
        <v>7006.1190000000006</v>
      </c>
      <c r="F38" s="79">
        <f t="shared" si="40"/>
        <v>6965.8690000000006</v>
      </c>
      <c r="G38" s="79">
        <f t="shared" si="41"/>
        <v>40.250000000000007</v>
      </c>
      <c r="H38" s="79">
        <f t="shared" si="42"/>
        <v>6966.6289999999999</v>
      </c>
      <c r="I38" s="79">
        <v>6928.0240000000003</v>
      </c>
      <c r="J38" s="79">
        <v>38.605000000000004</v>
      </c>
      <c r="K38" s="79">
        <f t="shared" si="43"/>
        <v>39.49</v>
      </c>
      <c r="L38" s="79">
        <v>37.844999999999999</v>
      </c>
      <c r="M38" s="79">
        <v>1.645</v>
      </c>
      <c r="N38" s="79">
        <f t="shared" si="50"/>
        <v>2577.1499999999996</v>
      </c>
      <c r="O38" s="250">
        <f t="shared" si="44"/>
        <v>774.61500000000001</v>
      </c>
      <c r="P38" s="250">
        <f t="shared" si="45"/>
        <v>1802.5349999999999</v>
      </c>
      <c r="Q38" s="79">
        <f t="shared" si="46"/>
        <v>0</v>
      </c>
      <c r="R38" s="79">
        <v>0</v>
      </c>
      <c r="S38" s="79">
        <v>0</v>
      </c>
      <c r="T38" s="79">
        <f t="shared" si="47"/>
        <v>156.84100000000001</v>
      </c>
      <c r="U38" s="79">
        <v>143.52100000000002</v>
      </c>
      <c r="V38" s="79">
        <v>13.319999999999999</v>
      </c>
      <c r="W38" s="79">
        <f t="shared" si="48"/>
        <v>2420.3089999999997</v>
      </c>
      <c r="X38" s="79">
        <v>631.09399999999994</v>
      </c>
      <c r="Y38" s="79">
        <v>1789.2149999999999</v>
      </c>
      <c r="Z38" s="79">
        <f t="shared" si="49"/>
        <v>0</v>
      </c>
      <c r="AA38" s="79">
        <v>0</v>
      </c>
      <c r="AB38" s="79">
        <v>0</v>
      </c>
      <c r="AC38" s="79">
        <v>0</v>
      </c>
      <c r="AD38" s="69"/>
    </row>
    <row r="39" spans="2:30" ht="18" customHeight="1" x14ac:dyDescent="0.15">
      <c r="B39" s="64"/>
      <c r="C39" s="64"/>
      <c r="D39" s="64"/>
      <c r="E39" s="64"/>
      <c r="F39" s="64"/>
      <c r="G39" s="64"/>
      <c r="H39" s="64"/>
      <c r="I39" s="64"/>
      <c r="J39" s="64"/>
      <c r="K39" s="64"/>
      <c r="L39" s="64"/>
      <c r="M39" s="64"/>
      <c r="N39" s="64"/>
      <c r="O39" s="64"/>
      <c r="P39" s="64"/>
      <c r="Q39" s="64"/>
      <c r="R39" s="64"/>
      <c r="S39" s="64"/>
      <c r="T39" s="64"/>
      <c r="U39" s="64"/>
      <c r="V39" s="64"/>
      <c r="W39" s="64"/>
      <c r="X39" s="64"/>
      <c r="Y39" s="64"/>
      <c r="Z39" s="64"/>
      <c r="AA39" s="64"/>
      <c r="AB39" s="64"/>
      <c r="AC39" s="64"/>
    </row>
    <row r="40" spans="2:30" s="3" customFormat="1" ht="18" customHeight="1" x14ac:dyDescent="0.15">
      <c r="B40" s="3" t="s">
        <v>549</v>
      </c>
    </row>
    <row r="41" spans="2:30" ht="18" customHeight="1" thickBot="1" x14ac:dyDescent="0.2">
      <c r="C41" s="72"/>
      <c r="D41" s="72"/>
      <c r="E41" s="72"/>
      <c r="F41" s="72"/>
      <c r="G41" s="72"/>
      <c r="H41" s="72"/>
      <c r="I41" s="72"/>
      <c r="J41" s="72"/>
      <c r="K41" s="72"/>
      <c r="L41" s="72"/>
      <c r="M41" s="72"/>
      <c r="N41" s="72"/>
      <c r="O41" s="72"/>
      <c r="P41" s="72"/>
      <c r="Q41" s="72"/>
      <c r="R41" s="72"/>
      <c r="S41" s="72"/>
      <c r="T41" s="72"/>
      <c r="U41" s="72"/>
      <c r="V41" s="72"/>
      <c r="W41" s="72"/>
      <c r="X41" s="72"/>
      <c r="Y41" s="72"/>
      <c r="Z41" s="72" t="s">
        <v>383</v>
      </c>
      <c r="AA41" s="72"/>
      <c r="AB41" s="72"/>
      <c r="AC41" s="72"/>
    </row>
    <row r="42" spans="2:30" ht="18" customHeight="1" x14ac:dyDescent="0.15">
      <c r="B42" s="63"/>
      <c r="C42" s="64"/>
      <c r="D42" s="65"/>
      <c r="E42" s="66" t="s">
        <v>0</v>
      </c>
      <c r="F42" s="67"/>
      <c r="G42" s="67"/>
      <c r="H42" s="67"/>
      <c r="I42" s="67"/>
      <c r="J42" s="67"/>
      <c r="K42" s="67"/>
      <c r="L42" s="67"/>
      <c r="M42" s="67"/>
      <c r="N42" s="67"/>
      <c r="O42" s="67"/>
      <c r="P42" s="67"/>
      <c r="Q42" s="67"/>
      <c r="R42" s="67"/>
      <c r="S42" s="67"/>
      <c r="T42" s="67"/>
      <c r="U42" s="67"/>
      <c r="V42" s="67"/>
      <c r="W42" s="67"/>
      <c r="X42" s="67"/>
      <c r="Y42" s="67"/>
      <c r="Z42" s="366" t="s">
        <v>384</v>
      </c>
      <c r="AA42" s="367"/>
      <c r="AB42" s="367"/>
      <c r="AC42" s="368" t="s">
        <v>385</v>
      </c>
      <c r="AD42" s="69"/>
    </row>
    <row r="43" spans="2:30" ht="18" customHeight="1" x14ac:dyDescent="0.15">
      <c r="B43" s="71" t="s">
        <v>386</v>
      </c>
      <c r="C43" s="72"/>
      <c r="D43" s="73" t="s">
        <v>2</v>
      </c>
      <c r="E43" s="74" t="s">
        <v>3</v>
      </c>
      <c r="F43" s="75"/>
      <c r="G43" s="75"/>
      <c r="H43" s="75"/>
      <c r="I43" s="75"/>
      <c r="J43" s="75"/>
      <c r="K43" s="75"/>
      <c r="L43" s="75"/>
      <c r="M43" s="75"/>
      <c r="N43" s="74" t="s">
        <v>4</v>
      </c>
      <c r="O43" s="75"/>
      <c r="P43" s="75"/>
      <c r="Q43" s="75"/>
      <c r="R43" s="75"/>
      <c r="S43" s="75"/>
      <c r="T43" s="75"/>
      <c r="U43" s="75"/>
      <c r="V43" s="75"/>
      <c r="W43" s="75"/>
      <c r="X43" s="75"/>
      <c r="Y43" s="75"/>
      <c r="Z43" s="77"/>
      <c r="AA43" s="77" t="s">
        <v>121</v>
      </c>
      <c r="AB43" s="77" t="s">
        <v>123</v>
      </c>
      <c r="AC43" s="369"/>
      <c r="AD43" s="69"/>
    </row>
    <row r="44" spans="2:30" ht="18" customHeight="1" x14ac:dyDescent="0.15">
      <c r="B44" s="71"/>
      <c r="C44" s="72"/>
      <c r="D44" s="73"/>
      <c r="E44" s="74" t="s">
        <v>5</v>
      </c>
      <c r="F44" s="75"/>
      <c r="G44" s="75"/>
      <c r="H44" s="74" t="s">
        <v>6</v>
      </c>
      <c r="I44" s="75"/>
      <c r="J44" s="75"/>
      <c r="K44" s="74" t="s">
        <v>7</v>
      </c>
      <c r="L44" s="75"/>
      <c r="M44" s="75"/>
      <c r="N44" s="74" t="s">
        <v>8</v>
      </c>
      <c r="O44" s="75"/>
      <c r="P44" s="75"/>
      <c r="Q44" s="74" t="s">
        <v>6</v>
      </c>
      <c r="R44" s="75"/>
      <c r="S44" s="75"/>
      <c r="T44" s="74" t="s">
        <v>7</v>
      </c>
      <c r="U44" s="75"/>
      <c r="V44" s="75"/>
      <c r="W44" s="74" t="s">
        <v>9</v>
      </c>
      <c r="X44" s="75"/>
      <c r="Y44" s="75"/>
      <c r="Z44" s="73" t="s">
        <v>2</v>
      </c>
      <c r="AA44" s="73"/>
      <c r="AB44" s="73"/>
      <c r="AC44" s="370" t="s">
        <v>125</v>
      </c>
      <c r="AD44" s="69"/>
    </row>
    <row r="45" spans="2:30" ht="18" customHeight="1" x14ac:dyDescent="0.15">
      <c r="B45" s="69"/>
      <c r="D45" s="76"/>
      <c r="E45" s="77" t="s">
        <v>2</v>
      </c>
      <c r="F45" s="77" t="s">
        <v>10</v>
      </c>
      <c r="G45" s="77" t="s">
        <v>11</v>
      </c>
      <c r="H45" s="77" t="s">
        <v>2</v>
      </c>
      <c r="I45" s="77" t="s">
        <v>10</v>
      </c>
      <c r="J45" s="77" t="s">
        <v>11</v>
      </c>
      <c r="K45" s="77" t="s">
        <v>2</v>
      </c>
      <c r="L45" s="77" t="s">
        <v>10</v>
      </c>
      <c r="M45" s="77" t="s">
        <v>11</v>
      </c>
      <c r="N45" s="77" t="s">
        <v>2</v>
      </c>
      <c r="O45" s="238" t="s">
        <v>10</v>
      </c>
      <c r="P45" s="239" t="s">
        <v>11</v>
      </c>
      <c r="Q45" s="77" t="s">
        <v>2</v>
      </c>
      <c r="R45" s="77" t="s">
        <v>10</v>
      </c>
      <c r="S45" s="77" t="s">
        <v>11</v>
      </c>
      <c r="T45" s="77" t="s">
        <v>2</v>
      </c>
      <c r="U45" s="77" t="s">
        <v>10</v>
      </c>
      <c r="V45" s="77" t="s">
        <v>11</v>
      </c>
      <c r="W45" s="77" t="s">
        <v>2</v>
      </c>
      <c r="X45" s="77" t="s">
        <v>10</v>
      </c>
      <c r="Y45" s="77" t="s">
        <v>11</v>
      </c>
      <c r="Z45" s="76"/>
      <c r="AA45" s="73" t="s">
        <v>122</v>
      </c>
      <c r="AB45" s="73" t="s">
        <v>124</v>
      </c>
      <c r="AC45" s="371"/>
      <c r="AD45" s="69"/>
    </row>
    <row r="46" spans="2:30" ht="18" customHeight="1" x14ac:dyDescent="0.15">
      <c r="B46" s="240" t="s">
        <v>382</v>
      </c>
      <c r="C46" s="77" t="s">
        <v>13</v>
      </c>
      <c r="D46" s="79">
        <f>E46+N46+Z46+AC46</f>
        <v>50844.73</v>
      </c>
      <c r="E46" s="79">
        <f>F46+G46</f>
        <v>30001.239999999998</v>
      </c>
      <c r="F46" s="79">
        <f t="shared" ref="F46:G48" si="51">I46+L46</f>
        <v>29689.899999999998</v>
      </c>
      <c r="G46" s="79">
        <f t="shared" si="51"/>
        <v>311.34000000000003</v>
      </c>
      <c r="H46" s="79">
        <f>I46+J46</f>
        <v>29508.809999999998</v>
      </c>
      <c r="I46" s="79">
        <f>I48+I50</f>
        <v>29302.28</v>
      </c>
      <c r="J46" s="79">
        <f>J48+J50</f>
        <v>206.53000000000003</v>
      </c>
      <c r="K46" s="79">
        <f>L46+M46</f>
        <v>492.43</v>
      </c>
      <c r="L46" s="79">
        <f>L48+L50</f>
        <v>387.62</v>
      </c>
      <c r="M46" s="79">
        <f>M48+M50</f>
        <v>104.81</v>
      </c>
      <c r="N46" s="79">
        <f>O46+P46</f>
        <v>18226.900000000001</v>
      </c>
      <c r="O46" s="250">
        <f>R46+U46+X46</f>
        <v>3008.4900000000007</v>
      </c>
      <c r="P46" s="250">
        <f>S46+V46+Y46</f>
        <v>15218.41</v>
      </c>
      <c r="Q46" s="79">
        <f>R46+S46</f>
        <v>0</v>
      </c>
      <c r="R46" s="79">
        <f>R48+R50</f>
        <v>0</v>
      </c>
      <c r="S46" s="79">
        <f>S48+S50</f>
        <v>0</v>
      </c>
      <c r="T46" s="79">
        <f>U46+V46</f>
        <v>471.24</v>
      </c>
      <c r="U46" s="79">
        <f>U48+U50</f>
        <v>160.76</v>
      </c>
      <c r="V46" s="79">
        <f>V48+V50</f>
        <v>310.48</v>
      </c>
      <c r="W46" s="79">
        <f>X46+Y46</f>
        <v>17755.66</v>
      </c>
      <c r="X46" s="79">
        <f>X48+X50</f>
        <v>2847.7300000000005</v>
      </c>
      <c r="Y46" s="79">
        <f>Y48+Y50</f>
        <v>14907.93</v>
      </c>
      <c r="Z46" s="79">
        <f>AA46+AB46</f>
        <v>2616.48</v>
      </c>
      <c r="AA46" s="79">
        <f t="shared" ref="AA46:AC47" si="52">AA48+AA50</f>
        <v>2009.6599999999999</v>
      </c>
      <c r="AB46" s="79">
        <f t="shared" si="52"/>
        <v>606.82000000000005</v>
      </c>
      <c r="AC46" s="79">
        <f t="shared" si="52"/>
        <v>0.11</v>
      </c>
      <c r="AD46" s="69"/>
    </row>
    <row r="47" spans="2:30" ht="18" customHeight="1" x14ac:dyDescent="0.15">
      <c r="B47" s="80"/>
      <c r="C47" s="77" t="s">
        <v>14</v>
      </c>
      <c r="D47" s="79">
        <f t="shared" ref="D47:D51" si="53">E47+N47+Z47+AC47</f>
        <v>11917.144000000002</v>
      </c>
      <c r="E47" s="79">
        <f t="shared" ref="E47:E51" si="54">F47+G47</f>
        <v>9151.0500000000011</v>
      </c>
      <c r="F47" s="79">
        <f t="shared" si="51"/>
        <v>9113.6970000000019</v>
      </c>
      <c r="G47" s="79">
        <f t="shared" si="51"/>
        <v>37.353000000000002</v>
      </c>
      <c r="H47" s="79">
        <f t="shared" ref="H47:H51" si="55">I47+J47</f>
        <v>9083.6770000000015</v>
      </c>
      <c r="I47" s="79">
        <f>I49+I51</f>
        <v>9056.8650000000016</v>
      </c>
      <c r="J47" s="79">
        <f>J49+J51</f>
        <v>26.812000000000001</v>
      </c>
      <c r="K47" s="79">
        <f t="shared" ref="K47:K51" si="56">L47+M47</f>
        <v>67.373000000000005</v>
      </c>
      <c r="L47" s="79">
        <f>L49+L51</f>
        <v>56.832000000000001</v>
      </c>
      <c r="M47" s="79">
        <f>M49+M51</f>
        <v>10.541</v>
      </c>
      <c r="N47" s="79">
        <f t="shared" ref="N47:N51" si="57">O47+P47</f>
        <v>2765.6260000000002</v>
      </c>
      <c r="O47" s="250">
        <f>R47+U47+X47</f>
        <v>722.12500000000011</v>
      </c>
      <c r="P47" s="250">
        <f>S47+V47+Y47</f>
        <v>2043.501</v>
      </c>
      <c r="Q47" s="79">
        <f t="shared" ref="Q47:Q51" si="58">R47+S47</f>
        <v>0</v>
      </c>
      <c r="R47" s="79">
        <f>R49+R51</f>
        <v>0</v>
      </c>
      <c r="S47" s="79">
        <f>S49+S51</f>
        <v>0</v>
      </c>
      <c r="T47" s="79">
        <f t="shared" ref="T47:T51" si="59">U47+V47</f>
        <v>59.401000000000003</v>
      </c>
      <c r="U47" s="79">
        <f>U49+U51</f>
        <v>28.378</v>
      </c>
      <c r="V47" s="79">
        <f>V49+V51</f>
        <v>31.023000000000003</v>
      </c>
      <c r="W47" s="79">
        <f t="shared" ref="W47:W51" si="60">X47+Y47</f>
        <v>2706.2250000000004</v>
      </c>
      <c r="X47" s="79">
        <f>X49+X51</f>
        <v>693.74700000000007</v>
      </c>
      <c r="Y47" s="79">
        <f>Y49+Y51</f>
        <v>2012.4780000000001</v>
      </c>
      <c r="Z47" s="79">
        <f t="shared" ref="Z47:Z51" si="61">AA47+AB47</f>
        <v>0.46800000000000003</v>
      </c>
      <c r="AA47" s="79">
        <f t="shared" si="52"/>
        <v>0</v>
      </c>
      <c r="AB47" s="79">
        <f t="shared" si="52"/>
        <v>0.46800000000000003</v>
      </c>
      <c r="AC47" s="79">
        <f t="shared" si="52"/>
        <v>0</v>
      </c>
      <c r="AD47" s="69"/>
    </row>
    <row r="48" spans="2:30" ht="18" customHeight="1" x14ac:dyDescent="0.15">
      <c r="B48" s="78" t="s">
        <v>188</v>
      </c>
      <c r="C48" s="77" t="s">
        <v>13</v>
      </c>
      <c r="D48" s="79">
        <f t="shared" si="53"/>
        <v>11160.1</v>
      </c>
      <c r="E48" s="79">
        <f t="shared" si="54"/>
        <v>8144.1</v>
      </c>
      <c r="F48" s="79">
        <f t="shared" si="51"/>
        <v>8015.92</v>
      </c>
      <c r="G48" s="79">
        <f t="shared" si="51"/>
        <v>128.18</v>
      </c>
      <c r="H48" s="79">
        <f t="shared" si="55"/>
        <v>7800.26</v>
      </c>
      <c r="I48" s="79">
        <v>7763.3</v>
      </c>
      <c r="J48" s="79">
        <v>36.959999999999994</v>
      </c>
      <c r="K48" s="79">
        <f t="shared" si="56"/>
        <v>343.84000000000003</v>
      </c>
      <c r="L48" s="79">
        <v>252.62</v>
      </c>
      <c r="M48" s="79">
        <v>91.22</v>
      </c>
      <c r="N48" s="79">
        <f t="shared" si="57"/>
        <v>2720.7000000000003</v>
      </c>
      <c r="O48" s="250">
        <f>U48+X48</f>
        <v>166.57</v>
      </c>
      <c r="P48" s="250">
        <f>V48+Y48</f>
        <v>2554.13</v>
      </c>
      <c r="Q48" s="79">
        <f t="shared" si="58"/>
        <v>0</v>
      </c>
      <c r="R48" s="79">
        <v>0</v>
      </c>
      <c r="S48" s="79">
        <v>0</v>
      </c>
      <c r="T48" s="79">
        <f t="shared" si="59"/>
        <v>85.550000000000011</v>
      </c>
      <c r="U48" s="79">
        <v>13.29</v>
      </c>
      <c r="V48" s="79">
        <v>72.260000000000005</v>
      </c>
      <c r="W48" s="79">
        <f t="shared" si="60"/>
        <v>2635.15</v>
      </c>
      <c r="X48" s="79">
        <v>153.28</v>
      </c>
      <c r="Y48" s="79">
        <v>2481.87</v>
      </c>
      <c r="Z48" s="79">
        <f t="shared" si="61"/>
        <v>295.3</v>
      </c>
      <c r="AA48" s="79">
        <v>189.1</v>
      </c>
      <c r="AB48" s="79">
        <v>106.2</v>
      </c>
      <c r="AC48" s="79">
        <v>0</v>
      </c>
      <c r="AD48" s="69"/>
    </row>
    <row r="49" spans="2:30" ht="18" customHeight="1" x14ac:dyDescent="0.15">
      <c r="B49" s="80"/>
      <c r="C49" s="77" t="s">
        <v>14</v>
      </c>
      <c r="D49" s="79">
        <f t="shared" si="53"/>
        <v>2531.3510000000001</v>
      </c>
      <c r="E49" s="79">
        <f t="shared" si="54"/>
        <v>2143.6680000000001</v>
      </c>
      <c r="F49" s="79">
        <f t="shared" ref="F49:F51" si="62">I49+L49</f>
        <v>2129.2670000000003</v>
      </c>
      <c r="G49" s="79">
        <f t="shared" ref="G49:G51" si="63">J49+M49</f>
        <v>14.401</v>
      </c>
      <c r="H49" s="79">
        <f t="shared" si="55"/>
        <v>2100.8540000000003</v>
      </c>
      <c r="I49" s="79">
        <v>2095.6970000000001</v>
      </c>
      <c r="J49" s="79">
        <v>5.157</v>
      </c>
      <c r="K49" s="79">
        <f t="shared" si="56"/>
        <v>42.814</v>
      </c>
      <c r="L49" s="79">
        <v>33.57</v>
      </c>
      <c r="M49" s="79">
        <v>9.2439999999999998</v>
      </c>
      <c r="N49" s="79">
        <f t="shared" si="57"/>
        <v>387.68299999999999</v>
      </c>
      <c r="O49" s="250">
        <f t="shared" ref="O49:O51" si="64">U49+X49</f>
        <v>38.012</v>
      </c>
      <c r="P49" s="250">
        <f t="shared" ref="P49:P51" si="65">V49+Y49</f>
        <v>349.67099999999999</v>
      </c>
      <c r="Q49" s="79">
        <f t="shared" si="58"/>
        <v>0</v>
      </c>
      <c r="R49" s="79">
        <v>0</v>
      </c>
      <c r="S49" s="79">
        <v>0</v>
      </c>
      <c r="T49" s="79">
        <f t="shared" si="59"/>
        <v>9.4570000000000007</v>
      </c>
      <c r="U49" s="79">
        <v>2.226</v>
      </c>
      <c r="V49" s="79">
        <v>7.2309999999999999</v>
      </c>
      <c r="W49" s="79">
        <f t="shared" si="60"/>
        <v>378.226</v>
      </c>
      <c r="X49" s="79">
        <v>35.786000000000001</v>
      </c>
      <c r="Y49" s="79">
        <v>342.44</v>
      </c>
      <c r="Z49" s="79">
        <f t="shared" si="61"/>
        <v>0</v>
      </c>
      <c r="AA49" s="79">
        <v>0</v>
      </c>
      <c r="AB49" s="79">
        <v>0</v>
      </c>
      <c r="AC49" s="79">
        <v>0</v>
      </c>
      <c r="AD49" s="69"/>
    </row>
    <row r="50" spans="2:30" ht="18" customHeight="1" x14ac:dyDescent="0.15">
      <c r="B50" s="78" t="s">
        <v>189</v>
      </c>
      <c r="C50" s="77" t="s">
        <v>13</v>
      </c>
      <c r="D50" s="79">
        <f t="shared" si="53"/>
        <v>39684.629999999997</v>
      </c>
      <c r="E50" s="79">
        <f t="shared" si="54"/>
        <v>21857.14</v>
      </c>
      <c r="F50" s="79">
        <f t="shared" si="62"/>
        <v>21673.98</v>
      </c>
      <c r="G50" s="79">
        <f t="shared" si="63"/>
        <v>183.16000000000003</v>
      </c>
      <c r="H50" s="79">
        <f t="shared" si="55"/>
        <v>21708.55</v>
      </c>
      <c r="I50" s="79">
        <v>21538.98</v>
      </c>
      <c r="J50" s="79">
        <v>169.57000000000002</v>
      </c>
      <c r="K50" s="79">
        <f t="shared" si="56"/>
        <v>148.59</v>
      </c>
      <c r="L50" s="79">
        <v>135</v>
      </c>
      <c r="M50" s="79">
        <v>13.59</v>
      </c>
      <c r="N50" s="79">
        <f t="shared" si="57"/>
        <v>15506.199999999999</v>
      </c>
      <c r="O50" s="250">
        <f t="shared" si="64"/>
        <v>2841.92</v>
      </c>
      <c r="P50" s="250">
        <f t="shared" si="65"/>
        <v>12664.279999999999</v>
      </c>
      <c r="Q50" s="79">
        <f t="shared" si="58"/>
        <v>0</v>
      </c>
      <c r="R50" s="79">
        <v>0</v>
      </c>
      <c r="S50" s="79">
        <v>0</v>
      </c>
      <c r="T50" s="79">
        <f t="shared" si="59"/>
        <v>385.69</v>
      </c>
      <c r="U50" s="79">
        <v>147.47</v>
      </c>
      <c r="V50" s="79">
        <v>238.22</v>
      </c>
      <c r="W50" s="79">
        <f t="shared" si="60"/>
        <v>15120.51</v>
      </c>
      <c r="X50" s="79">
        <v>2694.4500000000003</v>
      </c>
      <c r="Y50" s="79">
        <v>12426.06</v>
      </c>
      <c r="Z50" s="79">
        <f t="shared" si="61"/>
        <v>2321.1799999999998</v>
      </c>
      <c r="AA50" s="79">
        <v>1820.56</v>
      </c>
      <c r="AB50" s="79">
        <v>500.62</v>
      </c>
      <c r="AC50" s="79">
        <v>0.11</v>
      </c>
      <c r="AD50" s="69"/>
    </row>
    <row r="51" spans="2:30" ht="18" customHeight="1" thickBot="1" x14ac:dyDescent="0.2">
      <c r="B51" s="80"/>
      <c r="C51" s="77" t="s">
        <v>14</v>
      </c>
      <c r="D51" s="79">
        <f t="shared" si="53"/>
        <v>9385.7930000000015</v>
      </c>
      <c r="E51" s="79">
        <f t="shared" si="54"/>
        <v>7007.3820000000005</v>
      </c>
      <c r="F51" s="79">
        <f t="shared" si="62"/>
        <v>6984.43</v>
      </c>
      <c r="G51" s="79">
        <f t="shared" si="63"/>
        <v>22.952000000000002</v>
      </c>
      <c r="H51" s="79">
        <f t="shared" si="55"/>
        <v>6982.8230000000003</v>
      </c>
      <c r="I51" s="79">
        <v>6961.1680000000006</v>
      </c>
      <c r="J51" s="79">
        <v>21.655000000000001</v>
      </c>
      <c r="K51" s="79">
        <f t="shared" si="56"/>
        <v>24.559000000000001</v>
      </c>
      <c r="L51" s="79">
        <v>23.262</v>
      </c>
      <c r="M51" s="79">
        <v>1.2969999999999999</v>
      </c>
      <c r="N51" s="79">
        <f t="shared" si="57"/>
        <v>2377.9430000000002</v>
      </c>
      <c r="O51" s="250">
        <f t="shared" si="64"/>
        <v>684.11300000000006</v>
      </c>
      <c r="P51" s="250">
        <f t="shared" si="65"/>
        <v>1693.83</v>
      </c>
      <c r="Q51" s="79">
        <f t="shared" si="58"/>
        <v>0</v>
      </c>
      <c r="R51" s="79">
        <v>0</v>
      </c>
      <c r="S51" s="79">
        <v>0</v>
      </c>
      <c r="T51" s="79">
        <f t="shared" si="59"/>
        <v>49.944000000000003</v>
      </c>
      <c r="U51" s="79">
        <v>26.152000000000001</v>
      </c>
      <c r="V51" s="79">
        <v>23.792000000000002</v>
      </c>
      <c r="W51" s="79">
        <f t="shared" si="60"/>
        <v>2327.9989999999998</v>
      </c>
      <c r="X51" s="79">
        <v>657.96100000000001</v>
      </c>
      <c r="Y51" s="79">
        <v>1670.038</v>
      </c>
      <c r="Z51" s="79">
        <f t="shared" si="61"/>
        <v>0.46800000000000003</v>
      </c>
      <c r="AA51" s="79">
        <v>0</v>
      </c>
      <c r="AB51" s="79">
        <v>0.46800000000000003</v>
      </c>
      <c r="AC51" s="79">
        <v>0</v>
      </c>
      <c r="AD51" s="69"/>
    </row>
    <row r="52" spans="2:30" ht="18" customHeight="1" x14ac:dyDescent="0.15">
      <c r="B52" s="64"/>
      <c r="C52" s="64"/>
      <c r="D52" s="64"/>
      <c r="E52" s="64"/>
      <c r="F52" s="64"/>
      <c r="G52" s="64"/>
      <c r="H52" s="64"/>
      <c r="I52" s="64"/>
      <c r="J52" s="64"/>
      <c r="K52" s="64"/>
      <c r="L52" s="64"/>
      <c r="M52" s="64"/>
      <c r="N52" s="64"/>
      <c r="O52" s="64"/>
      <c r="P52" s="64"/>
      <c r="Q52" s="64"/>
      <c r="R52" s="64"/>
      <c r="S52" s="64"/>
      <c r="T52" s="64"/>
      <c r="U52" s="64"/>
      <c r="V52" s="64"/>
      <c r="W52" s="64"/>
      <c r="X52" s="64"/>
      <c r="Y52" s="64"/>
      <c r="Z52" s="64"/>
      <c r="AA52" s="64"/>
      <c r="AB52" s="64"/>
      <c r="AC52" s="64"/>
    </row>
    <row r="53" spans="2:30" s="3" customFormat="1" ht="18" customHeight="1" x14ac:dyDescent="0.15">
      <c r="B53" s="3" t="s">
        <v>548</v>
      </c>
    </row>
    <row r="54" spans="2:30" ht="18" customHeight="1" thickBot="1" x14ac:dyDescent="0.2">
      <c r="C54" s="72"/>
      <c r="D54" s="72"/>
      <c r="E54" s="72"/>
      <c r="F54" s="72"/>
      <c r="G54" s="72"/>
      <c r="H54" s="72"/>
      <c r="I54" s="72"/>
      <c r="J54" s="72"/>
      <c r="K54" s="72"/>
      <c r="L54" s="72"/>
      <c r="M54" s="72"/>
      <c r="N54" s="72"/>
      <c r="O54" s="72"/>
      <c r="P54" s="72"/>
      <c r="Q54" s="72"/>
      <c r="R54" s="72"/>
      <c r="S54" s="72"/>
      <c r="T54" s="72"/>
      <c r="U54" s="72"/>
      <c r="V54" s="72"/>
      <c r="W54" s="72"/>
      <c r="X54" s="72"/>
      <c r="Y54" s="72"/>
      <c r="Z54" s="72" t="s">
        <v>383</v>
      </c>
      <c r="AA54" s="72"/>
      <c r="AB54" s="72"/>
      <c r="AC54" s="72"/>
    </row>
    <row r="55" spans="2:30" ht="18" customHeight="1" x14ac:dyDescent="0.15">
      <c r="B55" s="63"/>
      <c r="C55" s="64"/>
      <c r="D55" s="65"/>
      <c r="E55" s="66" t="s">
        <v>0</v>
      </c>
      <c r="F55" s="67"/>
      <c r="G55" s="67"/>
      <c r="H55" s="67"/>
      <c r="I55" s="67"/>
      <c r="J55" s="67"/>
      <c r="K55" s="67"/>
      <c r="L55" s="67"/>
      <c r="M55" s="67"/>
      <c r="N55" s="67"/>
      <c r="O55" s="67"/>
      <c r="P55" s="67"/>
      <c r="Q55" s="67"/>
      <c r="R55" s="67"/>
      <c r="S55" s="67"/>
      <c r="T55" s="67"/>
      <c r="U55" s="67"/>
      <c r="V55" s="67"/>
      <c r="W55" s="67"/>
      <c r="X55" s="67"/>
      <c r="Y55" s="67"/>
      <c r="Z55" s="366" t="s">
        <v>384</v>
      </c>
      <c r="AA55" s="367"/>
      <c r="AB55" s="367"/>
      <c r="AC55" s="368" t="s">
        <v>385</v>
      </c>
      <c r="AD55" s="69"/>
    </row>
    <row r="56" spans="2:30" ht="18" customHeight="1" x14ac:dyDescent="0.15">
      <c r="B56" s="71" t="s">
        <v>386</v>
      </c>
      <c r="C56" s="72"/>
      <c r="D56" s="73" t="s">
        <v>2</v>
      </c>
      <c r="E56" s="74" t="s">
        <v>3</v>
      </c>
      <c r="F56" s="75"/>
      <c r="G56" s="75"/>
      <c r="H56" s="75"/>
      <c r="I56" s="75"/>
      <c r="J56" s="75"/>
      <c r="K56" s="75"/>
      <c r="L56" s="75"/>
      <c r="M56" s="75"/>
      <c r="N56" s="74" t="s">
        <v>4</v>
      </c>
      <c r="O56" s="75"/>
      <c r="P56" s="75"/>
      <c r="Q56" s="75"/>
      <c r="R56" s="75"/>
      <c r="S56" s="75"/>
      <c r="T56" s="75"/>
      <c r="U56" s="75"/>
      <c r="V56" s="75"/>
      <c r="W56" s="75"/>
      <c r="X56" s="75"/>
      <c r="Y56" s="75"/>
      <c r="Z56" s="77"/>
      <c r="AA56" s="77" t="s">
        <v>121</v>
      </c>
      <c r="AB56" s="77" t="s">
        <v>123</v>
      </c>
      <c r="AC56" s="369"/>
      <c r="AD56" s="69"/>
    </row>
    <row r="57" spans="2:30" ht="18" customHeight="1" x14ac:dyDescent="0.15">
      <c r="B57" s="71"/>
      <c r="C57" s="72"/>
      <c r="D57" s="73"/>
      <c r="E57" s="74" t="s">
        <v>5</v>
      </c>
      <c r="F57" s="75"/>
      <c r="G57" s="75"/>
      <c r="H57" s="74" t="s">
        <v>6</v>
      </c>
      <c r="I57" s="75"/>
      <c r="J57" s="75"/>
      <c r="K57" s="74" t="s">
        <v>7</v>
      </c>
      <c r="L57" s="75"/>
      <c r="M57" s="75"/>
      <c r="N57" s="74" t="s">
        <v>8</v>
      </c>
      <c r="O57" s="75"/>
      <c r="P57" s="75"/>
      <c r="Q57" s="74" t="s">
        <v>6</v>
      </c>
      <c r="R57" s="75"/>
      <c r="S57" s="75"/>
      <c r="T57" s="74" t="s">
        <v>7</v>
      </c>
      <c r="U57" s="75"/>
      <c r="V57" s="75"/>
      <c r="W57" s="74" t="s">
        <v>9</v>
      </c>
      <c r="X57" s="75"/>
      <c r="Y57" s="75"/>
      <c r="Z57" s="73" t="s">
        <v>2</v>
      </c>
      <c r="AA57" s="73"/>
      <c r="AB57" s="73"/>
      <c r="AC57" s="370" t="s">
        <v>125</v>
      </c>
      <c r="AD57" s="69"/>
    </row>
    <row r="58" spans="2:30" ht="18" customHeight="1" x14ac:dyDescent="0.15">
      <c r="B58" s="69"/>
      <c r="D58" s="76"/>
      <c r="E58" s="77" t="s">
        <v>2</v>
      </c>
      <c r="F58" s="77" t="s">
        <v>10</v>
      </c>
      <c r="G58" s="77" t="s">
        <v>11</v>
      </c>
      <c r="H58" s="77" t="s">
        <v>2</v>
      </c>
      <c r="I58" s="77" t="s">
        <v>10</v>
      </c>
      <c r="J58" s="77" t="s">
        <v>11</v>
      </c>
      <c r="K58" s="77" t="s">
        <v>2</v>
      </c>
      <c r="L58" s="77" t="s">
        <v>10</v>
      </c>
      <c r="M58" s="77" t="s">
        <v>11</v>
      </c>
      <c r="N58" s="77" t="s">
        <v>2</v>
      </c>
      <c r="O58" s="238" t="s">
        <v>10</v>
      </c>
      <c r="P58" s="239" t="s">
        <v>11</v>
      </c>
      <c r="Q58" s="77" t="s">
        <v>2</v>
      </c>
      <c r="R58" s="77" t="s">
        <v>10</v>
      </c>
      <c r="S58" s="77" t="s">
        <v>11</v>
      </c>
      <c r="T58" s="77" t="s">
        <v>2</v>
      </c>
      <c r="U58" s="77" t="s">
        <v>10</v>
      </c>
      <c r="V58" s="77" t="s">
        <v>11</v>
      </c>
      <c r="W58" s="77" t="s">
        <v>2</v>
      </c>
      <c r="X58" s="77" t="s">
        <v>10</v>
      </c>
      <c r="Y58" s="77" t="s">
        <v>11</v>
      </c>
      <c r="Z58" s="76"/>
      <c r="AA58" s="73" t="s">
        <v>122</v>
      </c>
      <c r="AB58" s="73" t="s">
        <v>124</v>
      </c>
      <c r="AC58" s="371"/>
      <c r="AD58" s="69"/>
    </row>
    <row r="59" spans="2:30" ht="18" customHeight="1" x14ac:dyDescent="0.15">
      <c r="B59" s="240" t="s">
        <v>382</v>
      </c>
      <c r="C59" s="77" t="s">
        <v>13</v>
      </c>
      <c r="D59" s="79">
        <f>E59+N59+Z59+AC59</f>
        <v>31781.989999999998</v>
      </c>
      <c r="E59" s="79">
        <f>F59+G59</f>
        <v>16344.99</v>
      </c>
      <c r="F59" s="79">
        <f t="shared" ref="F59:G61" si="66">I59+L59</f>
        <v>16189.699999999999</v>
      </c>
      <c r="G59" s="79">
        <f t="shared" si="66"/>
        <v>155.29000000000002</v>
      </c>
      <c r="H59" s="79">
        <f>I59+J59</f>
        <v>15870.219999999998</v>
      </c>
      <c r="I59" s="79">
        <f>I61+I63</f>
        <v>15781.829999999998</v>
      </c>
      <c r="J59" s="79">
        <f>J61+J63</f>
        <v>88.39</v>
      </c>
      <c r="K59" s="79">
        <f>L59+M59</f>
        <v>474.77</v>
      </c>
      <c r="L59" s="79">
        <f>L61+L63</f>
        <v>407.87</v>
      </c>
      <c r="M59" s="79">
        <f>M61+M63</f>
        <v>66.900000000000006</v>
      </c>
      <c r="N59" s="79">
        <f>O59+P59</f>
        <v>14554.82</v>
      </c>
      <c r="O59" s="250">
        <f>R59+U59+X59</f>
        <v>2251.1299999999997</v>
      </c>
      <c r="P59" s="250">
        <f>S59+V59+Y59</f>
        <v>12303.69</v>
      </c>
      <c r="Q59" s="79">
        <f>R59+S59</f>
        <v>0</v>
      </c>
      <c r="R59" s="79">
        <f>R61+R63</f>
        <v>0</v>
      </c>
      <c r="S59" s="79">
        <f>S61+S63</f>
        <v>0</v>
      </c>
      <c r="T59" s="79">
        <f>U59+V59</f>
        <v>601.84</v>
      </c>
      <c r="U59" s="79">
        <f>U61+U63</f>
        <v>171.72</v>
      </c>
      <c r="V59" s="79">
        <f>V61+V63</f>
        <v>430.12</v>
      </c>
      <c r="W59" s="79">
        <f>X59+Y59</f>
        <v>13952.98</v>
      </c>
      <c r="X59" s="79">
        <f>X61+X63</f>
        <v>2079.41</v>
      </c>
      <c r="Y59" s="79">
        <f>Y61+Y63</f>
        <v>11873.57</v>
      </c>
      <c r="Z59" s="79">
        <f>AA59+AB59</f>
        <v>882.18000000000006</v>
      </c>
      <c r="AA59" s="79">
        <f t="shared" ref="AA59:AC59" si="67">AA61+AA63</f>
        <v>495.40000000000003</v>
      </c>
      <c r="AB59" s="79">
        <f t="shared" si="67"/>
        <v>386.78000000000003</v>
      </c>
      <c r="AC59" s="79">
        <f t="shared" si="67"/>
        <v>0</v>
      </c>
      <c r="AD59" s="69"/>
    </row>
    <row r="60" spans="2:30" ht="18" customHeight="1" x14ac:dyDescent="0.15">
      <c r="B60" s="80"/>
      <c r="C60" s="77" t="s">
        <v>14</v>
      </c>
      <c r="D60" s="79">
        <f t="shared" ref="D60:D64" si="68">E60+N60+Z60+AC60</f>
        <v>7259.5709999999999</v>
      </c>
      <c r="E60" s="79">
        <f t="shared" ref="E60:E64" si="69">F60+G60</f>
        <v>5091.67</v>
      </c>
      <c r="F60" s="79">
        <f t="shared" si="66"/>
        <v>5073.991</v>
      </c>
      <c r="G60" s="79">
        <f t="shared" si="66"/>
        <v>17.679000000000002</v>
      </c>
      <c r="H60" s="79">
        <f t="shared" ref="H60:H64" si="70">I60+J60</f>
        <v>5025.3900000000003</v>
      </c>
      <c r="I60" s="79">
        <f>I62+I64</f>
        <v>5014.3890000000001</v>
      </c>
      <c r="J60" s="79">
        <f>J62+J64</f>
        <v>11.001000000000001</v>
      </c>
      <c r="K60" s="79">
        <f t="shared" ref="K60:K64" si="71">L60+M60</f>
        <v>66.28</v>
      </c>
      <c r="L60" s="79">
        <f>L62+L64</f>
        <v>59.602000000000004</v>
      </c>
      <c r="M60" s="79">
        <f>M62+M64</f>
        <v>6.6779999999999999</v>
      </c>
      <c r="N60" s="79">
        <f t="shared" ref="N60:N64" si="72">O60+P60</f>
        <v>2167.9009999999998</v>
      </c>
      <c r="O60" s="250">
        <f>R60+U60+X60</f>
        <v>550.13099999999997</v>
      </c>
      <c r="P60" s="250">
        <f>S60+V60+Y60</f>
        <v>1617.77</v>
      </c>
      <c r="Q60" s="79">
        <f t="shared" ref="Q60" si="73">R60+S60</f>
        <v>0</v>
      </c>
      <c r="R60" s="79">
        <f>R62+R64</f>
        <v>0</v>
      </c>
      <c r="S60" s="79">
        <f>S62+S64</f>
        <v>0</v>
      </c>
      <c r="T60" s="79">
        <f t="shared" ref="T60:T64" si="74">U60+V60</f>
        <v>73.198000000000008</v>
      </c>
      <c r="U60" s="79">
        <f>U62+U64</f>
        <v>29.366999999999997</v>
      </c>
      <c r="V60" s="79">
        <f>V62+V64</f>
        <v>43.831000000000003</v>
      </c>
      <c r="W60" s="79">
        <f t="shared" ref="W60:W64" si="75">X60+Y60</f>
        <v>2094.703</v>
      </c>
      <c r="X60" s="79">
        <f>X62+X64</f>
        <v>520.76400000000001</v>
      </c>
      <c r="Y60" s="79">
        <f>Y62+Y64</f>
        <v>1573.9390000000001</v>
      </c>
      <c r="Z60" s="79">
        <f t="shared" ref="Z60:Z64" si="76">AA60+AB60</f>
        <v>0</v>
      </c>
      <c r="AA60" s="79">
        <f t="shared" ref="AA60:AC60" si="77">AA62+AA64</f>
        <v>0</v>
      </c>
      <c r="AB60" s="79">
        <f t="shared" si="77"/>
        <v>0</v>
      </c>
      <c r="AC60" s="79">
        <f t="shared" si="77"/>
        <v>0</v>
      </c>
      <c r="AD60" s="69"/>
    </row>
    <row r="61" spans="2:30" ht="18" customHeight="1" x14ac:dyDescent="0.15">
      <c r="B61" s="78" t="s">
        <v>188</v>
      </c>
      <c r="C61" s="77" t="s">
        <v>13</v>
      </c>
      <c r="D61" s="79">
        <f t="shared" si="68"/>
        <v>4482.6899999999996</v>
      </c>
      <c r="E61" s="79">
        <f t="shared" si="69"/>
        <v>2807.58</v>
      </c>
      <c r="F61" s="79">
        <f t="shared" si="66"/>
        <v>2750.56</v>
      </c>
      <c r="G61" s="79">
        <f t="shared" si="66"/>
        <v>57.019999999999996</v>
      </c>
      <c r="H61" s="79">
        <f t="shared" si="70"/>
        <v>2571.2799999999997</v>
      </c>
      <c r="I61" s="79">
        <v>2548.37</v>
      </c>
      <c r="J61" s="79">
        <v>22.91</v>
      </c>
      <c r="K61" s="79">
        <f t="shared" si="71"/>
        <v>236.3</v>
      </c>
      <c r="L61" s="79">
        <v>202.19</v>
      </c>
      <c r="M61" s="79">
        <v>34.11</v>
      </c>
      <c r="N61" s="79">
        <f t="shared" si="72"/>
        <v>1614.3899999999999</v>
      </c>
      <c r="O61" s="250">
        <f>U61+X61</f>
        <v>183.51999999999998</v>
      </c>
      <c r="P61" s="250">
        <f>V61+Y61</f>
        <v>1430.87</v>
      </c>
      <c r="Q61" s="79">
        <v>0</v>
      </c>
      <c r="R61" s="79">
        <v>0</v>
      </c>
      <c r="S61" s="79">
        <v>0</v>
      </c>
      <c r="T61" s="79">
        <f t="shared" si="74"/>
        <v>49.82</v>
      </c>
      <c r="U61" s="79">
        <v>11</v>
      </c>
      <c r="V61" s="79">
        <v>38.82</v>
      </c>
      <c r="W61" s="79">
        <f t="shared" si="75"/>
        <v>1564.57</v>
      </c>
      <c r="X61" s="79">
        <v>172.51999999999998</v>
      </c>
      <c r="Y61" s="79">
        <v>1392.05</v>
      </c>
      <c r="Z61" s="79">
        <f t="shared" si="76"/>
        <v>60.72</v>
      </c>
      <c r="AA61" s="79">
        <v>1.74</v>
      </c>
      <c r="AB61" s="79">
        <v>58.98</v>
      </c>
      <c r="AC61" s="79">
        <v>0</v>
      </c>
      <c r="AD61" s="69"/>
    </row>
    <row r="62" spans="2:30" ht="18" customHeight="1" x14ac:dyDescent="0.15">
      <c r="B62" s="80"/>
      <c r="C62" s="77" t="s">
        <v>14</v>
      </c>
      <c r="D62" s="79">
        <f t="shared" si="68"/>
        <v>958.0440000000001</v>
      </c>
      <c r="E62" s="79">
        <f t="shared" si="69"/>
        <v>714.27200000000005</v>
      </c>
      <c r="F62" s="79">
        <f t="shared" ref="F62:F64" si="78">I62+L62</f>
        <v>708.596</v>
      </c>
      <c r="G62" s="79">
        <f t="shared" ref="G62:G64" si="79">J62+M62</f>
        <v>5.6760000000000002</v>
      </c>
      <c r="H62" s="79">
        <f t="shared" si="70"/>
        <v>686.57400000000007</v>
      </c>
      <c r="I62" s="79">
        <v>684.35400000000004</v>
      </c>
      <c r="J62" s="79">
        <v>2.2199999999999998</v>
      </c>
      <c r="K62" s="79">
        <f t="shared" si="71"/>
        <v>27.698</v>
      </c>
      <c r="L62" s="79">
        <v>24.242000000000001</v>
      </c>
      <c r="M62" s="79">
        <v>3.456</v>
      </c>
      <c r="N62" s="79">
        <f t="shared" si="72"/>
        <v>243.77199999999999</v>
      </c>
      <c r="O62" s="250">
        <f t="shared" ref="O62:O64" si="80">U62+X62</f>
        <v>48.808</v>
      </c>
      <c r="P62" s="250">
        <f t="shared" ref="P62:P64" si="81">V62+Y62</f>
        <v>194.964</v>
      </c>
      <c r="Q62" s="79">
        <v>0</v>
      </c>
      <c r="R62" s="79">
        <v>0</v>
      </c>
      <c r="S62" s="79">
        <v>0</v>
      </c>
      <c r="T62" s="79">
        <f t="shared" si="74"/>
        <v>5.5760000000000005</v>
      </c>
      <c r="U62" s="79">
        <v>1.641</v>
      </c>
      <c r="V62" s="79">
        <v>3.9350000000000001</v>
      </c>
      <c r="W62" s="79">
        <f t="shared" si="75"/>
        <v>238.196</v>
      </c>
      <c r="X62" s="79">
        <v>47.167000000000002</v>
      </c>
      <c r="Y62" s="79">
        <v>191.029</v>
      </c>
      <c r="Z62" s="79">
        <f t="shared" si="76"/>
        <v>0</v>
      </c>
      <c r="AA62" s="79">
        <v>0</v>
      </c>
      <c r="AB62" s="79">
        <v>0</v>
      </c>
      <c r="AC62" s="79">
        <v>0</v>
      </c>
      <c r="AD62" s="69"/>
    </row>
    <row r="63" spans="2:30" ht="18" customHeight="1" x14ac:dyDescent="0.15">
      <c r="B63" s="78" t="s">
        <v>189</v>
      </c>
      <c r="C63" s="77" t="s">
        <v>13</v>
      </c>
      <c r="D63" s="79">
        <f t="shared" si="68"/>
        <v>27299.3</v>
      </c>
      <c r="E63" s="79">
        <f t="shared" si="69"/>
        <v>13537.41</v>
      </c>
      <c r="F63" s="79">
        <f t="shared" si="78"/>
        <v>13439.14</v>
      </c>
      <c r="G63" s="79">
        <f t="shared" si="79"/>
        <v>98.27000000000001</v>
      </c>
      <c r="H63" s="79">
        <f t="shared" si="70"/>
        <v>13298.939999999999</v>
      </c>
      <c r="I63" s="79">
        <v>13233.46</v>
      </c>
      <c r="J63" s="79">
        <v>65.48</v>
      </c>
      <c r="K63" s="79">
        <f t="shared" si="71"/>
        <v>238.47</v>
      </c>
      <c r="L63" s="79">
        <v>205.68</v>
      </c>
      <c r="M63" s="79">
        <v>32.79</v>
      </c>
      <c r="N63" s="79">
        <f t="shared" si="72"/>
        <v>12940.43</v>
      </c>
      <c r="O63" s="250">
        <f t="shared" si="80"/>
        <v>2067.61</v>
      </c>
      <c r="P63" s="250">
        <f t="shared" si="81"/>
        <v>10872.82</v>
      </c>
      <c r="Q63" s="79">
        <v>0</v>
      </c>
      <c r="R63" s="79">
        <v>0</v>
      </c>
      <c r="S63" s="79">
        <v>0</v>
      </c>
      <c r="T63" s="79">
        <f t="shared" si="74"/>
        <v>552.02</v>
      </c>
      <c r="U63" s="79">
        <v>160.72</v>
      </c>
      <c r="V63" s="79">
        <v>391.3</v>
      </c>
      <c r="W63" s="79">
        <f t="shared" si="75"/>
        <v>12388.41</v>
      </c>
      <c r="X63" s="79">
        <v>1906.89</v>
      </c>
      <c r="Y63" s="79">
        <v>10481.52</v>
      </c>
      <c r="Z63" s="79">
        <f t="shared" si="76"/>
        <v>821.46</v>
      </c>
      <c r="AA63" s="79">
        <v>493.66</v>
      </c>
      <c r="AB63" s="79">
        <v>327.8</v>
      </c>
      <c r="AC63" s="79">
        <v>0</v>
      </c>
      <c r="AD63" s="69"/>
    </row>
    <row r="64" spans="2:30" ht="18" customHeight="1" thickBot="1" x14ac:dyDescent="0.2">
      <c r="B64" s="80"/>
      <c r="C64" s="77" t="s">
        <v>14</v>
      </c>
      <c r="D64" s="79">
        <f t="shared" si="68"/>
        <v>6301.5269999999991</v>
      </c>
      <c r="E64" s="79">
        <f t="shared" si="69"/>
        <v>4377.3979999999992</v>
      </c>
      <c r="F64" s="79">
        <f t="shared" si="78"/>
        <v>4365.3949999999995</v>
      </c>
      <c r="G64" s="79">
        <f t="shared" si="79"/>
        <v>12.003</v>
      </c>
      <c r="H64" s="79">
        <f t="shared" si="70"/>
        <v>4338.8159999999998</v>
      </c>
      <c r="I64" s="79">
        <v>4330.0349999999999</v>
      </c>
      <c r="J64" s="79">
        <v>8.7810000000000006</v>
      </c>
      <c r="K64" s="79">
        <f t="shared" si="71"/>
        <v>38.582000000000001</v>
      </c>
      <c r="L64" s="79">
        <v>35.36</v>
      </c>
      <c r="M64" s="79">
        <v>3.222</v>
      </c>
      <c r="N64" s="79">
        <f t="shared" si="72"/>
        <v>1924.1289999999999</v>
      </c>
      <c r="O64" s="250">
        <f t="shared" si="80"/>
        <v>501.32299999999998</v>
      </c>
      <c r="P64" s="250">
        <f t="shared" si="81"/>
        <v>1422.806</v>
      </c>
      <c r="Q64" s="79">
        <v>0</v>
      </c>
      <c r="R64" s="79">
        <v>0</v>
      </c>
      <c r="S64" s="79">
        <v>0</v>
      </c>
      <c r="T64" s="79">
        <f t="shared" si="74"/>
        <v>67.622</v>
      </c>
      <c r="U64" s="79">
        <v>27.725999999999999</v>
      </c>
      <c r="V64" s="79">
        <v>39.896000000000001</v>
      </c>
      <c r="W64" s="79">
        <f t="shared" si="75"/>
        <v>1856.5070000000001</v>
      </c>
      <c r="X64" s="79">
        <v>473.59699999999998</v>
      </c>
      <c r="Y64" s="79">
        <v>1382.91</v>
      </c>
      <c r="Z64" s="79">
        <f t="shared" si="76"/>
        <v>0</v>
      </c>
      <c r="AA64" s="79">
        <v>0</v>
      </c>
      <c r="AB64" s="79">
        <v>0</v>
      </c>
      <c r="AC64" s="79">
        <v>0</v>
      </c>
      <c r="AD64" s="69"/>
    </row>
    <row r="65" spans="2:30" ht="18" customHeight="1" x14ac:dyDescent="0.15">
      <c r="B65" s="64"/>
      <c r="C65" s="64"/>
      <c r="D65" s="64"/>
      <c r="E65" s="64"/>
      <c r="F65" s="64"/>
      <c r="G65" s="64"/>
      <c r="H65" s="64"/>
      <c r="I65" s="64"/>
      <c r="J65" s="64"/>
      <c r="K65" s="64"/>
      <c r="L65" s="64"/>
      <c r="M65" s="64"/>
      <c r="N65" s="64"/>
      <c r="O65" s="64"/>
      <c r="P65" s="64"/>
      <c r="Q65" s="64"/>
      <c r="R65" s="64"/>
      <c r="S65" s="64"/>
      <c r="T65" s="64"/>
      <c r="U65" s="64"/>
      <c r="V65" s="64"/>
      <c r="W65" s="64"/>
      <c r="X65" s="64"/>
      <c r="Y65" s="64"/>
      <c r="Z65" s="64"/>
      <c r="AA65" s="64"/>
      <c r="AB65" s="64"/>
      <c r="AC65" s="64"/>
    </row>
    <row r="66" spans="2:30" s="3" customFormat="1" ht="18" customHeight="1" x14ac:dyDescent="0.15">
      <c r="B66" s="3" t="s">
        <v>547</v>
      </c>
    </row>
    <row r="67" spans="2:30" ht="18" customHeight="1" thickBot="1" x14ac:dyDescent="0.2">
      <c r="C67" s="72"/>
      <c r="D67" s="72"/>
      <c r="E67" s="72"/>
      <c r="F67" s="72"/>
      <c r="G67" s="72"/>
      <c r="H67" s="72"/>
      <c r="I67" s="72"/>
      <c r="J67" s="72"/>
      <c r="K67" s="72"/>
      <c r="L67" s="72"/>
      <c r="M67" s="72"/>
      <c r="N67" s="72"/>
      <c r="O67" s="72"/>
      <c r="P67" s="72"/>
      <c r="Q67" s="72"/>
      <c r="R67" s="72"/>
      <c r="S67" s="72"/>
      <c r="T67" s="72"/>
      <c r="U67" s="72"/>
      <c r="V67" s="72"/>
      <c r="W67" s="72"/>
      <c r="X67" s="72"/>
      <c r="Y67" s="72"/>
      <c r="Z67" s="72" t="s">
        <v>383</v>
      </c>
      <c r="AA67" s="72"/>
      <c r="AB67" s="72"/>
      <c r="AC67" s="72"/>
    </row>
    <row r="68" spans="2:30" ht="18" customHeight="1" x14ac:dyDescent="0.15">
      <c r="B68" s="63"/>
      <c r="C68" s="64"/>
      <c r="D68" s="65"/>
      <c r="E68" s="66" t="s">
        <v>0</v>
      </c>
      <c r="F68" s="67"/>
      <c r="G68" s="67"/>
      <c r="H68" s="67"/>
      <c r="I68" s="67"/>
      <c r="J68" s="67"/>
      <c r="K68" s="67"/>
      <c r="L68" s="67"/>
      <c r="M68" s="67"/>
      <c r="N68" s="67"/>
      <c r="O68" s="67"/>
      <c r="P68" s="67"/>
      <c r="Q68" s="67"/>
      <c r="R68" s="67"/>
      <c r="S68" s="67"/>
      <c r="T68" s="67"/>
      <c r="U68" s="67"/>
      <c r="V68" s="67"/>
      <c r="W68" s="67"/>
      <c r="X68" s="67"/>
      <c r="Y68" s="67"/>
      <c r="Z68" s="366" t="s">
        <v>384</v>
      </c>
      <c r="AA68" s="367"/>
      <c r="AB68" s="367"/>
      <c r="AC68" s="368" t="s">
        <v>385</v>
      </c>
      <c r="AD68" s="69"/>
    </row>
    <row r="69" spans="2:30" ht="18" customHeight="1" x14ac:dyDescent="0.15">
      <c r="B69" s="71" t="s">
        <v>386</v>
      </c>
      <c r="C69" s="72"/>
      <c r="D69" s="73" t="s">
        <v>2</v>
      </c>
      <c r="E69" s="74" t="s">
        <v>3</v>
      </c>
      <c r="F69" s="75"/>
      <c r="G69" s="75"/>
      <c r="H69" s="75"/>
      <c r="I69" s="75"/>
      <c r="J69" s="75"/>
      <c r="K69" s="75"/>
      <c r="L69" s="75"/>
      <c r="M69" s="75"/>
      <c r="N69" s="74" t="s">
        <v>4</v>
      </c>
      <c r="O69" s="75"/>
      <c r="P69" s="75"/>
      <c r="Q69" s="75"/>
      <c r="R69" s="75"/>
      <c r="S69" s="75"/>
      <c r="T69" s="75"/>
      <c r="U69" s="75"/>
      <c r="V69" s="75"/>
      <c r="W69" s="75"/>
      <c r="X69" s="75"/>
      <c r="Y69" s="75"/>
      <c r="Z69" s="77"/>
      <c r="AA69" s="77" t="s">
        <v>121</v>
      </c>
      <c r="AB69" s="77" t="s">
        <v>123</v>
      </c>
      <c r="AC69" s="369"/>
      <c r="AD69" s="69"/>
    </row>
    <row r="70" spans="2:30" ht="18" customHeight="1" x14ac:dyDescent="0.15">
      <c r="B70" s="71"/>
      <c r="C70" s="72"/>
      <c r="D70" s="73"/>
      <c r="E70" s="74" t="s">
        <v>5</v>
      </c>
      <c r="F70" s="75"/>
      <c r="G70" s="75"/>
      <c r="H70" s="74" t="s">
        <v>6</v>
      </c>
      <c r="I70" s="75"/>
      <c r="J70" s="75"/>
      <c r="K70" s="74" t="s">
        <v>7</v>
      </c>
      <c r="L70" s="75"/>
      <c r="M70" s="75"/>
      <c r="N70" s="74" t="s">
        <v>8</v>
      </c>
      <c r="O70" s="75"/>
      <c r="P70" s="75"/>
      <c r="Q70" s="74" t="s">
        <v>6</v>
      </c>
      <c r="R70" s="75"/>
      <c r="S70" s="75"/>
      <c r="T70" s="74" t="s">
        <v>7</v>
      </c>
      <c r="U70" s="75"/>
      <c r="V70" s="75"/>
      <c r="W70" s="74" t="s">
        <v>9</v>
      </c>
      <c r="X70" s="75"/>
      <c r="Y70" s="75"/>
      <c r="Z70" s="73" t="s">
        <v>2</v>
      </c>
      <c r="AA70" s="73"/>
      <c r="AB70" s="73"/>
      <c r="AC70" s="370" t="s">
        <v>125</v>
      </c>
      <c r="AD70" s="69"/>
    </row>
    <row r="71" spans="2:30" ht="18" customHeight="1" x14ac:dyDescent="0.15">
      <c r="B71" s="69"/>
      <c r="D71" s="76"/>
      <c r="E71" s="77" t="s">
        <v>2</v>
      </c>
      <c r="F71" s="77" t="s">
        <v>10</v>
      </c>
      <c r="G71" s="77" t="s">
        <v>11</v>
      </c>
      <c r="H71" s="77" t="s">
        <v>2</v>
      </c>
      <c r="I71" s="77" t="s">
        <v>10</v>
      </c>
      <c r="J71" s="77" t="s">
        <v>11</v>
      </c>
      <c r="K71" s="77" t="s">
        <v>2</v>
      </c>
      <c r="L71" s="77" t="s">
        <v>10</v>
      </c>
      <c r="M71" s="77" t="s">
        <v>11</v>
      </c>
      <c r="N71" s="77" t="s">
        <v>2</v>
      </c>
      <c r="O71" s="238" t="s">
        <v>10</v>
      </c>
      <c r="P71" s="239" t="s">
        <v>11</v>
      </c>
      <c r="Q71" s="77" t="s">
        <v>2</v>
      </c>
      <c r="R71" s="77" t="s">
        <v>10</v>
      </c>
      <c r="S71" s="77" t="s">
        <v>11</v>
      </c>
      <c r="T71" s="77" t="s">
        <v>2</v>
      </c>
      <c r="U71" s="77" t="s">
        <v>10</v>
      </c>
      <c r="V71" s="77" t="s">
        <v>11</v>
      </c>
      <c r="W71" s="77" t="s">
        <v>2</v>
      </c>
      <c r="X71" s="77" t="s">
        <v>10</v>
      </c>
      <c r="Y71" s="77" t="s">
        <v>11</v>
      </c>
      <c r="Z71" s="76"/>
      <c r="AA71" s="73" t="s">
        <v>122</v>
      </c>
      <c r="AB71" s="73" t="s">
        <v>124</v>
      </c>
      <c r="AC71" s="371"/>
      <c r="AD71" s="69"/>
    </row>
    <row r="72" spans="2:30" ht="18" customHeight="1" x14ac:dyDescent="0.15">
      <c r="B72" s="240" t="s">
        <v>382</v>
      </c>
      <c r="C72" s="77" t="s">
        <v>13</v>
      </c>
      <c r="D72" s="79">
        <f>E72+N72+Z72+AC72</f>
        <v>43970.31</v>
      </c>
      <c r="E72" s="79">
        <f>F72+G72</f>
        <v>20000.5</v>
      </c>
      <c r="F72" s="79">
        <f t="shared" ref="F72:G74" si="82">I72+L72</f>
        <v>19735.79</v>
      </c>
      <c r="G72" s="79">
        <f t="shared" si="82"/>
        <v>264.71000000000004</v>
      </c>
      <c r="H72" s="79">
        <f>I72+J72</f>
        <v>18479.25</v>
      </c>
      <c r="I72" s="79">
        <f>I74+I76</f>
        <v>18394.72</v>
      </c>
      <c r="J72" s="79">
        <f>J74+J76</f>
        <v>84.53</v>
      </c>
      <c r="K72" s="79">
        <f>L72+M72</f>
        <v>1521.2500000000002</v>
      </c>
      <c r="L72" s="79">
        <f>L74+L76</f>
        <v>1341.0700000000002</v>
      </c>
      <c r="M72" s="79">
        <f>M74+M76</f>
        <v>180.18</v>
      </c>
      <c r="N72" s="79">
        <f>O72+P72</f>
        <v>22097.34</v>
      </c>
      <c r="O72" s="250">
        <f>R72+U72+X72</f>
        <v>3762.6400000000003</v>
      </c>
      <c r="P72" s="250">
        <f>S72+V72+Y72</f>
        <v>18334.7</v>
      </c>
      <c r="Q72" s="79">
        <f>R72+S72</f>
        <v>0</v>
      </c>
      <c r="R72" s="79">
        <f>R74+R76</f>
        <v>0</v>
      </c>
      <c r="S72" s="79">
        <f>S74+S76</f>
        <v>0</v>
      </c>
      <c r="T72" s="79">
        <f>U72+V72</f>
        <v>562.61</v>
      </c>
      <c r="U72" s="79">
        <f>U74+U76</f>
        <v>232.98000000000002</v>
      </c>
      <c r="V72" s="79">
        <f>V74+V76</f>
        <v>329.63</v>
      </c>
      <c r="W72" s="79">
        <f>X72+Y72</f>
        <v>21534.73</v>
      </c>
      <c r="X72" s="79">
        <f>X74+X76</f>
        <v>3529.6600000000003</v>
      </c>
      <c r="Y72" s="79">
        <f>Y74+Y76</f>
        <v>18005.07</v>
      </c>
      <c r="Z72" s="79">
        <f>AA72+AB72</f>
        <v>1608.35</v>
      </c>
      <c r="AA72" s="79">
        <f t="shared" ref="AA72:AC72" si="83">AA74+AA76</f>
        <v>1234.29</v>
      </c>
      <c r="AB72" s="79">
        <f t="shared" si="83"/>
        <v>374.06</v>
      </c>
      <c r="AC72" s="79">
        <f t="shared" si="83"/>
        <v>264.12</v>
      </c>
      <c r="AD72" s="69"/>
    </row>
    <row r="73" spans="2:30" ht="18" customHeight="1" x14ac:dyDescent="0.15">
      <c r="B73" s="80"/>
      <c r="C73" s="77" t="s">
        <v>14</v>
      </c>
      <c r="D73" s="79">
        <f t="shared" ref="D73:D77" si="84">E73+N73+Z73+AC73</f>
        <v>9489.8490000000002</v>
      </c>
      <c r="E73" s="79">
        <f t="shared" ref="E73:E77" si="85">F73+G73</f>
        <v>6229.415</v>
      </c>
      <c r="F73" s="79">
        <f t="shared" si="82"/>
        <v>6196.7860000000001</v>
      </c>
      <c r="G73" s="79">
        <f t="shared" si="82"/>
        <v>32.628999999999998</v>
      </c>
      <c r="H73" s="79">
        <f t="shared" ref="H73:H77" si="86">I73+J73</f>
        <v>5995.8880000000008</v>
      </c>
      <c r="I73" s="79">
        <f>I75+I77</f>
        <v>5984.7300000000005</v>
      </c>
      <c r="J73" s="79">
        <f>J75+J77</f>
        <v>11.157999999999999</v>
      </c>
      <c r="K73" s="79">
        <f t="shared" ref="K73:K77" si="87">L73+M73</f>
        <v>233.52700000000002</v>
      </c>
      <c r="L73" s="79">
        <f>L75+L77</f>
        <v>212.05600000000001</v>
      </c>
      <c r="M73" s="79">
        <f>M75+M77</f>
        <v>21.471</v>
      </c>
      <c r="N73" s="79">
        <f t="shared" ref="N73:N77" si="88">O73+P73</f>
        <v>3260.4340000000002</v>
      </c>
      <c r="O73" s="250">
        <f>R73+U73+X73</f>
        <v>923.77700000000004</v>
      </c>
      <c r="P73" s="250">
        <f>S73+V73+Y73</f>
        <v>2336.6570000000002</v>
      </c>
      <c r="Q73" s="79">
        <f t="shared" ref="Q73" si="89">R73+S73</f>
        <v>0</v>
      </c>
      <c r="R73" s="79">
        <f>R75+R77</f>
        <v>0</v>
      </c>
      <c r="S73" s="79">
        <f>S75+S77</f>
        <v>0</v>
      </c>
      <c r="T73" s="79">
        <f t="shared" ref="T73:T77" si="90">U73+V73</f>
        <v>107.271</v>
      </c>
      <c r="U73" s="79">
        <f>U75+U77</f>
        <v>60.829000000000001</v>
      </c>
      <c r="V73" s="79">
        <f>V75+V77</f>
        <v>46.442</v>
      </c>
      <c r="W73" s="79">
        <f t="shared" ref="W73:W77" si="91">X73+Y73</f>
        <v>3153.1630000000005</v>
      </c>
      <c r="X73" s="79">
        <f>X75+X77</f>
        <v>862.94800000000009</v>
      </c>
      <c r="Y73" s="79">
        <f>Y75+Y77</f>
        <v>2290.2150000000001</v>
      </c>
      <c r="Z73" s="79">
        <f t="shared" ref="Z73:Z77" si="92">AA73+AB73</f>
        <v>0</v>
      </c>
      <c r="AA73" s="79">
        <f t="shared" ref="AA73:AC73" si="93">AA75+AA77</f>
        <v>0</v>
      </c>
      <c r="AB73" s="79">
        <f t="shared" si="93"/>
        <v>0</v>
      </c>
      <c r="AC73" s="79">
        <f t="shared" si="93"/>
        <v>0</v>
      </c>
      <c r="AD73" s="69"/>
    </row>
    <row r="74" spans="2:30" ht="18" customHeight="1" x14ac:dyDescent="0.15">
      <c r="B74" s="78" t="s">
        <v>188</v>
      </c>
      <c r="C74" s="77" t="s">
        <v>13</v>
      </c>
      <c r="D74" s="79">
        <f t="shared" si="84"/>
        <v>11417.85</v>
      </c>
      <c r="E74" s="79">
        <f t="shared" si="85"/>
        <v>6191.98</v>
      </c>
      <c r="F74" s="79">
        <f t="shared" si="82"/>
        <v>6027.87</v>
      </c>
      <c r="G74" s="79">
        <f t="shared" si="82"/>
        <v>164.11</v>
      </c>
      <c r="H74" s="79">
        <f t="shared" si="86"/>
        <v>5138.21</v>
      </c>
      <c r="I74" s="79">
        <v>5123.3999999999996</v>
      </c>
      <c r="J74" s="79">
        <v>14.81</v>
      </c>
      <c r="K74" s="79">
        <f t="shared" si="87"/>
        <v>1053.77</v>
      </c>
      <c r="L74" s="79">
        <v>904.47</v>
      </c>
      <c r="M74" s="79">
        <v>149.30000000000001</v>
      </c>
      <c r="N74" s="79">
        <f t="shared" si="88"/>
        <v>4871.4500000000007</v>
      </c>
      <c r="O74" s="250">
        <f>U74+X74</f>
        <v>451.34000000000003</v>
      </c>
      <c r="P74" s="250">
        <f>V74+Y74</f>
        <v>4420.1100000000006</v>
      </c>
      <c r="Q74" s="79">
        <v>0</v>
      </c>
      <c r="R74" s="79">
        <v>0</v>
      </c>
      <c r="S74" s="79">
        <v>0</v>
      </c>
      <c r="T74" s="79">
        <f t="shared" si="90"/>
        <v>191.49</v>
      </c>
      <c r="U74" s="79">
        <v>83.06</v>
      </c>
      <c r="V74" s="79">
        <v>108.43</v>
      </c>
      <c r="W74" s="79">
        <f t="shared" si="91"/>
        <v>4679.96</v>
      </c>
      <c r="X74" s="79">
        <v>368.28000000000003</v>
      </c>
      <c r="Y74" s="79">
        <v>4311.68</v>
      </c>
      <c r="Z74" s="79">
        <f t="shared" si="92"/>
        <v>90.3</v>
      </c>
      <c r="AA74" s="79">
        <v>45.79</v>
      </c>
      <c r="AB74" s="79">
        <v>44.51</v>
      </c>
      <c r="AC74" s="79">
        <v>264.12</v>
      </c>
      <c r="AD74" s="69"/>
    </row>
    <row r="75" spans="2:30" ht="18" customHeight="1" x14ac:dyDescent="0.15">
      <c r="B75" s="80"/>
      <c r="C75" s="77" t="s">
        <v>14</v>
      </c>
      <c r="D75" s="79">
        <f t="shared" si="84"/>
        <v>2437.79</v>
      </c>
      <c r="E75" s="79">
        <f t="shared" si="85"/>
        <v>1759.8899999999999</v>
      </c>
      <c r="F75" s="79">
        <f t="shared" ref="F75:F77" si="94">I75+L75</f>
        <v>1740.7929999999999</v>
      </c>
      <c r="G75" s="79">
        <f t="shared" ref="G75:G77" si="95">J75+M75</f>
        <v>19.097000000000001</v>
      </c>
      <c r="H75" s="79">
        <f t="shared" si="86"/>
        <v>1601.0339999999999</v>
      </c>
      <c r="I75" s="79">
        <v>1599.367</v>
      </c>
      <c r="J75" s="79">
        <v>1.6669999999999998</v>
      </c>
      <c r="K75" s="79">
        <f t="shared" si="87"/>
        <v>158.85600000000002</v>
      </c>
      <c r="L75" s="79">
        <v>141.42600000000002</v>
      </c>
      <c r="M75" s="79">
        <v>17.43</v>
      </c>
      <c r="N75" s="79">
        <f t="shared" si="88"/>
        <v>677.89999999999986</v>
      </c>
      <c r="O75" s="250">
        <f t="shared" ref="O75:O77" si="96">U75+X75</f>
        <v>110.964</v>
      </c>
      <c r="P75" s="250">
        <f t="shared" ref="P75:P77" si="97">V75+Y75</f>
        <v>566.93599999999992</v>
      </c>
      <c r="Q75" s="79">
        <v>0</v>
      </c>
      <c r="R75" s="79">
        <v>0</v>
      </c>
      <c r="S75" s="79">
        <v>0</v>
      </c>
      <c r="T75" s="79">
        <f t="shared" si="90"/>
        <v>37.682000000000002</v>
      </c>
      <c r="U75" s="79">
        <v>22.201000000000001</v>
      </c>
      <c r="V75" s="79">
        <v>15.481</v>
      </c>
      <c r="W75" s="79">
        <f t="shared" si="91"/>
        <v>640.21799999999996</v>
      </c>
      <c r="X75" s="79">
        <v>88.763000000000005</v>
      </c>
      <c r="Y75" s="79">
        <v>551.45499999999993</v>
      </c>
      <c r="Z75" s="79">
        <f t="shared" si="92"/>
        <v>0</v>
      </c>
      <c r="AA75" s="79">
        <v>0</v>
      </c>
      <c r="AB75" s="79">
        <v>0</v>
      </c>
      <c r="AC75" s="79">
        <v>0</v>
      </c>
      <c r="AD75" s="69"/>
    </row>
    <row r="76" spans="2:30" ht="18" customHeight="1" x14ac:dyDescent="0.15">
      <c r="B76" s="78" t="s">
        <v>189</v>
      </c>
      <c r="C76" s="77" t="s">
        <v>13</v>
      </c>
      <c r="D76" s="79">
        <f t="shared" si="84"/>
        <v>32552.46</v>
      </c>
      <c r="E76" s="79">
        <f t="shared" si="85"/>
        <v>13808.52</v>
      </c>
      <c r="F76" s="79">
        <f t="shared" si="94"/>
        <v>13707.92</v>
      </c>
      <c r="G76" s="79">
        <f t="shared" si="95"/>
        <v>100.6</v>
      </c>
      <c r="H76" s="79">
        <f t="shared" si="86"/>
        <v>13341.039999999999</v>
      </c>
      <c r="I76" s="79">
        <v>13271.32</v>
      </c>
      <c r="J76" s="79">
        <v>69.72</v>
      </c>
      <c r="K76" s="79">
        <f t="shared" si="87"/>
        <v>467.48</v>
      </c>
      <c r="L76" s="79">
        <v>436.6</v>
      </c>
      <c r="M76" s="79">
        <v>30.88</v>
      </c>
      <c r="N76" s="79">
        <f t="shared" si="88"/>
        <v>17225.89</v>
      </c>
      <c r="O76" s="250">
        <f t="shared" si="96"/>
        <v>3311.3</v>
      </c>
      <c r="P76" s="250">
        <f t="shared" si="97"/>
        <v>13914.59</v>
      </c>
      <c r="Q76" s="79">
        <v>0</v>
      </c>
      <c r="R76" s="79">
        <v>0</v>
      </c>
      <c r="S76" s="79">
        <v>0</v>
      </c>
      <c r="T76" s="79">
        <f t="shared" si="90"/>
        <v>371.12</v>
      </c>
      <c r="U76" s="79">
        <v>149.92000000000002</v>
      </c>
      <c r="V76" s="79">
        <v>221.20000000000002</v>
      </c>
      <c r="W76" s="79">
        <f t="shared" si="91"/>
        <v>16854.77</v>
      </c>
      <c r="X76" s="79">
        <v>3161.38</v>
      </c>
      <c r="Y76" s="79">
        <v>13693.39</v>
      </c>
      <c r="Z76" s="79">
        <f t="shared" si="92"/>
        <v>1518.05</v>
      </c>
      <c r="AA76" s="79">
        <v>1188.5</v>
      </c>
      <c r="AB76" s="79">
        <v>329.55</v>
      </c>
      <c r="AC76" s="79">
        <v>0</v>
      </c>
      <c r="AD76" s="69"/>
    </row>
    <row r="77" spans="2:30" ht="18" customHeight="1" thickBot="1" x14ac:dyDescent="0.2">
      <c r="B77" s="80"/>
      <c r="C77" s="77" t="s">
        <v>14</v>
      </c>
      <c r="D77" s="79">
        <f t="shared" si="84"/>
        <v>7052.0590000000011</v>
      </c>
      <c r="E77" s="79">
        <f t="shared" si="85"/>
        <v>4469.5250000000005</v>
      </c>
      <c r="F77" s="79">
        <f t="shared" si="94"/>
        <v>4455.9930000000004</v>
      </c>
      <c r="G77" s="79">
        <f t="shared" si="95"/>
        <v>13.532</v>
      </c>
      <c r="H77" s="79">
        <f t="shared" si="86"/>
        <v>4394.8540000000003</v>
      </c>
      <c r="I77" s="79">
        <v>4385.3630000000003</v>
      </c>
      <c r="J77" s="79">
        <v>9.4909999999999997</v>
      </c>
      <c r="K77" s="79">
        <f t="shared" si="87"/>
        <v>74.670999999999992</v>
      </c>
      <c r="L77" s="79">
        <v>70.63</v>
      </c>
      <c r="M77" s="79">
        <v>4.0409999999999995</v>
      </c>
      <c r="N77" s="79">
        <f t="shared" si="88"/>
        <v>2582.5340000000001</v>
      </c>
      <c r="O77" s="250">
        <f t="shared" si="96"/>
        <v>812.8130000000001</v>
      </c>
      <c r="P77" s="250">
        <f t="shared" si="97"/>
        <v>1769.721</v>
      </c>
      <c r="Q77" s="79">
        <v>0</v>
      </c>
      <c r="R77" s="79">
        <v>0</v>
      </c>
      <c r="S77" s="79">
        <v>0</v>
      </c>
      <c r="T77" s="79">
        <f t="shared" si="90"/>
        <v>69.588999999999999</v>
      </c>
      <c r="U77" s="79">
        <v>38.628</v>
      </c>
      <c r="V77" s="79">
        <v>30.961000000000002</v>
      </c>
      <c r="W77" s="79">
        <f t="shared" si="91"/>
        <v>2512.9450000000002</v>
      </c>
      <c r="X77" s="79">
        <v>774.18500000000006</v>
      </c>
      <c r="Y77" s="79">
        <v>1738.76</v>
      </c>
      <c r="Z77" s="79">
        <f t="shared" si="92"/>
        <v>0</v>
      </c>
      <c r="AA77" s="79">
        <v>0</v>
      </c>
      <c r="AB77" s="79">
        <v>0</v>
      </c>
      <c r="AC77" s="79">
        <v>0</v>
      </c>
      <c r="AD77" s="69"/>
    </row>
    <row r="78" spans="2:30" ht="18" customHeight="1" x14ac:dyDescent="0.15">
      <c r="B78" s="64"/>
      <c r="C78" s="64"/>
      <c r="D78" s="64"/>
      <c r="E78" s="64"/>
      <c r="F78" s="64"/>
      <c r="G78" s="64"/>
      <c r="H78" s="64"/>
      <c r="I78" s="64"/>
      <c r="J78" s="64"/>
      <c r="K78" s="64"/>
      <c r="L78" s="64"/>
      <c r="M78" s="64"/>
      <c r="N78" s="64"/>
      <c r="O78" s="64"/>
      <c r="P78" s="64"/>
      <c r="Q78" s="64"/>
      <c r="R78" s="64"/>
      <c r="S78" s="64"/>
      <c r="T78" s="64"/>
      <c r="U78" s="64"/>
      <c r="V78" s="64"/>
      <c r="W78" s="64"/>
      <c r="X78" s="64"/>
      <c r="Y78" s="64"/>
      <c r="Z78" s="64"/>
      <c r="AA78" s="64"/>
      <c r="AB78" s="64"/>
      <c r="AC78" s="64"/>
    </row>
    <row r="79" spans="2:30" s="3" customFormat="1" ht="18" customHeight="1" x14ac:dyDescent="0.15">
      <c r="B79" s="3" t="s">
        <v>546</v>
      </c>
    </row>
    <row r="80" spans="2:30" ht="18" customHeight="1" thickBot="1" x14ac:dyDescent="0.2">
      <c r="C80" s="72"/>
      <c r="D80" s="72"/>
      <c r="E80" s="72"/>
      <c r="F80" s="72"/>
      <c r="G80" s="72"/>
      <c r="H80" s="72"/>
      <c r="I80" s="72"/>
      <c r="J80" s="72"/>
      <c r="K80" s="72"/>
      <c r="L80" s="72"/>
      <c r="M80" s="72"/>
      <c r="N80" s="72"/>
      <c r="O80" s="72"/>
      <c r="P80" s="72"/>
      <c r="Q80" s="72"/>
      <c r="R80" s="72"/>
      <c r="S80" s="72"/>
      <c r="T80" s="72"/>
      <c r="U80" s="72"/>
      <c r="V80" s="72"/>
      <c r="W80" s="72"/>
      <c r="X80" s="72"/>
      <c r="Y80" s="72"/>
      <c r="Z80" s="72" t="s">
        <v>383</v>
      </c>
      <c r="AA80" s="72"/>
      <c r="AB80" s="72"/>
      <c r="AC80" s="72"/>
    </row>
    <row r="81" spans="2:30" ht="18" customHeight="1" x14ac:dyDescent="0.15">
      <c r="B81" s="63"/>
      <c r="C81" s="64"/>
      <c r="D81" s="65"/>
      <c r="E81" s="66" t="s">
        <v>0</v>
      </c>
      <c r="F81" s="67"/>
      <c r="G81" s="67"/>
      <c r="H81" s="67"/>
      <c r="I81" s="67"/>
      <c r="J81" s="67"/>
      <c r="K81" s="67"/>
      <c r="L81" s="67"/>
      <c r="M81" s="67"/>
      <c r="N81" s="67"/>
      <c r="O81" s="67"/>
      <c r="P81" s="67"/>
      <c r="Q81" s="67"/>
      <c r="R81" s="67"/>
      <c r="S81" s="67"/>
      <c r="T81" s="67"/>
      <c r="U81" s="67"/>
      <c r="V81" s="67"/>
      <c r="W81" s="67"/>
      <c r="X81" s="67"/>
      <c r="Y81" s="67"/>
      <c r="Z81" s="366" t="s">
        <v>384</v>
      </c>
      <c r="AA81" s="367"/>
      <c r="AB81" s="367"/>
      <c r="AC81" s="368" t="s">
        <v>385</v>
      </c>
      <c r="AD81" s="69"/>
    </row>
    <row r="82" spans="2:30" ht="18" customHeight="1" x14ac:dyDescent="0.15">
      <c r="B82" s="71" t="s">
        <v>386</v>
      </c>
      <c r="C82" s="72"/>
      <c r="D82" s="73" t="s">
        <v>2</v>
      </c>
      <c r="E82" s="74" t="s">
        <v>3</v>
      </c>
      <c r="F82" s="75"/>
      <c r="G82" s="75"/>
      <c r="H82" s="75"/>
      <c r="I82" s="75"/>
      <c r="J82" s="75"/>
      <c r="K82" s="75"/>
      <c r="L82" s="75"/>
      <c r="M82" s="75"/>
      <c r="N82" s="74" t="s">
        <v>4</v>
      </c>
      <c r="O82" s="75"/>
      <c r="P82" s="75"/>
      <c r="Q82" s="75"/>
      <c r="R82" s="75"/>
      <c r="S82" s="75"/>
      <c r="T82" s="75"/>
      <c r="U82" s="75"/>
      <c r="V82" s="75"/>
      <c r="W82" s="75"/>
      <c r="X82" s="75"/>
      <c r="Y82" s="75"/>
      <c r="Z82" s="77"/>
      <c r="AA82" s="77" t="s">
        <v>121</v>
      </c>
      <c r="AB82" s="77" t="s">
        <v>123</v>
      </c>
      <c r="AC82" s="369"/>
      <c r="AD82" s="69"/>
    </row>
    <row r="83" spans="2:30" ht="18" customHeight="1" x14ac:dyDescent="0.15">
      <c r="B83" s="71"/>
      <c r="C83" s="72"/>
      <c r="D83" s="73"/>
      <c r="E83" s="74" t="s">
        <v>5</v>
      </c>
      <c r="F83" s="75"/>
      <c r="G83" s="75"/>
      <c r="H83" s="74" t="s">
        <v>6</v>
      </c>
      <c r="I83" s="75"/>
      <c r="J83" s="75"/>
      <c r="K83" s="74" t="s">
        <v>7</v>
      </c>
      <c r="L83" s="75"/>
      <c r="M83" s="75"/>
      <c r="N83" s="74" t="s">
        <v>8</v>
      </c>
      <c r="O83" s="75"/>
      <c r="P83" s="75"/>
      <c r="Q83" s="74" t="s">
        <v>6</v>
      </c>
      <c r="R83" s="75"/>
      <c r="S83" s="75"/>
      <c r="T83" s="74" t="s">
        <v>7</v>
      </c>
      <c r="U83" s="75"/>
      <c r="V83" s="75"/>
      <c r="W83" s="74" t="s">
        <v>9</v>
      </c>
      <c r="X83" s="75"/>
      <c r="Y83" s="75"/>
      <c r="Z83" s="73" t="s">
        <v>2</v>
      </c>
      <c r="AA83" s="73"/>
      <c r="AB83" s="73"/>
      <c r="AC83" s="370" t="s">
        <v>125</v>
      </c>
      <c r="AD83" s="69"/>
    </row>
    <row r="84" spans="2:30" ht="18" customHeight="1" x14ac:dyDescent="0.15">
      <c r="B84" s="69"/>
      <c r="D84" s="76"/>
      <c r="E84" s="77" t="s">
        <v>2</v>
      </c>
      <c r="F84" s="77" t="s">
        <v>10</v>
      </c>
      <c r="G84" s="77" t="s">
        <v>11</v>
      </c>
      <c r="H84" s="77" t="s">
        <v>2</v>
      </c>
      <c r="I84" s="77" t="s">
        <v>10</v>
      </c>
      <c r="J84" s="77" t="s">
        <v>11</v>
      </c>
      <c r="K84" s="77" t="s">
        <v>2</v>
      </c>
      <c r="L84" s="77" t="s">
        <v>10</v>
      </c>
      <c r="M84" s="77" t="s">
        <v>11</v>
      </c>
      <c r="N84" s="77" t="s">
        <v>2</v>
      </c>
      <c r="O84" s="238" t="s">
        <v>10</v>
      </c>
      <c r="P84" s="239" t="s">
        <v>11</v>
      </c>
      <c r="Q84" s="77" t="s">
        <v>2</v>
      </c>
      <c r="R84" s="77" t="s">
        <v>10</v>
      </c>
      <c r="S84" s="77" t="s">
        <v>11</v>
      </c>
      <c r="T84" s="77" t="s">
        <v>2</v>
      </c>
      <c r="U84" s="77" t="s">
        <v>10</v>
      </c>
      <c r="V84" s="77" t="s">
        <v>11</v>
      </c>
      <c r="W84" s="77" t="s">
        <v>2</v>
      </c>
      <c r="X84" s="77" t="s">
        <v>10</v>
      </c>
      <c r="Y84" s="77" t="s">
        <v>11</v>
      </c>
      <c r="Z84" s="76"/>
      <c r="AA84" s="73" t="s">
        <v>122</v>
      </c>
      <c r="AB84" s="73" t="s">
        <v>124</v>
      </c>
      <c r="AC84" s="371"/>
      <c r="AD84" s="69"/>
    </row>
    <row r="85" spans="2:30" ht="18" customHeight="1" x14ac:dyDescent="0.15">
      <c r="B85" s="240" t="s">
        <v>382</v>
      </c>
      <c r="C85" s="77" t="s">
        <v>13</v>
      </c>
      <c r="D85" s="79">
        <f t="shared" ref="D85:AC85" si="98">D98+D111</f>
        <v>53239.579999999994</v>
      </c>
      <c r="E85" s="79">
        <f t="shared" si="98"/>
        <v>28863.449999999997</v>
      </c>
      <c r="F85" s="79">
        <f t="shared" si="98"/>
        <v>28544.239999999998</v>
      </c>
      <c r="G85" s="79">
        <f t="shared" si="98"/>
        <v>319.20999999999998</v>
      </c>
      <c r="H85" s="79">
        <f t="shared" si="98"/>
        <v>28030.35</v>
      </c>
      <c r="I85" s="79">
        <f t="shared" si="98"/>
        <v>27860.9</v>
      </c>
      <c r="J85" s="79">
        <f t="shared" si="98"/>
        <v>169.45</v>
      </c>
      <c r="K85" s="79">
        <f t="shared" si="98"/>
        <v>833.09999999999991</v>
      </c>
      <c r="L85" s="79">
        <f t="shared" si="98"/>
        <v>683.33999999999992</v>
      </c>
      <c r="M85" s="79">
        <f t="shared" si="98"/>
        <v>149.76</v>
      </c>
      <c r="N85" s="79">
        <f t="shared" si="98"/>
        <v>23584.61</v>
      </c>
      <c r="O85" s="250">
        <f t="shared" si="98"/>
        <v>2246.91</v>
      </c>
      <c r="P85" s="251">
        <f t="shared" si="98"/>
        <v>21337.699999999997</v>
      </c>
      <c r="Q85" s="79">
        <f t="shared" si="98"/>
        <v>0</v>
      </c>
      <c r="R85" s="79">
        <f t="shared" si="98"/>
        <v>0</v>
      </c>
      <c r="S85" s="79">
        <f t="shared" si="98"/>
        <v>0</v>
      </c>
      <c r="T85" s="79">
        <f t="shared" si="98"/>
        <v>254.39</v>
      </c>
      <c r="U85" s="79">
        <f t="shared" si="98"/>
        <v>57.83</v>
      </c>
      <c r="V85" s="79">
        <f t="shared" si="98"/>
        <v>196.56</v>
      </c>
      <c r="W85" s="79">
        <f t="shared" si="98"/>
        <v>23330.22</v>
      </c>
      <c r="X85" s="79">
        <f t="shared" si="98"/>
        <v>2189.08</v>
      </c>
      <c r="Y85" s="79">
        <f t="shared" si="98"/>
        <v>21141.14</v>
      </c>
      <c r="Z85" s="79">
        <f t="shared" si="98"/>
        <v>790.86999999999989</v>
      </c>
      <c r="AA85" s="79">
        <f t="shared" si="98"/>
        <v>466.08</v>
      </c>
      <c r="AB85" s="79">
        <f t="shared" si="98"/>
        <v>324.78999999999996</v>
      </c>
      <c r="AC85" s="79">
        <f t="shared" si="98"/>
        <v>0.65</v>
      </c>
      <c r="AD85" s="69"/>
    </row>
    <row r="86" spans="2:30" ht="18" customHeight="1" x14ac:dyDescent="0.15">
      <c r="B86" s="80"/>
      <c r="C86" s="77" t="s">
        <v>14</v>
      </c>
      <c r="D86" s="79">
        <f t="shared" ref="D86:AC86" si="99">D99+D112</f>
        <v>12616.284</v>
      </c>
      <c r="E86" s="79">
        <f t="shared" si="99"/>
        <v>9091.5840000000007</v>
      </c>
      <c r="F86" s="79">
        <f t="shared" si="99"/>
        <v>9055.1959999999999</v>
      </c>
      <c r="G86" s="79">
        <f t="shared" si="99"/>
        <v>36.387999999999998</v>
      </c>
      <c r="H86" s="79">
        <f t="shared" si="99"/>
        <v>8993.9170000000013</v>
      </c>
      <c r="I86" s="79">
        <f t="shared" si="99"/>
        <v>8971.7400000000016</v>
      </c>
      <c r="J86" s="79">
        <f t="shared" si="99"/>
        <v>22.177</v>
      </c>
      <c r="K86" s="79">
        <f t="shared" si="99"/>
        <v>97.667000000000002</v>
      </c>
      <c r="L86" s="79">
        <f t="shared" si="99"/>
        <v>83.456000000000003</v>
      </c>
      <c r="M86" s="79">
        <f t="shared" si="99"/>
        <v>14.210999999999999</v>
      </c>
      <c r="N86" s="79">
        <f t="shared" si="99"/>
        <v>3524.7</v>
      </c>
      <c r="O86" s="252">
        <f t="shared" si="99"/>
        <v>560.02200000000005</v>
      </c>
      <c r="P86" s="251">
        <f t="shared" si="99"/>
        <v>2964.6779999999999</v>
      </c>
      <c r="Q86" s="79">
        <f t="shared" si="99"/>
        <v>0</v>
      </c>
      <c r="R86" s="79">
        <f t="shared" si="99"/>
        <v>0</v>
      </c>
      <c r="S86" s="79">
        <f t="shared" si="99"/>
        <v>0</v>
      </c>
      <c r="T86" s="79">
        <f t="shared" si="99"/>
        <v>28.983000000000001</v>
      </c>
      <c r="U86" s="79">
        <f t="shared" si="99"/>
        <v>10.242000000000001</v>
      </c>
      <c r="V86" s="79">
        <f t="shared" si="99"/>
        <v>18.741</v>
      </c>
      <c r="W86" s="79">
        <f t="shared" si="99"/>
        <v>3495.7170000000001</v>
      </c>
      <c r="X86" s="79">
        <f t="shared" si="99"/>
        <v>549.78</v>
      </c>
      <c r="Y86" s="79">
        <f t="shared" si="99"/>
        <v>2945.9369999999999</v>
      </c>
      <c r="Z86" s="79">
        <f t="shared" si="99"/>
        <v>0</v>
      </c>
      <c r="AA86" s="79">
        <f t="shared" si="99"/>
        <v>0</v>
      </c>
      <c r="AB86" s="79">
        <f t="shared" si="99"/>
        <v>0</v>
      </c>
      <c r="AC86" s="79">
        <f t="shared" si="99"/>
        <v>0</v>
      </c>
      <c r="AD86" s="69"/>
    </row>
    <row r="87" spans="2:30" ht="18" customHeight="1" x14ac:dyDescent="0.15">
      <c r="B87" s="78" t="s">
        <v>188</v>
      </c>
      <c r="C87" s="77" t="s">
        <v>13</v>
      </c>
      <c r="D87" s="79">
        <f t="shared" ref="D87:AC87" si="100">D100+D113</f>
        <v>20054.009999999998</v>
      </c>
      <c r="E87" s="79">
        <f t="shared" si="100"/>
        <v>12781.929999999998</v>
      </c>
      <c r="F87" s="79">
        <f t="shared" si="100"/>
        <v>12601.16</v>
      </c>
      <c r="G87" s="79">
        <f t="shared" si="100"/>
        <v>180.76999999999998</v>
      </c>
      <c r="H87" s="79">
        <f t="shared" si="100"/>
        <v>12146.009999999998</v>
      </c>
      <c r="I87" s="79">
        <f t="shared" si="100"/>
        <v>12081.77</v>
      </c>
      <c r="J87" s="79">
        <f t="shared" si="100"/>
        <v>64.240000000000009</v>
      </c>
      <c r="K87" s="79">
        <f t="shared" si="100"/>
        <v>635.91999999999996</v>
      </c>
      <c r="L87" s="79">
        <f t="shared" si="100"/>
        <v>519.39</v>
      </c>
      <c r="M87" s="79">
        <f t="shared" si="100"/>
        <v>116.53</v>
      </c>
      <c r="N87" s="79">
        <f t="shared" si="100"/>
        <v>7068</v>
      </c>
      <c r="O87" s="252">
        <f t="shared" si="100"/>
        <v>537.54999999999995</v>
      </c>
      <c r="P87" s="251">
        <f t="shared" si="100"/>
        <v>6530.45</v>
      </c>
      <c r="Q87" s="79">
        <f t="shared" si="100"/>
        <v>0</v>
      </c>
      <c r="R87" s="79">
        <f t="shared" si="100"/>
        <v>0</v>
      </c>
      <c r="S87" s="79">
        <f t="shared" si="100"/>
        <v>0</v>
      </c>
      <c r="T87" s="79">
        <f t="shared" si="100"/>
        <v>116.07</v>
      </c>
      <c r="U87" s="79">
        <f t="shared" si="100"/>
        <v>22.21</v>
      </c>
      <c r="V87" s="79">
        <f t="shared" si="100"/>
        <v>93.86</v>
      </c>
      <c r="W87" s="79">
        <f t="shared" si="100"/>
        <v>6951.93</v>
      </c>
      <c r="X87" s="79">
        <f t="shared" si="100"/>
        <v>515.34</v>
      </c>
      <c r="Y87" s="79">
        <f t="shared" si="100"/>
        <v>6436.59</v>
      </c>
      <c r="Z87" s="79">
        <f t="shared" si="100"/>
        <v>204.07999999999998</v>
      </c>
      <c r="AA87" s="79">
        <f t="shared" si="100"/>
        <v>81.739999999999995</v>
      </c>
      <c r="AB87" s="79">
        <f t="shared" si="100"/>
        <v>122.34</v>
      </c>
      <c r="AC87" s="79">
        <f t="shared" si="100"/>
        <v>0</v>
      </c>
      <c r="AD87" s="69"/>
    </row>
    <row r="88" spans="2:30" ht="18" customHeight="1" x14ac:dyDescent="0.15">
      <c r="B88" s="80"/>
      <c r="C88" s="77" t="s">
        <v>14</v>
      </c>
      <c r="D88" s="79">
        <f t="shared" ref="D88:AC88" si="101">D101+D114</f>
        <v>4789.8289999999997</v>
      </c>
      <c r="E88" s="79">
        <f t="shared" si="101"/>
        <v>3739.991</v>
      </c>
      <c r="F88" s="79">
        <f t="shared" si="101"/>
        <v>3721.2550000000001</v>
      </c>
      <c r="G88" s="79">
        <f t="shared" si="101"/>
        <v>18.736000000000001</v>
      </c>
      <c r="H88" s="79">
        <f t="shared" si="101"/>
        <v>3668.1139999999996</v>
      </c>
      <c r="I88" s="79">
        <f t="shared" si="101"/>
        <v>3661.009</v>
      </c>
      <c r="J88" s="79">
        <f t="shared" si="101"/>
        <v>7.1050000000000004</v>
      </c>
      <c r="K88" s="79">
        <f t="shared" si="101"/>
        <v>71.87700000000001</v>
      </c>
      <c r="L88" s="79">
        <f t="shared" si="101"/>
        <v>60.246000000000002</v>
      </c>
      <c r="M88" s="79">
        <f t="shared" si="101"/>
        <v>11.631</v>
      </c>
      <c r="N88" s="79">
        <f t="shared" si="101"/>
        <v>1049.838</v>
      </c>
      <c r="O88" s="252">
        <f t="shared" si="101"/>
        <v>136.18200000000002</v>
      </c>
      <c r="P88" s="251">
        <f t="shared" si="101"/>
        <v>913.65599999999995</v>
      </c>
      <c r="Q88" s="79">
        <f t="shared" si="101"/>
        <v>0</v>
      </c>
      <c r="R88" s="79">
        <f t="shared" si="101"/>
        <v>0</v>
      </c>
      <c r="S88" s="79">
        <f t="shared" si="101"/>
        <v>0</v>
      </c>
      <c r="T88" s="79">
        <f t="shared" si="101"/>
        <v>13.257</v>
      </c>
      <c r="U88" s="79">
        <f t="shared" si="101"/>
        <v>4.0920000000000005</v>
      </c>
      <c r="V88" s="79">
        <f t="shared" si="101"/>
        <v>9.1649999999999991</v>
      </c>
      <c r="W88" s="79">
        <f t="shared" si="101"/>
        <v>1036.5809999999999</v>
      </c>
      <c r="X88" s="79">
        <f t="shared" si="101"/>
        <v>132.09</v>
      </c>
      <c r="Y88" s="79">
        <f t="shared" si="101"/>
        <v>904.49099999999999</v>
      </c>
      <c r="Z88" s="79">
        <f t="shared" si="101"/>
        <v>0</v>
      </c>
      <c r="AA88" s="79">
        <f t="shared" si="101"/>
        <v>0</v>
      </c>
      <c r="AB88" s="79">
        <f t="shared" si="101"/>
        <v>0</v>
      </c>
      <c r="AC88" s="79">
        <f t="shared" si="101"/>
        <v>0</v>
      </c>
      <c r="AD88" s="69"/>
    </row>
    <row r="89" spans="2:30" ht="18" customHeight="1" x14ac:dyDescent="0.15">
      <c r="B89" s="78" t="s">
        <v>189</v>
      </c>
      <c r="C89" s="77" t="s">
        <v>13</v>
      </c>
      <c r="D89" s="79">
        <f t="shared" ref="D89:AC89" si="102">D102+D115</f>
        <v>33185.57</v>
      </c>
      <c r="E89" s="79">
        <f t="shared" si="102"/>
        <v>16081.52</v>
      </c>
      <c r="F89" s="79">
        <f t="shared" si="102"/>
        <v>15943.08</v>
      </c>
      <c r="G89" s="79">
        <f t="shared" si="102"/>
        <v>138.44</v>
      </c>
      <c r="H89" s="79">
        <f t="shared" si="102"/>
        <v>15884.34</v>
      </c>
      <c r="I89" s="79">
        <f t="shared" si="102"/>
        <v>15779.130000000001</v>
      </c>
      <c r="J89" s="79">
        <f t="shared" si="102"/>
        <v>105.21000000000001</v>
      </c>
      <c r="K89" s="79">
        <f t="shared" si="102"/>
        <v>197.18</v>
      </c>
      <c r="L89" s="79">
        <f t="shared" si="102"/>
        <v>163.95</v>
      </c>
      <c r="M89" s="79">
        <f t="shared" si="102"/>
        <v>33.230000000000004</v>
      </c>
      <c r="N89" s="79">
        <f t="shared" si="102"/>
        <v>16516.61</v>
      </c>
      <c r="O89" s="252">
        <f t="shared" si="102"/>
        <v>1709.3600000000001</v>
      </c>
      <c r="P89" s="251">
        <f t="shared" si="102"/>
        <v>14807.25</v>
      </c>
      <c r="Q89" s="79">
        <f t="shared" si="102"/>
        <v>0</v>
      </c>
      <c r="R89" s="79">
        <f t="shared" si="102"/>
        <v>0</v>
      </c>
      <c r="S89" s="79">
        <f t="shared" si="102"/>
        <v>0</v>
      </c>
      <c r="T89" s="79">
        <f t="shared" si="102"/>
        <v>138.32</v>
      </c>
      <c r="U89" s="79">
        <f t="shared" si="102"/>
        <v>35.620000000000005</v>
      </c>
      <c r="V89" s="79">
        <f t="shared" si="102"/>
        <v>102.69999999999999</v>
      </c>
      <c r="W89" s="79">
        <f t="shared" si="102"/>
        <v>16378.289999999997</v>
      </c>
      <c r="X89" s="79">
        <f t="shared" si="102"/>
        <v>1673.74</v>
      </c>
      <c r="Y89" s="79">
        <f t="shared" si="102"/>
        <v>14704.55</v>
      </c>
      <c r="Z89" s="79">
        <f t="shared" si="102"/>
        <v>586.79</v>
      </c>
      <c r="AA89" s="79">
        <f t="shared" si="102"/>
        <v>384.34000000000003</v>
      </c>
      <c r="AB89" s="79">
        <f t="shared" si="102"/>
        <v>202.45</v>
      </c>
      <c r="AC89" s="79">
        <f t="shared" si="102"/>
        <v>0.65</v>
      </c>
      <c r="AD89" s="69"/>
    </row>
    <row r="90" spans="2:30" ht="18" customHeight="1" thickBot="1" x14ac:dyDescent="0.2">
      <c r="B90" s="80"/>
      <c r="C90" s="77" t="s">
        <v>14</v>
      </c>
      <c r="D90" s="79">
        <f t="shared" ref="D90:AC90" si="103">D103+D116</f>
        <v>7826.4549999999999</v>
      </c>
      <c r="E90" s="79">
        <f t="shared" si="103"/>
        <v>5351.5929999999998</v>
      </c>
      <c r="F90" s="79">
        <f t="shared" si="103"/>
        <v>5333.9409999999998</v>
      </c>
      <c r="G90" s="79">
        <f t="shared" si="103"/>
        <v>17.651999999999997</v>
      </c>
      <c r="H90" s="79">
        <f t="shared" si="103"/>
        <v>5325.8029999999999</v>
      </c>
      <c r="I90" s="79">
        <f t="shared" si="103"/>
        <v>5310.7309999999998</v>
      </c>
      <c r="J90" s="79">
        <f t="shared" si="103"/>
        <v>15.071999999999999</v>
      </c>
      <c r="K90" s="79">
        <f t="shared" si="103"/>
        <v>25.79</v>
      </c>
      <c r="L90" s="79">
        <f t="shared" si="103"/>
        <v>23.21</v>
      </c>
      <c r="M90" s="79">
        <f t="shared" si="103"/>
        <v>2.58</v>
      </c>
      <c r="N90" s="79">
        <f t="shared" si="103"/>
        <v>2474.8620000000001</v>
      </c>
      <c r="O90" s="253">
        <f t="shared" si="103"/>
        <v>423.84000000000003</v>
      </c>
      <c r="P90" s="254">
        <f t="shared" si="103"/>
        <v>2051.0219999999999</v>
      </c>
      <c r="Q90" s="79">
        <f t="shared" si="103"/>
        <v>0</v>
      </c>
      <c r="R90" s="79">
        <f t="shared" si="103"/>
        <v>0</v>
      </c>
      <c r="S90" s="79">
        <f t="shared" si="103"/>
        <v>0</v>
      </c>
      <c r="T90" s="79">
        <f t="shared" si="103"/>
        <v>15.725999999999999</v>
      </c>
      <c r="U90" s="79">
        <f t="shared" si="103"/>
        <v>6.15</v>
      </c>
      <c r="V90" s="79">
        <f t="shared" si="103"/>
        <v>9.5760000000000005</v>
      </c>
      <c r="W90" s="79">
        <f t="shared" si="103"/>
        <v>2459.1360000000004</v>
      </c>
      <c r="X90" s="79">
        <f t="shared" si="103"/>
        <v>417.69</v>
      </c>
      <c r="Y90" s="79">
        <f t="shared" si="103"/>
        <v>2041.4460000000001</v>
      </c>
      <c r="Z90" s="79">
        <f t="shared" si="103"/>
        <v>0</v>
      </c>
      <c r="AA90" s="79">
        <f t="shared" si="103"/>
        <v>0</v>
      </c>
      <c r="AB90" s="79">
        <f t="shared" si="103"/>
        <v>0</v>
      </c>
      <c r="AC90" s="79">
        <f t="shared" si="103"/>
        <v>0</v>
      </c>
      <c r="AD90" s="69"/>
    </row>
    <row r="91" spans="2:30" ht="18" customHeight="1" x14ac:dyDescent="0.15">
      <c r="B91" s="64"/>
      <c r="C91" s="64"/>
      <c r="D91" s="64"/>
      <c r="E91" s="64"/>
      <c r="F91" s="64"/>
      <c r="G91" s="64"/>
      <c r="H91" s="64"/>
      <c r="I91" s="64"/>
      <c r="J91" s="64"/>
      <c r="K91" s="64"/>
      <c r="L91" s="64"/>
      <c r="M91" s="64"/>
      <c r="N91" s="64"/>
      <c r="O91" s="64"/>
      <c r="P91" s="64"/>
      <c r="Q91" s="64"/>
      <c r="R91" s="64"/>
      <c r="S91" s="64"/>
      <c r="T91" s="64"/>
      <c r="U91" s="64"/>
      <c r="V91" s="64"/>
      <c r="W91" s="64"/>
      <c r="X91" s="64"/>
      <c r="Y91" s="64"/>
      <c r="Z91" s="64"/>
      <c r="AA91" s="64"/>
      <c r="AB91" s="64"/>
      <c r="AC91" s="64"/>
    </row>
    <row r="92" spans="2:30" s="3" customFormat="1" ht="18" customHeight="1" x14ac:dyDescent="0.15">
      <c r="B92" s="3" t="s">
        <v>545</v>
      </c>
    </row>
    <row r="93" spans="2:30" ht="18" customHeight="1" thickBot="1" x14ac:dyDescent="0.2">
      <c r="C93" s="72"/>
      <c r="D93" s="72"/>
      <c r="E93" s="72"/>
      <c r="F93" s="72"/>
      <c r="G93" s="72"/>
      <c r="H93" s="72"/>
      <c r="I93" s="72"/>
      <c r="J93" s="72"/>
      <c r="K93" s="72"/>
      <c r="L93" s="72"/>
      <c r="M93" s="72"/>
      <c r="N93" s="72"/>
      <c r="O93" s="72"/>
      <c r="P93" s="72"/>
      <c r="Q93" s="72"/>
      <c r="R93" s="72"/>
      <c r="S93" s="72"/>
      <c r="T93" s="72"/>
      <c r="U93" s="72"/>
      <c r="V93" s="72"/>
      <c r="W93" s="72"/>
      <c r="X93" s="72"/>
      <c r="Y93" s="72"/>
      <c r="Z93" s="72" t="s">
        <v>383</v>
      </c>
      <c r="AA93" s="72"/>
      <c r="AB93" s="72"/>
      <c r="AC93" s="72"/>
    </row>
    <row r="94" spans="2:30" ht="18" customHeight="1" x14ac:dyDescent="0.15">
      <c r="B94" s="63"/>
      <c r="C94" s="64"/>
      <c r="D94" s="65"/>
      <c r="E94" s="66" t="s">
        <v>0</v>
      </c>
      <c r="F94" s="67"/>
      <c r="G94" s="67"/>
      <c r="H94" s="67"/>
      <c r="I94" s="67"/>
      <c r="J94" s="67"/>
      <c r="K94" s="67"/>
      <c r="L94" s="67"/>
      <c r="M94" s="67"/>
      <c r="N94" s="67"/>
      <c r="O94" s="67"/>
      <c r="P94" s="67"/>
      <c r="Q94" s="67"/>
      <c r="R94" s="67"/>
      <c r="S94" s="67"/>
      <c r="T94" s="67"/>
      <c r="U94" s="67"/>
      <c r="V94" s="67"/>
      <c r="W94" s="67"/>
      <c r="X94" s="67"/>
      <c r="Y94" s="67"/>
      <c r="Z94" s="366" t="s">
        <v>384</v>
      </c>
      <c r="AA94" s="367"/>
      <c r="AB94" s="367"/>
      <c r="AC94" s="368" t="s">
        <v>385</v>
      </c>
      <c r="AD94" s="69"/>
    </row>
    <row r="95" spans="2:30" ht="18" customHeight="1" x14ac:dyDescent="0.15">
      <c r="B95" s="71" t="s">
        <v>386</v>
      </c>
      <c r="C95" s="72"/>
      <c r="D95" s="73" t="s">
        <v>2</v>
      </c>
      <c r="E95" s="74" t="s">
        <v>3</v>
      </c>
      <c r="F95" s="75"/>
      <c r="G95" s="75"/>
      <c r="H95" s="75"/>
      <c r="I95" s="75"/>
      <c r="J95" s="75"/>
      <c r="K95" s="75"/>
      <c r="L95" s="75"/>
      <c r="M95" s="75"/>
      <c r="N95" s="74" t="s">
        <v>4</v>
      </c>
      <c r="O95" s="75"/>
      <c r="P95" s="75"/>
      <c r="Q95" s="75"/>
      <c r="R95" s="75"/>
      <c r="S95" s="75"/>
      <c r="T95" s="75"/>
      <c r="U95" s="75"/>
      <c r="V95" s="75"/>
      <c r="W95" s="75"/>
      <c r="X95" s="75"/>
      <c r="Y95" s="75"/>
      <c r="Z95" s="77"/>
      <c r="AA95" s="77" t="s">
        <v>121</v>
      </c>
      <c r="AB95" s="77" t="s">
        <v>123</v>
      </c>
      <c r="AC95" s="369"/>
      <c r="AD95" s="69"/>
    </row>
    <row r="96" spans="2:30" ht="18" customHeight="1" x14ac:dyDescent="0.15">
      <c r="B96" s="71"/>
      <c r="C96" s="72"/>
      <c r="D96" s="73"/>
      <c r="E96" s="74" t="s">
        <v>5</v>
      </c>
      <c r="F96" s="75"/>
      <c r="G96" s="75"/>
      <c r="H96" s="74" t="s">
        <v>6</v>
      </c>
      <c r="I96" s="75"/>
      <c r="J96" s="75"/>
      <c r="K96" s="74" t="s">
        <v>7</v>
      </c>
      <c r="L96" s="75"/>
      <c r="M96" s="75"/>
      <c r="N96" s="74" t="s">
        <v>8</v>
      </c>
      <c r="O96" s="75"/>
      <c r="P96" s="75"/>
      <c r="Q96" s="74" t="s">
        <v>6</v>
      </c>
      <c r="R96" s="75"/>
      <c r="S96" s="75"/>
      <c r="T96" s="74" t="s">
        <v>7</v>
      </c>
      <c r="U96" s="75"/>
      <c r="V96" s="75"/>
      <c r="W96" s="74" t="s">
        <v>9</v>
      </c>
      <c r="X96" s="75"/>
      <c r="Y96" s="75"/>
      <c r="Z96" s="73" t="s">
        <v>2</v>
      </c>
      <c r="AA96" s="73"/>
      <c r="AB96" s="73"/>
      <c r="AC96" s="370" t="s">
        <v>125</v>
      </c>
      <c r="AD96" s="69"/>
    </row>
    <row r="97" spans="2:30" ht="18" customHeight="1" x14ac:dyDescent="0.15">
      <c r="B97" s="69"/>
      <c r="D97" s="76"/>
      <c r="E97" s="77" t="s">
        <v>2</v>
      </c>
      <c r="F97" s="77" t="s">
        <v>10</v>
      </c>
      <c r="G97" s="77" t="s">
        <v>11</v>
      </c>
      <c r="H97" s="77" t="s">
        <v>2</v>
      </c>
      <c r="I97" s="77" t="s">
        <v>10</v>
      </c>
      <c r="J97" s="77" t="s">
        <v>11</v>
      </c>
      <c r="K97" s="77" t="s">
        <v>2</v>
      </c>
      <c r="L97" s="77" t="s">
        <v>10</v>
      </c>
      <c r="M97" s="77" t="s">
        <v>11</v>
      </c>
      <c r="N97" s="77" t="s">
        <v>2</v>
      </c>
      <c r="O97" s="238" t="s">
        <v>10</v>
      </c>
      <c r="P97" s="239" t="s">
        <v>11</v>
      </c>
      <c r="Q97" s="77" t="s">
        <v>2</v>
      </c>
      <c r="R97" s="77" t="s">
        <v>10</v>
      </c>
      <c r="S97" s="77" t="s">
        <v>11</v>
      </c>
      <c r="T97" s="77" t="s">
        <v>2</v>
      </c>
      <c r="U97" s="77" t="s">
        <v>10</v>
      </c>
      <c r="V97" s="77" t="s">
        <v>11</v>
      </c>
      <c r="W97" s="77" t="s">
        <v>2</v>
      </c>
      <c r="X97" s="77" t="s">
        <v>10</v>
      </c>
      <c r="Y97" s="77" t="s">
        <v>11</v>
      </c>
      <c r="Z97" s="76"/>
      <c r="AA97" s="73" t="s">
        <v>122</v>
      </c>
      <c r="AB97" s="73" t="s">
        <v>124</v>
      </c>
      <c r="AC97" s="371"/>
      <c r="AD97" s="69"/>
    </row>
    <row r="98" spans="2:30" ht="18" customHeight="1" x14ac:dyDescent="0.15">
      <c r="B98" s="240" t="s">
        <v>382</v>
      </c>
      <c r="C98" s="77" t="s">
        <v>13</v>
      </c>
      <c r="D98" s="79">
        <f>E98+N98+Z98+AC98</f>
        <v>27389.369999999995</v>
      </c>
      <c r="E98" s="79">
        <f>F98+G98</f>
        <v>14586.569999999998</v>
      </c>
      <c r="F98" s="79">
        <f t="shared" ref="F98:G100" si="104">I98+L98</f>
        <v>14465.109999999999</v>
      </c>
      <c r="G98" s="79">
        <f t="shared" si="104"/>
        <v>121.46</v>
      </c>
      <c r="H98" s="79">
        <f>I98+J98</f>
        <v>14222.359999999999</v>
      </c>
      <c r="I98" s="79">
        <f>I100+I102</f>
        <v>14147.73</v>
      </c>
      <c r="J98" s="79">
        <f>J100+J102</f>
        <v>74.63</v>
      </c>
      <c r="K98" s="79">
        <f>L98+M98</f>
        <v>364.21</v>
      </c>
      <c r="L98" s="79">
        <f>L100+L102</f>
        <v>317.38</v>
      </c>
      <c r="M98" s="79">
        <f>M100+M102</f>
        <v>46.83</v>
      </c>
      <c r="N98" s="79">
        <f>O98+P98</f>
        <v>12319.98</v>
      </c>
      <c r="O98" s="250">
        <f>R98+U98+X98</f>
        <v>1007.78</v>
      </c>
      <c r="P98" s="250">
        <f>S98+V98+Y98</f>
        <v>11312.199999999999</v>
      </c>
      <c r="Q98" s="79">
        <f>R98+S98</f>
        <v>0</v>
      </c>
      <c r="R98" s="79">
        <f>R100+R102</f>
        <v>0</v>
      </c>
      <c r="S98" s="79">
        <f>S100+S102</f>
        <v>0</v>
      </c>
      <c r="T98" s="79">
        <f>U98+V98</f>
        <v>160.02000000000001</v>
      </c>
      <c r="U98" s="79">
        <f>U100+U102</f>
        <v>28.03</v>
      </c>
      <c r="V98" s="79">
        <f>V100+V102</f>
        <v>131.99</v>
      </c>
      <c r="W98" s="79">
        <f>X98+Y98</f>
        <v>12159.96</v>
      </c>
      <c r="X98" s="79">
        <f>X100+X102</f>
        <v>979.75</v>
      </c>
      <c r="Y98" s="79">
        <f>Y100+Y102</f>
        <v>11180.21</v>
      </c>
      <c r="Z98" s="79">
        <f>AA98+AB98</f>
        <v>482.16999999999996</v>
      </c>
      <c r="AA98" s="79">
        <f t="shared" ref="AA98:AC98" si="105">AA100+AA102</f>
        <v>298.52999999999997</v>
      </c>
      <c r="AB98" s="79">
        <f t="shared" si="105"/>
        <v>183.64</v>
      </c>
      <c r="AC98" s="79">
        <f t="shared" si="105"/>
        <v>0.65</v>
      </c>
      <c r="AD98" s="69"/>
    </row>
    <row r="99" spans="2:30" ht="18" customHeight="1" x14ac:dyDescent="0.15">
      <c r="B99" s="80"/>
      <c r="C99" s="77" t="s">
        <v>14</v>
      </c>
      <c r="D99" s="79">
        <f t="shared" ref="D99:D103" si="106">E99+N99+Z99+AC99</f>
        <v>6683.0159999999996</v>
      </c>
      <c r="E99" s="79">
        <f t="shared" ref="E99:E103" si="107">F99+G99</f>
        <v>4887.05</v>
      </c>
      <c r="F99" s="79">
        <f t="shared" si="104"/>
        <v>4874.2750000000005</v>
      </c>
      <c r="G99" s="79">
        <f t="shared" si="104"/>
        <v>12.775</v>
      </c>
      <c r="H99" s="79">
        <f t="shared" ref="H99:H103" si="108">I99+J99</f>
        <v>4836.2170000000006</v>
      </c>
      <c r="I99" s="79">
        <f>I101+I103</f>
        <v>4827.4590000000007</v>
      </c>
      <c r="J99" s="79">
        <f>J101+J103</f>
        <v>8.7580000000000009</v>
      </c>
      <c r="K99" s="79">
        <f t="shared" ref="K99:K103" si="109">L99+M99</f>
        <v>50.832999999999998</v>
      </c>
      <c r="L99" s="79">
        <f>L101+L103</f>
        <v>46.816000000000003</v>
      </c>
      <c r="M99" s="79">
        <f>M101+M103</f>
        <v>4.0169999999999995</v>
      </c>
      <c r="N99" s="79">
        <f t="shared" ref="N99:N103" si="110">O99+P99</f>
        <v>1795.9659999999999</v>
      </c>
      <c r="O99" s="250">
        <f>R99+U99+X99</f>
        <v>251.715</v>
      </c>
      <c r="P99" s="250">
        <f>S99+V99+Y99</f>
        <v>1544.251</v>
      </c>
      <c r="Q99" s="79">
        <f t="shared" ref="Q99" si="111">R99+S99</f>
        <v>0</v>
      </c>
      <c r="R99" s="79">
        <f>R101+R103</f>
        <v>0</v>
      </c>
      <c r="S99" s="79">
        <f>S101+S103</f>
        <v>0</v>
      </c>
      <c r="T99" s="79">
        <f t="shared" ref="T99:T103" si="112">U99+V99</f>
        <v>16.995000000000001</v>
      </c>
      <c r="U99" s="79">
        <f>U101+U103</f>
        <v>4.8029999999999999</v>
      </c>
      <c r="V99" s="79">
        <f>V101+V103</f>
        <v>12.192</v>
      </c>
      <c r="W99" s="79">
        <f t="shared" ref="W99:W103" si="113">X99+Y99</f>
        <v>1778.971</v>
      </c>
      <c r="X99" s="79">
        <f>X101+X103</f>
        <v>246.91200000000001</v>
      </c>
      <c r="Y99" s="79">
        <f>Y101+Y103</f>
        <v>1532.059</v>
      </c>
      <c r="Z99" s="79">
        <f t="shared" ref="Z99:Z103" si="114">AA99+AB99</f>
        <v>0</v>
      </c>
      <c r="AA99" s="79">
        <f t="shared" ref="AA99:AC99" si="115">AA101+AA103</f>
        <v>0</v>
      </c>
      <c r="AB99" s="79">
        <f t="shared" si="115"/>
        <v>0</v>
      </c>
      <c r="AC99" s="79">
        <f t="shared" si="115"/>
        <v>0</v>
      </c>
      <c r="AD99" s="69"/>
    </row>
    <row r="100" spans="2:30" ht="18" customHeight="1" x14ac:dyDescent="0.15">
      <c r="B100" s="78" t="s">
        <v>188</v>
      </c>
      <c r="C100" s="77" t="s">
        <v>13</v>
      </c>
      <c r="D100" s="79">
        <f t="shared" si="106"/>
        <v>11167.899999999998</v>
      </c>
      <c r="E100" s="79">
        <f t="shared" si="107"/>
        <v>6414.1499999999987</v>
      </c>
      <c r="F100" s="79">
        <f t="shared" si="104"/>
        <v>6357.619999999999</v>
      </c>
      <c r="G100" s="79">
        <f t="shared" si="104"/>
        <v>56.53</v>
      </c>
      <c r="H100" s="79">
        <f t="shared" si="108"/>
        <v>6120.9999999999991</v>
      </c>
      <c r="I100" s="79">
        <v>6099.4299999999994</v>
      </c>
      <c r="J100" s="79">
        <v>21.57</v>
      </c>
      <c r="K100" s="79">
        <f t="shared" si="109"/>
        <v>293.14999999999998</v>
      </c>
      <c r="L100" s="79">
        <v>258.19</v>
      </c>
      <c r="M100" s="79">
        <v>34.96</v>
      </c>
      <c r="N100" s="79">
        <f t="shared" si="110"/>
        <v>4650.3499999999995</v>
      </c>
      <c r="O100" s="250">
        <f>U100+X100</f>
        <v>210.62</v>
      </c>
      <c r="P100" s="250">
        <f>V100+Y100</f>
        <v>4439.7299999999996</v>
      </c>
      <c r="Q100" s="79">
        <v>0</v>
      </c>
      <c r="R100" s="79">
        <v>0</v>
      </c>
      <c r="S100" s="79">
        <v>0</v>
      </c>
      <c r="T100" s="79">
        <f t="shared" si="112"/>
        <v>63.24</v>
      </c>
      <c r="U100" s="79">
        <v>8.57</v>
      </c>
      <c r="V100" s="79">
        <v>54.67</v>
      </c>
      <c r="W100" s="79">
        <f t="shared" si="113"/>
        <v>4587.1099999999997</v>
      </c>
      <c r="X100" s="79">
        <v>202.05</v>
      </c>
      <c r="Y100" s="79">
        <v>4385.0599999999995</v>
      </c>
      <c r="Z100" s="79">
        <f t="shared" si="114"/>
        <v>103.4</v>
      </c>
      <c r="AA100" s="79">
        <v>50.8</v>
      </c>
      <c r="AB100" s="79">
        <v>52.6</v>
      </c>
      <c r="AC100" s="79">
        <v>0</v>
      </c>
      <c r="AD100" s="69"/>
    </row>
    <row r="101" spans="2:30" ht="18" customHeight="1" x14ac:dyDescent="0.15">
      <c r="B101" s="80"/>
      <c r="C101" s="77" t="s">
        <v>14</v>
      </c>
      <c r="D101" s="79">
        <f t="shared" si="106"/>
        <v>2724.4489999999996</v>
      </c>
      <c r="E101" s="79">
        <f t="shared" si="107"/>
        <v>2056.2149999999997</v>
      </c>
      <c r="F101" s="79">
        <f t="shared" ref="F101:F103" si="116">I101+L101</f>
        <v>2050.3119999999999</v>
      </c>
      <c r="G101" s="79">
        <f t="shared" ref="G101:G103" si="117">J101+M101</f>
        <v>5.9030000000000005</v>
      </c>
      <c r="H101" s="79">
        <f t="shared" si="108"/>
        <v>2017.1289999999999</v>
      </c>
      <c r="I101" s="79">
        <v>2014.7449999999999</v>
      </c>
      <c r="J101" s="79">
        <v>2.3840000000000003</v>
      </c>
      <c r="K101" s="79">
        <f t="shared" si="109"/>
        <v>39.085999999999999</v>
      </c>
      <c r="L101" s="79">
        <v>35.567</v>
      </c>
      <c r="M101" s="79">
        <v>3.5189999999999997</v>
      </c>
      <c r="N101" s="79">
        <f t="shared" si="110"/>
        <v>668.23399999999992</v>
      </c>
      <c r="O101" s="250">
        <f t="shared" ref="O101:O103" si="118">U101+X101</f>
        <v>52.769999999999996</v>
      </c>
      <c r="P101" s="250">
        <f t="shared" ref="P101:P103" si="119">V101+Y101</f>
        <v>615.46399999999994</v>
      </c>
      <c r="Q101" s="79">
        <v>0</v>
      </c>
      <c r="R101" s="79">
        <v>0</v>
      </c>
      <c r="S101" s="79">
        <v>0</v>
      </c>
      <c r="T101" s="79">
        <f t="shared" si="112"/>
        <v>6.6899999999999995</v>
      </c>
      <c r="U101" s="79">
        <v>1.4510000000000001</v>
      </c>
      <c r="V101" s="79">
        <v>5.2389999999999999</v>
      </c>
      <c r="W101" s="79">
        <f t="shared" si="113"/>
        <v>661.54399999999987</v>
      </c>
      <c r="X101" s="79">
        <v>51.318999999999996</v>
      </c>
      <c r="Y101" s="79">
        <v>610.22499999999991</v>
      </c>
      <c r="Z101" s="79">
        <f t="shared" si="114"/>
        <v>0</v>
      </c>
      <c r="AA101" s="79">
        <v>0</v>
      </c>
      <c r="AB101" s="79">
        <v>0</v>
      </c>
      <c r="AC101" s="79">
        <v>0</v>
      </c>
      <c r="AD101" s="69"/>
    </row>
    <row r="102" spans="2:30" ht="18" customHeight="1" x14ac:dyDescent="0.15">
      <c r="B102" s="78" t="s">
        <v>189</v>
      </c>
      <c r="C102" s="77" t="s">
        <v>13</v>
      </c>
      <c r="D102" s="79">
        <f t="shared" si="106"/>
        <v>16221.47</v>
      </c>
      <c r="E102" s="79">
        <f t="shared" si="107"/>
        <v>8172.42</v>
      </c>
      <c r="F102" s="79">
        <f t="shared" si="116"/>
        <v>8107.49</v>
      </c>
      <c r="G102" s="79">
        <f t="shared" si="117"/>
        <v>64.930000000000007</v>
      </c>
      <c r="H102" s="79">
        <f t="shared" si="108"/>
        <v>8101.3600000000006</v>
      </c>
      <c r="I102" s="79">
        <v>8048.3</v>
      </c>
      <c r="J102" s="79">
        <v>53.06</v>
      </c>
      <c r="K102" s="79">
        <f t="shared" si="109"/>
        <v>71.06</v>
      </c>
      <c r="L102" s="79">
        <v>59.19</v>
      </c>
      <c r="M102" s="79">
        <v>11.870000000000001</v>
      </c>
      <c r="N102" s="79">
        <f t="shared" si="110"/>
        <v>7669.6299999999992</v>
      </c>
      <c r="O102" s="250">
        <f t="shared" si="118"/>
        <v>797.16000000000008</v>
      </c>
      <c r="P102" s="250">
        <f t="shared" si="119"/>
        <v>6872.4699999999993</v>
      </c>
      <c r="Q102" s="79">
        <v>0</v>
      </c>
      <c r="R102" s="79">
        <v>0</v>
      </c>
      <c r="S102" s="79">
        <v>0</v>
      </c>
      <c r="T102" s="79">
        <f t="shared" si="112"/>
        <v>96.78</v>
      </c>
      <c r="U102" s="79">
        <v>19.46</v>
      </c>
      <c r="V102" s="79">
        <v>77.319999999999993</v>
      </c>
      <c r="W102" s="79">
        <f t="shared" si="113"/>
        <v>7572.8499999999995</v>
      </c>
      <c r="X102" s="79">
        <v>777.7</v>
      </c>
      <c r="Y102" s="79">
        <v>6795.15</v>
      </c>
      <c r="Z102" s="79">
        <f t="shared" si="114"/>
        <v>378.77</v>
      </c>
      <c r="AA102" s="79">
        <v>247.73</v>
      </c>
      <c r="AB102" s="79">
        <v>131.04</v>
      </c>
      <c r="AC102" s="79">
        <v>0.65</v>
      </c>
      <c r="AD102" s="69"/>
    </row>
    <row r="103" spans="2:30" ht="18" customHeight="1" thickBot="1" x14ac:dyDescent="0.2">
      <c r="B103" s="80"/>
      <c r="C103" s="77" t="s">
        <v>14</v>
      </c>
      <c r="D103" s="79">
        <f t="shared" si="106"/>
        <v>3958.567</v>
      </c>
      <c r="E103" s="79">
        <f t="shared" si="107"/>
        <v>2830.835</v>
      </c>
      <c r="F103" s="79">
        <f t="shared" si="116"/>
        <v>2823.9630000000002</v>
      </c>
      <c r="G103" s="79">
        <f t="shared" si="117"/>
        <v>6.8720000000000008</v>
      </c>
      <c r="H103" s="79">
        <f t="shared" si="108"/>
        <v>2819.0880000000002</v>
      </c>
      <c r="I103" s="79">
        <v>2812.7140000000004</v>
      </c>
      <c r="J103" s="79">
        <v>6.3740000000000006</v>
      </c>
      <c r="K103" s="79">
        <f t="shared" si="109"/>
        <v>11.746999999999998</v>
      </c>
      <c r="L103" s="79">
        <v>11.248999999999999</v>
      </c>
      <c r="M103" s="79">
        <v>0.498</v>
      </c>
      <c r="N103" s="79">
        <f t="shared" si="110"/>
        <v>1127.732</v>
      </c>
      <c r="O103" s="250">
        <f t="shared" si="118"/>
        <v>198.94500000000002</v>
      </c>
      <c r="P103" s="250">
        <f t="shared" si="119"/>
        <v>928.78700000000003</v>
      </c>
      <c r="Q103" s="79">
        <v>0</v>
      </c>
      <c r="R103" s="79">
        <v>0</v>
      </c>
      <c r="S103" s="79">
        <v>0</v>
      </c>
      <c r="T103" s="79">
        <f t="shared" si="112"/>
        <v>10.305</v>
      </c>
      <c r="U103" s="79">
        <v>3.3519999999999999</v>
      </c>
      <c r="V103" s="79">
        <v>6.9530000000000003</v>
      </c>
      <c r="W103" s="79">
        <f t="shared" si="113"/>
        <v>1117.4270000000001</v>
      </c>
      <c r="X103" s="79">
        <v>195.59300000000002</v>
      </c>
      <c r="Y103" s="79">
        <v>921.83400000000006</v>
      </c>
      <c r="Z103" s="79">
        <f t="shared" si="114"/>
        <v>0</v>
      </c>
      <c r="AA103" s="79">
        <v>0</v>
      </c>
      <c r="AB103" s="79">
        <v>0</v>
      </c>
      <c r="AC103" s="79">
        <v>0</v>
      </c>
      <c r="AD103" s="69"/>
    </row>
    <row r="104" spans="2:30" ht="18" customHeight="1" x14ac:dyDescent="0.15">
      <c r="B104" s="64"/>
      <c r="C104" s="64"/>
      <c r="D104" s="64"/>
      <c r="E104" s="64"/>
      <c r="F104" s="64"/>
      <c r="G104" s="64"/>
      <c r="H104" s="64"/>
      <c r="I104" s="64"/>
      <c r="J104" s="64"/>
      <c r="K104" s="64"/>
      <c r="L104" s="64"/>
      <c r="M104" s="64"/>
      <c r="N104" s="64"/>
      <c r="O104" s="64"/>
      <c r="P104" s="64"/>
      <c r="Q104" s="64"/>
      <c r="R104" s="64"/>
      <c r="S104" s="64"/>
      <c r="T104" s="64"/>
      <c r="U104" s="64"/>
      <c r="V104" s="64"/>
      <c r="W104" s="64"/>
      <c r="X104" s="64"/>
      <c r="Y104" s="64"/>
      <c r="Z104" s="64"/>
      <c r="AA104" s="64"/>
      <c r="AB104" s="64"/>
      <c r="AC104" s="64"/>
    </row>
    <row r="105" spans="2:30" s="3" customFormat="1" ht="18" customHeight="1" x14ac:dyDescent="0.15">
      <c r="B105" s="3" t="s">
        <v>544</v>
      </c>
    </row>
    <row r="106" spans="2:30" ht="18" customHeight="1" thickBot="1" x14ac:dyDescent="0.2">
      <c r="C106" s="72"/>
      <c r="D106" s="72"/>
      <c r="E106" s="72"/>
      <c r="F106" s="72"/>
      <c r="G106" s="72"/>
      <c r="H106" s="72"/>
      <c r="I106" s="72"/>
      <c r="J106" s="72"/>
      <c r="K106" s="72"/>
      <c r="L106" s="72"/>
      <c r="M106" s="72"/>
      <c r="N106" s="72"/>
      <c r="O106" s="72"/>
      <c r="P106" s="72"/>
      <c r="Q106" s="72"/>
      <c r="R106" s="72"/>
      <c r="S106" s="72"/>
      <c r="T106" s="72"/>
      <c r="U106" s="72"/>
      <c r="V106" s="72"/>
      <c r="W106" s="72"/>
      <c r="X106" s="72"/>
      <c r="Y106" s="72"/>
      <c r="Z106" s="72" t="s">
        <v>383</v>
      </c>
      <c r="AA106" s="72"/>
      <c r="AB106" s="72"/>
      <c r="AC106" s="72"/>
    </row>
    <row r="107" spans="2:30" ht="18" customHeight="1" x14ac:dyDescent="0.15">
      <c r="B107" s="63"/>
      <c r="C107" s="64"/>
      <c r="D107" s="65"/>
      <c r="E107" s="66" t="s">
        <v>0</v>
      </c>
      <c r="F107" s="67"/>
      <c r="G107" s="67"/>
      <c r="H107" s="67"/>
      <c r="I107" s="67"/>
      <c r="J107" s="67"/>
      <c r="K107" s="67"/>
      <c r="L107" s="67"/>
      <c r="M107" s="67"/>
      <c r="N107" s="67"/>
      <c r="O107" s="67"/>
      <c r="P107" s="67"/>
      <c r="Q107" s="67"/>
      <c r="R107" s="67"/>
      <c r="S107" s="67"/>
      <c r="T107" s="67"/>
      <c r="U107" s="67"/>
      <c r="V107" s="67"/>
      <c r="W107" s="67"/>
      <c r="X107" s="67"/>
      <c r="Y107" s="67"/>
      <c r="Z107" s="366" t="s">
        <v>384</v>
      </c>
      <c r="AA107" s="367"/>
      <c r="AB107" s="367"/>
      <c r="AC107" s="368" t="s">
        <v>385</v>
      </c>
      <c r="AD107" s="69"/>
    </row>
    <row r="108" spans="2:30" ht="18" customHeight="1" x14ac:dyDescent="0.15">
      <c r="B108" s="71" t="s">
        <v>386</v>
      </c>
      <c r="C108" s="72"/>
      <c r="D108" s="73" t="s">
        <v>2</v>
      </c>
      <c r="E108" s="74" t="s">
        <v>3</v>
      </c>
      <c r="F108" s="75"/>
      <c r="G108" s="75"/>
      <c r="H108" s="75"/>
      <c r="I108" s="75"/>
      <c r="J108" s="75"/>
      <c r="K108" s="75"/>
      <c r="L108" s="75"/>
      <c r="M108" s="75"/>
      <c r="N108" s="74" t="s">
        <v>4</v>
      </c>
      <c r="O108" s="75"/>
      <c r="P108" s="75"/>
      <c r="Q108" s="75"/>
      <c r="R108" s="75"/>
      <c r="S108" s="75"/>
      <c r="T108" s="75"/>
      <c r="U108" s="75"/>
      <c r="V108" s="75"/>
      <c r="W108" s="75"/>
      <c r="X108" s="75"/>
      <c r="Y108" s="75"/>
      <c r="Z108" s="77"/>
      <c r="AA108" s="77" t="s">
        <v>121</v>
      </c>
      <c r="AB108" s="77" t="s">
        <v>123</v>
      </c>
      <c r="AC108" s="369"/>
      <c r="AD108" s="69"/>
    </row>
    <row r="109" spans="2:30" ht="18" customHeight="1" x14ac:dyDescent="0.15">
      <c r="B109" s="71"/>
      <c r="C109" s="72"/>
      <c r="D109" s="73"/>
      <c r="E109" s="74" t="s">
        <v>5</v>
      </c>
      <c r="F109" s="75"/>
      <c r="G109" s="75"/>
      <c r="H109" s="74" t="s">
        <v>6</v>
      </c>
      <c r="I109" s="75"/>
      <c r="J109" s="75"/>
      <c r="K109" s="74" t="s">
        <v>7</v>
      </c>
      <c r="L109" s="75"/>
      <c r="M109" s="75"/>
      <c r="N109" s="74" t="s">
        <v>8</v>
      </c>
      <c r="O109" s="75"/>
      <c r="P109" s="75"/>
      <c r="Q109" s="74" t="s">
        <v>6</v>
      </c>
      <c r="R109" s="75"/>
      <c r="S109" s="75"/>
      <c r="T109" s="74" t="s">
        <v>7</v>
      </c>
      <c r="U109" s="75"/>
      <c r="V109" s="75"/>
      <c r="W109" s="74" t="s">
        <v>9</v>
      </c>
      <c r="X109" s="75"/>
      <c r="Y109" s="75"/>
      <c r="Z109" s="73" t="s">
        <v>2</v>
      </c>
      <c r="AA109" s="73"/>
      <c r="AB109" s="73"/>
      <c r="AC109" s="370" t="s">
        <v>125</v>
      </c>
      <c r="AD109" s="69"/>
    </row>
    <row r="110" spans="2:30" ht="18" customHeight="1" x14ac:dyDescent="0.15">
      <c r="B110" s="69"/>
      <c r="D110" s="76"/>
      <c r="E110" s="77" t="s">
        <v>2</v>
      </c>
      <c r="F110" s="77" t="s">
        <v>10</v>
      </c>
      <c r="G110" s="77" t="s">
        <v>11</v>
      </c>
      <c r="H110" s="77" t="s">
        <v>2</v>
      </c>
      <c r="I110" s="77" t="s">
        <v>10</v>
      </c>
      <c r="J110" s="77" t="s">
        <v>11</v>
      </c>
      <c r="K110" s="77" t="s">
        <v>2</v>
      </c>
      <c r="L110" s="77" t="s">
        <v>10</v>
      </c>
      <c r="M110" s="77" t="s">
        <v>11</v>
      </c>
      <c r="N110" s="77" t="s">
        <v>2</v>
      </c>
      <c r="O110" s="238" t="s">
        <v>10</v>
      </c>
      <c r="P110" s="239" t="s">
        <v>11</v>
      </c>
      <c r="Q110" s="77" t="s">
        <v>2</v>
      </c>
      <c r="R110" s="77" t="s">
        <v>10</v>
      </c>
      <c r="S110" s="77" t="s">
        <v>11</v>
      </c>
      <c r="T110" s="77" t="s">
        <v>2</v>
      </c>
      <c r="U110" s="77" t="s">
        <v>10</v>
      </c>
      <c r="V110" s="77" t="s">
        <v>11</v>
      </c>
      <c r="W110" s="77" t="s">
        <v>2</v>
      </c>
      <c r="X110" s="77" t="s">
        <v>10</v>
      </c>
      <c r="Y110" s="77" t="s">
        <v>11</v>
      </c>
      <c r="Z110" s="76"/>
      <c r="AA110" s="73" t="s">
        <v>122</v>
      </c>
      <c r="AB110" s="73" t="s">
        <v>124</v>
      </c>
      <c r="AC110" s="371"/>
      <c r="AD110" s="69"/>
    </row>
    <row r="111" spans="2:30" ht="18" customHeight="1" x14ac:dyDescent="0.15">
      <c r="B111" s="240" t="s">
        <v>382</v>
      </c>
      <c r="C111" s="77" t="s">
        <v>13</v>
      </c>
      <c r="D111" s="79">
        <f>E111+N111+Z111+AC111</f>
        <v>25850.21</v>
      </c>
      <c r="E111" s="79">
        <f>F111+G111</f>
        <v>14276.88</v>
      </c>
      <c r="F111" s="79">
        <f t="shared" ref="F111:G113" si="120">I111+L111</f>
        <v>14079.13</v>
      </c>
      <c r="G111" s="79">
        <f t="shared" si="120"/>
        <v>197.75</v>
      </c>
      <c r="H111" s="79">
        <f>I111+J111</f>
        <v>13807.99</v>
      </c>
      <c r="I111" s="79">
        <f>I113+I115</f>
        <v>13713.17</v>
      </c>
      <c r="J111" s="79">
        <f>J113+J115</f>
        <v>94.820000000000007</v>
      </c>
      <c r="K111" s="79">
        <f>L111+M111</f>
        <v>468.89</v>
      </c>
      <c r="L111" s="79">
        <f>L113+L115</f>
        <v>365.96</v>
      </c>
      <c r="M111" s="79">
        <f>M113+M115</f>
        <v>102.92999999999999</v>
      </c>
      <c r="N111" s="79">
        <f>O111+P111</f>
        <v>11264.63</v>
      </c>
      <c r="O111" s="250">
        <f>R111+U111+X111</f>
        <v>1239.1299999999999</v>
      </c>
      <c r="P111" s="250">
        <f>S111+V111+Y111</f>
        <v>10025.5</v>
      </c>
      <c r="Q111" s="79">
        <f>R111+S111</f>
        <v>0</v>
      </c>
      <c r="R111" s="79">
        <f>R113+R115</f>
        <v>0</v>
      </c>
      <c r="S111" s="79">
        <f>S113+S115</f>
        <v>0</v>
      </c>
      <c r="T111" s="79">
        <f>U111+V111</f>
        <v>94.36999999999999</v>
      </c>
      <c r="U111" s="79">
        <f>U113+U115</f>
        <v>29.8</v>
      </c>
      <c r="V111" s="79">
        <f>V113+V115</f>
        <v>64.569999999999993</v>
      </c>
      <c r="W111" s="79">
        <f>X111+Y111</f>
        <v>11170.26</v>
      </c>
      <c r="X111" s="79">
        <f>X113+X115</f>
        <v>1209.33</v>
      </c>
      <c r="Y111" s="79">
        <f>Y113+Y115</f>
        <v>9960.93</v>
      </c>
      <c r="Z111" s="79">
        <f>AA111+AB111</f>
        <v>308.7</v>
      </c>
      <c r="AA111" s="79">
        <f t="shared" ref="AA111:AC111" si="121">AA113+AA115</f>
        <v>167.55</v>
      </c>
      <c r="AB111" s="79">
        <f t="shared" si="121"/>
        <v>141.14999999999998</v>
      </c>
      <c r="AC111" s="79">
        <f t="shared" si="121"/>
        <v>0</v>
      </c>
      <c r="AD111" s="69"/>
    </row>
    <row r="112" spans="2:30" ht="18" customHeight="1" x14ac:dyDescent="0.15">
      <c r="B112" s="80"/>
      <c r="C112" s="77" t="s">
        <v>14</v>
      </c>
      <c r="D112" s="79">
        <f t="shared" ref="D112:D116" si="122">E112+N112+Z112+AC112</f>
        <v>5933.2680000000009</v>
      </c>
      <c r="E112" s="79">
        <f t="shared" ref="E112:E116" si="123">F112+G112</f>
        <v>4204.5340000000006</v>
      </c>
      <c r="F112" s="79">
        <f t="shared" si="120"/>
        <v>4180.9210000000003</v>
      </c>
      <c r="G112" s="79">
        <f t="shared" si="120"/>
        <v>23.613</v>
      </c>
      <c r="H112" s="79">
        <f t="shared" ref="H112:H116" si="124">I112+J112</f>
        <v>4157.7</v>
      </c>
      <c r="I112" s="79">
        <f>I114+I116</f>
        <v>4144.2809999999999</v>
      </c>
      <c r="J112" s="79">
        <f>J114+J116</f>
        <v>13.418999999999999</v>
      </c>
      <c r="K112" s="79">
        <f t="shared" ref="K112:K116" si="125">L112+M112</f>
        <v>46.834000000000003</v>
      </c>
      <c r="L112" s="79">
        <f>L114+L116</f>
        <v>36.64</v>
      </c>
      <c r="M112" s="79">
        <f>M114+M116</f>
        <v>10.193999999999999</v>
      </c>
      <c r="N112" s="79">
        <f t="shared" ref="N112:N116" si="126">O112+P112</f>
        <v>1728.7340000000002</v>
      </c>
      <c r="O112" s="250">
        <f>R112+U112+X112</f>
        <v>308.30700000000002</v>
      </c>
      <c r="P112" s="250">
        <f>S112+V112+Y112</f>
        <v>1420.4270000000001</v>
      </c>
      <c r="Q112" s="79">
        <f t="shared" ref="Q112" si="127">R112+S112</f>
        <v>0</v>
      </c>
      <c r="R112" s="79">
        <f>R114+R116</f>
        <v>0</v>
      </c>
      <c r="S112" s="79">
        <f>S114+S116</f>
        <v>0</v>
      </c>
      <c r="T112" s="79">
        <f t="shared" ref="T112:T116" si="128">U112+V112</f>
        <v>11.988</v>
      </c>
      <c r="U112" s="79">
        <f>U114+U116</f>
        <v>5.4390000000000001</v>
      </c>
      <c r="V112" s="79">
        <f>V114+V116</f>
        <v>6.5489999999999995</v>
      </c>
      <c r="W112" s="79">
        <f t="shared" ref="W112:W116" si="129">X112+Y112</f>
        <v>1716.7460000000001</v>
      </c>
      <c r="X112" s="79">
        <f>X114+X116</f>
        <v>302.86799999999999</v>
      </c>
      <c r="Y112" s="79">
        <f>Y114+Y116</f>
        <v>1413.8780000000002</v>
      </c>
      <c r="Z112" s="79">
        <f t="shared" ref="Z112:Z116" si="130">AA112+AB112</f>
        <v>0</v>
      </c>
      <c r="AA112" s="79">
        <f t="shared" ref="AA112:AC112" si="131">AA114+AA116</f>
        <v>0</v>
      </c>
      <c r="AB112" s="79">
        <f t="shared" si="131"/>
        <v>0</v>
      </c>
      <c r="AC112" s="79">
        <f t="shared" si="131"/>
        <v>0</v>
      </c>
      <c r="AD112" s="69"/>
    </row>
    <row r="113" spans="2:30" ht="18" customHeight="1" x14ac:dyDescent="0.15">
      <c r="B113" s="78" t="s">
        <v>188</v>
      </c>
      <c r="C113" s="77" t="s">
        <v>13</v>
      </c>
      <c r="D113" s="79">
        <f t="shared" si="122"/>
        <v>8886.11</v>
      </c>
      <c r="E113" s="79">
        <f t="shared" si="123"/>
        <v>6367.78</v>
      </c>
      <c r="F113" s="79">
        <f t="shared" si="120"/>
        <v>6243.54</v>
      </c>
      <c r="G113" s="79">
        <f t="shared" si="120"/>
        <v>124.24</v>
      </c>
      <c r="H113" s="79">
        <f t="shared" si="124"/>
        <v>6025.01</v>
      </c>
      <c r="I113" s="79">
        <v>5982.34</v>
      </c>
      <c r="J113" s="79">
        <v>42.67</v>
      </c>
      <c r="K113" s="79">
        <f t="shared" si="125"/>
        <v>342.77</v>
      </c>
      <c r="L113" s="79">
        <v>261.2</v>
      </c>
      <c r="M113" s="79">
        <v>81.569999999999993</v>
      </c>
      <c r="N113" s="79">
        <f t="shared" si="126"/>
        <v>2417.65</v>
      </c>
      <c r="O113" s="250">
        <f>U113+X113</f>
        <v>326.93</v>
      </c>
      <c r="P113" s="250">
        <f>V113+Y113</f>
        <v>2090.7200000000003</v>
      </c>
      <c r="Q113" s="79">
        <v>0</v>
      </c>
      <c r="R113" s="79">
        <v>0</v>
      </c>
      <c r="S113" s="79">
        <v>0</v>
      </c>
      <c r="T113" s="79">
        <f t="shared" si="128"/>
        <v>52.83</v>
      </c>
      <c r="U113" s="79">
        <v>13.64</v>
      </c>
      <c r="V113" s="79">
        <v>39.19</v>
      </c>
      <c r="W113" s="79">
        <f t="shared" si="129"/>
        <v>2364.8200000000002</v>
      </c>
      <c r="X113" s="79">
        <v>313.29000000000002</v>
      </c>
      <c r="Y113" s="79">
        <v>2051.5300000000002</v>
      </c>
      <c r="Z113" s="79">
        <f t="shared" si="130"/>
        <v>100.67999999999999</v>
      </c>
      <c r="AA113" s="79">
        <v>30.94</v>
      </c>
      <c r="AB113" s="79">
        <v>69.739999999999995</v>
      </c>
      <c r="AC113" s="79">
        <v>0</v>
      </c>
      <c r="AD113" s="69"/>
    </row>
    <row r="114" spans="2:30" ht="18" customHeight="1" x14ac:dyDescent="0.15">
      <c r="B114" s="80"/>
      <c r="C114" s="77" t="s">
        <v>14</v>
      </c>
      <c r="D114" s="79">
        <f t="shared" si="122"/>
        <v>2065.38</v>
      </c>
      <c r="E114" s="79">
        <f t="shared" si="123"/>
        <v>1683.7760000000001</v>
      </c>
      <c r="F114" s="79">
        <f t="shared" ref="F114:F116" si="132">I114+L114</f>
        <v>1670.943</v>
      </c>
      <c r="G114" s="79">
        <f t="shared" ref="G114:G116" si="133">J114+M114</f>
        <v>12.833</v>
      </c>
      <c r="H114" s="79">
        <f t="shared" si="124"/>
        <v>1650.9849999999999</v>
      </c>
      <c r="I114" s="79">
        <v>1646.2639999999999</v>
      </c>
      <c r="J114" s="79">
        <v>4.7210000000000001</v>
      </c>
      <c r="K114" s="79">
        <f t="shared" si="125"/>
        <v>32.791000000000004</v>
      </c>
      <c r="L114" s="79">
        <v>24.679000000000002</v>
      </c>
      <c r="M114" s="79">
        <v>8.1120000000000001</v>
      </c>
      <c r="N114" s="79">
        <f t="shared" si="126"/>
        <v>381.60400000000004</v>
      </c>
      <c r="O114" s="250">
        <f t="shared" ref="O114:O116" si="134">U114+X114</f>
        <v>83.412000000000006</v>
      </c>
      <c r="P114" s="250">
        <f t="shared" ref="P114:P116" si="135">V114+Y114</f>
        <v>298.19200000000001</v>
      </c>
      <c r="Q114" s="79">
        <v>0</v>
      </c>
      <c r="R114" s="79">
        <v>0</v>
      </c>
      <c r="S114" s="79">
        <v>0</v>
      </c>
      <c r="T114" s="79">
        <f t="shared" si="128"/>
        <v>6.5670000000000002</v>
      </c>
      <c r="U114" s="79">
        <v>2.641</v>
      </c>
      <c r="V114" s="79">
        <v>3.9260000000000002</v>
      </c>
      <c r="W114" s="79">
        <f t="shared" si="129"/>
        <v>375.03700000000003</v>
      </c>
      <c r="X114" s="79">
        <v>80.771000000000001</v>
      </c>
      <c r="Y114" s="79">
        <v>294.26600000000002</v>
      </c>
      <c r="Z114" s="79">
        <f t="shared" si="130"/>
        <v>0</v>
      </c>
      <c r="AA114" s="79">
        <v>0</v>
      </c>
      <c r="AB114" s="79">
        <v>0</v>
      </c>
      <c r="AC114" s="79">
        <v>0</v>
      </c>
      <c r="AD114" s="69"/>
    </row>
    <row r="115" spans="2:30" ht="18" customHeight="1" x14ac:dyDescent="0.15">
      <c r="B115" s="78" t="s">
        <v>189</v>
      </c>
      <c r="C115" s="77" t="s">
        <v>13</v>
      </c>
      <c r="D115" s="79">
        <f t="shared" si="122"/>
        <v>16964.100000000002</v>
      </c>
      <c r="E115" s="79">
        <f t="shared" si="123"/>
        <v>7909.1</v>
      </c>
      <c r="F115" s="79">
        <f t="shared" si="132"/>
        <v>7835.59</v>
      </c>
      <c r="G115" s="79">
        <f t="shared" si="133"/>
        <v>73.510000000000005</v>
      </c>
      <c r="H115" s="79">
        <f t="shared" si="124"/>
        <v>7782.98</v>
      </c>
      <c r="I115" s="79">
        <v>7730.83</v>
      </c>
      <c r="J115" s="79">
        <v>52.150000000000006</v>
      </c>
      <c r="K115" s="79">
        <f t="shared" si="125"/>
        <v>126.11999999999999</v>
      </c>
      <c r="L115" s="79">
        <v>104.75999999999999</v>
      </c>
      <c r="M115" s="79">
        <v>21.360000000000003</v>
      </c>
      <c r="N115" s="79">
        <f t="shared" si="126"/>
        <v>8846.98</v>
      </c>
      <c r="O115" s="250">
        <f t="shared" si="134"/>
        <v>912.19999999999993</v>
      </c>
      <c r="P115" s="250">
        <f t="shared" si="135"/>
        <v>7934.78</v>
      </c>
      <c r="Q115" s="79">
        <v>0</v>
      </c>
      <c r="R115" s="79">
        <v>0</v>
      </c>
      <c r="S115" s="79">
        <v>0</v>
      </c>
      <c r="T115" s="79">
        <f t="shared" si="128"/>
        <v>41.540000000000006</v>
      </c>
      <c r="U115" s="79">
        <v>16.16</v>
      </c>
      <c r="V115" s="79">
        <v>25.380000000000003</v>
      </c>
      <c r="W115" s="79">
        <f t="shared" si="129"/>
        <v>8805.4399999999987</v>
      </c>
      <c r="X115" s="79">
        <v>896.04</v>
      </c>
      <c r="Y115" s="79">
        <v>7909.4</v>
      </c>
      <c r="Z115" s="79">
        <f t="shared" si="130"/>
        <v>208.02</v>
      </c>
      <c r="AA115" s="79">
        <v>136.61000000000001</v>
      </c>
      <c r="AB115" s="79">
        <v>71.41</v>
      </c>
      <c r="AC115" s="79">
        <v>0</v>
      </c>
      <c r="AD115" s="69"/>
    </row>
    <row r="116" spans="2:30" ht="18" customHeight="1" thickBot="1" x14ac:dyDescent="0.2">
      <c r="B116" s="80"/>
      <c r="C116" s="77" t="s">
        <v>14</v>
      </c>
      <c r="D116" s="79">
        <f t="shared" si="122"/>
        <v>3867.8879999999999</v>
      </c>
      <c r="E116" s="79">
        <f t="shared" si="123"/>
        <v>2520.7579999999998</v>
      </c>
      <c r="F116" s="79">
        <f t="shared" si="132"/>
        <v>2509.9779999999996</v>
      </c>
      <c r="G116" s="79">
        <f t="shared" si="133"/>
        <v>10.779999999999998</v>
      </c>
      <c r="H116" s="79">
        <f t="shared" si="124"/>
        <v>2506.7149999999997</v>
      </c>
      <c r="I116" s="79">
        <v>2498.0169999999998</v>
      </c>
      <c r="J116" s="79">
        <v>8.6979999999999986</v>
      </c>
      <c r="K116" s="79">
        <f t="shared" si="125"/>
        <v>14.042999999999999</v>
      </c>
      <c r="L116" s="79">
        <v>11.961</v>
      </c>
      <c r="M116" s="79">
        <v>2.0819999999999999</v>
      </c>
      <c r="N116" s="79">
        <f t="shared" si="126"/>
        <v>1347.13</v>
      </c>
      <c r="O116" s="250">
        <f t="shared" si="134"/>
        <v>224.89499999999998</v>
      </c>
      <c r="P116" s="250">
        <f t="shared" si="135"/>
        <v>1122.2350000000001</v>
      </c>
      <c r="Q116" s="79">
        <v>0</v>
      </c>
      <c r="R116" s="79">
        <v>0</v>
      </c>
      <c r="S116" s="79">
        <v>0</v>
      </c>
      <c r="T116" s="79">
        <f t="shared" si="128"/>
        <v>5.4209999999999994</v>
      </c>
      <c r="U116" s="79">
        <v>2.798</v>
      </c>
      <c r="V116" s="79">
        <v>2.6229999999999998</v>
      </c>
      <c r="W116" s="79">
        <f t="shared" si="129"/>
        <v>1341.7090000000001</v>
      </c>
      <c r="X116" s="79">
        <v>222.09699999999998</v>
      </c>
      <c r="Y116" s="79">
        <v>1119.6120000000001</v>
      </c>
      <c r="Z116" s="79">
        <f t="shared" si="130"/>
        <v>0</v>
      </c>
      <c r="AA116" s="79">
        <v>0</v>
      </c>
      <c r="AB116" s="79">
        <v>0</v>
      </c>
      <c r="AC116" s="79">
        <v>0</v>
      </c>
      <c r="AD116" s="69"/>
    </row>
    <row r="117" spans="2:30" ht="18" customHeight="1" x14ac:dyDescent="0.15">
      <c r="B117" s="64"/>
      <c r="C117" s="64"/>
      <c r="D117" s="64"/>
      <c r="E117" s="64"/>
      <c r="F117" s="64"/>
      <c r="G117" s="64"/>
      <c r="H117" s="64"/>
      <c r="I117" s="64"/>
      <c r="J117" s="64"/>
      <c r="K117" s="64"/>
      <c r="L117" s="64"/>
      <c r="M117" s="64"/>
      <c r="N117" s="64"/>
      <c r="O117" s="64"/>
      <c r="P117" s="64"/>
      <c r="Q117" s="64"/>
      <c r="R117" s="64"/>
      <c r="S117" s="64"/>
      <c r="T117" s="64"/>
      <c r="U117" s="64"/>
      <c r="V117" s="64"/>
      <c r="W117" s="64"/>
      <c r="X117" s="64"/>
      <c r="Y117" s="64"/>
      <c r="Z117" s="64"/>
      <c r="AA117" s="64"/>
      <c r="AB117" s="64"/>
      <c r="AC117" s="64"/>
    </row>
    <row r="118" spans="2:30" ht="18" customHeight="1" x14ac:dyDescent="0.15"/>
    <row r="119" spans="2:30" ht="18" customHeight="1" x14ac:dyDescent="0.15"/>
  </sheetData>
  <mergeCells count="27">
    <mergeCell ref="AC18:AC19"/>
    <mergeCell ref="Z3:AB3"/>
    <mergeCell ref="AC3:AC4"/>
    <mergeCell ref="AC5:AC6"/>
    <mergeCell ref="Z16:AB16"/>
    <mergeCell ref="AC16:AC17"/>
    <mergeCell ref="AC70:AC71"/>
    <mergeCell ref="Z29:AB29"/>
    <mergeCell ref="AC29:AC30"/>
    <mergeCell ref="AC31:AC32"/>
    <mergeCell ref="Z42:AB42"/>
    <mergeCell ref="AC42:AC43"/>
    <mergeCell ref="AC44:AC45"/>
    <mergeCell ref="Z55:AB55"/>
    <mergeCell ref="AC55:AC56"/>
    <mergeCell ref="AC57:AC58"/>
    <mergeCell ref="Z68:AB68"/>
    <mergeCell ref="AC68:AC69"/>
    <mergeCell ref="Z107:AB107"/>
    <mergeCell ref="AC107:AC108"/>
    <mergeCell ref="AC109:AC110"/>
    <mergeCell ref="Z81:AB81"/>
    <mergeCell ref="AC81:AC82"/>
    <mergeCell ref="AC83:AC84"/>
    <mergeCell ref="Z94:AB94"/>
    <mergeCell ref="AC94:AC95"/>
    <mergeCell ref="AC96:AC97"/>
  </mergeCells>
  <phoneticPr fontId="3"/>
  <pageMargins left="0.98425196850393704" right="0.98425196850393704" top="0.98425196850393704" bottom="0.98425196850393704" header="0.51181102362204722" footer="0.51181102362204722"/>
  <pageSetup paperSize="9" scale="50" firstPageNumber="219" fitToHeight="0" pageOrder="overThenDown" orientation="landscape" useFirstPageNumber="1" r:id="rId1"/>
  <headerFooter alignWithMargins="0"/>
  <rowBreaks count="2" manualBreakCount="2">
    <brk id="52" max="16383" man="1"/>
    <brk id="104" max="16383" man="1"/>
  </rowBreaks>
  <ignoredErrors>
    <ignoredError sqref="K20:Z21 K33:Z34 K46:Z47 K22:K25 T22:Z25 K7:Z8 K9:Z12" formula="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FF0000"/>
  </sheetPr>
  <dimension ref="A1:AN225"/>
  <sheetViews>
    <sheetView view="pageBreakPreview" zoomScale="70" zoomScaleNormal="75" zoomScaleSheetLayoutView="70" workbookViewId="0">
      <selection activeCell="G5" sqref="G5:G15"/>
    </sheetView>
  </sheetViews>
  <sheetFormatPr defaultColWidth="10.625" defaultRowHeight="14.25" x14ac:dyDescent="0.15"/>
  <cols>
    <col min="1" max="1" width="16.625" style="26" customWidth="1"/>
    <col min="2" max="3" width="10.625" style="26" customWidth="1"/>
    <col min="4" max="40" width="7.5" style="26" customWidth="1"/>
    <col min="41" max="16384" width="10.625" style="26"/>
  </cols>
  <sheetData>
    <row r="1" spans="1:40" s="3" customFormat="1" ht="17.25" x14ac:dyDescent="0.15">
      <c r="A1" s="3" t="s">
        <v>452</v>
      </c>
    </row>
    <row r="2" spans="1:40" ht="15" thickBot="1" x14ac:dyDescent="0.2">
      <c r="A2" s="72"/>
      <c r="B2" s="72"/>
      <c r="C2" s="72"/>
      <c r="D2" s="72"/>
      <c r="E2" s="72"/>
      <c r="F2" s="72"/>
      <c r="G2" s="72"/>
      <c r="H2" s="72"/>
      <c r="I2" s="72"/>
      <c r="J2" s="72"/>
      <c r="K2" s="72"/>
      <c r="L2" s="72"/>
      <c r="M2" s="72"/>
      <c r="N2" s="72"/>
      <c r="O2" s="72"/>
      <c r="P2" s="72"/>
      <c r="Q2" s="72"/>
      <c r="R2" s="72"/>
      <c r="S2" s="72"/>
      <c r="T2" s="72"/>
      <c r="U2" s="72"/>
      <c r="V2" s="72"/>
      <c r="W2" s="72"/>
      <c r="X2" s="72"/>
      <c r="Y2" s="72"/>
      <c r="Z2" s="72"/>
      <c r="AA2" s="72"/>
      <c r="AB2" s="72"/>
      <c r="AC2" s="72"/>
      <c r="AD2" s="72"/>
      <c r="AE2" s="72"/>
      <c r="AF2" s="72"/>
      <c r="AG2" s="72"/>
      <c r="AH2" s="72"/>
      <c r="AI2" s="72"/>
      <c r="AJ2" s="72"/>
      <c r="AK2" s="72"/>
      <c r="AL2" s="72" t="s">
        <v>114</v>
      </c>
      <c r="AM2" s="72"/>
      <c r="AN2" s="72"/>
    </row>
    <row r="3" spans="1:40" ht="14.25" customHeight="1" x14ac:dyDescent="0.15">
      <c r="A3" s="386" t="s">
        <v>387</v>
      </c>
      <c r="B3" s="378" t="s">
        <v>126</v>
      </c>
      <c r="C3" s="389" t="s">
        <v>388</v>
      </c>
      <c r="D3" s="390"/>
      <c r="E3" s="390"/>
      <c r="F3" s="390"/>
      <c r="G3" s="390"/>
      <c r="H3" s="390"/>
      <c r="I3" s="390"/>
      <c r="J3" s="390"/>
      <c r="K3" s="390"/>
      <c r="L3" s="390"/>
      <c r="M3" s="390"/>
      <c r="N3" s="390"/>
      <c r="O3" s="390"/>
      <c r="P3" s="362"/>
      <c r="Q3" s="392" t="s">
        <v>146</v>
      </c>
      <c r="R3" s="392" t="s">
        <v>453</v>
      </c>
      <c r="S3" s="255" t="s">
        <v>436</v>
      </c>
      <c r="T3" s="91"/>
      <c r="U3" s="91"/>
      <c r="V3" s="91"/>
      <c r="W3" s="91"/>
      <c r="X3" s="91"/>
      <c r="Y3" s="91"/>
      <c r="Z3" s="91"/>
      <c r="AA3" s="91"/>
      <c r="AB3" s="91"/>
      <c r="AC3" s="91"/>
      <c r="AD3" s="91"/>
      <c r="AE3" s="91"/>
      <c r="AF3" s="91"/>
      <c r="AG3" s="91"/>
      <c r="AH3" s="91"/>
      <c r="AI3" s="91"/>
      <c r="AJ3" s="89" t="s">
        <v>41</v>
      </c>
      <c r="AK3" s="378" t="s">
        <v>143</v>
      </c>
      <c r="AL3" s="378" t="s">
        <v>144</v>
      </c>
      <c r="AM3" s="378" t="s">
        <v>145</v>
      </c>
      <c r="AN3" s="379" t="s">
        <v>454</v>
      </c>
    </row>
    <row r="4" spans="1:40" ht="14.25" customHeight="1" x14ac:dyDescent="0.15">
      <c r="A4" s="387"/>
      <c r="B4" s="376"/>
      <c r="C4" s="391"/>
      <c r="D4" s="353"/>
      <c r="E4" s="353"/>
      <c r="F4" s="353"/>
      <c r="G4" s="353"/>
      <c r="H4" s="353"/>
      <c r="I4" s="353"/>
      <c r="J4" s="353"/>
      <c r="K4" s="353"/>
      <c r="L4" s="353"/>
      <c r="M4" s="353"/>
      <c r="N4" s="353"/>
      <c r="O4" s="353"/>
      <c r="P4" s="354"/>
      <c r="Q4" s="393" t="s">
        <v>58</v>
      </c>
      <c r="R4" s="393" t="s">
        <v>58</v>
      </c>
      <c r="S4" s="382" t="s">
        <v>389</v>
      </c>
      <c r="T4" s="356"/>
      <c r="U4" s="356"/>
      <c r="V4" s="356"/>
      <c r="W4" s="356"/>
      <c r="X4" s="357"/>
      <c r="Y4" s="355" t="s">
        <v>390</v>
      </c>
      <c r="Z4" s="356"/>
      <c r="AA4" s="356"/>
      <c r="AB4" s="356"/>
      <c r="AC4" s="356"/>
      <c r="AD4" s="357"/>
      <c r="AE4" s="355" t="s">
        <v>391</v>
      </c>
      <c r="AF4" s="356"/>
      <c r="AG4" s="356"/>
      <c r="AH4" s="356"/>
      <c r="AI4" s="357"/>
      <c r="AJ4" s="73" t="s">
        <v>59</v>
      </c>
      <c r="AK4" s="376" t="s">
        <v>60</v>
      </c>
      <c r="AL4" s="376" t="s">
        <v>61</v>
      </c>
      <c r="AM4" s="376" t="s">
        <v>62</v>
      </c>
      <c r="AN4" s="380" t="s">
        <v>63</v>
      </c>
    </row>
    <row r="5" spans="1:40" ht="14.25" customHeight="1" x14ac:dyDescent="0.15">
      <c r="A5" s="387"/>
      <c r="B5" s="376"/>
      <c r="C5" s="375" t="s">
        <v>126</v>
      </c>
      <c r="D5" s="375" t="s">
        <v>127</v>
      </c>
      <c r="E5" s="375" t="s">
        <v>128</v>
      </c>
      <c r="F5" s="375" t="s">
        <v>129</v>
      </c>
      <c r="G5" s="375" t="s">
        <v>130</v>
      </c>
      <c r="H5" s="375" t="s">
        <v>131</v>
      </c>
      <c r="I5" s="375" t="s">
        <v>132</v>
      </c>
      <c r="J5" s="375" t="s">
        <v>133</v>
      </c>
      <c r="K5" s="375" t="s">
        <v>134</v>
      </c>
      <c r="L5" s="375" t="s">
        <v>135</v>
      </c>
      <c r="M5" s="375" t="s">
        <v>136</v>
      </c>
      <c r="N5" s="375" t="s">
        <v>323</v>
      </c>
      <c r="O5" s="375" t="s">
        <v>137</v>
      </c>
      <c r="P5" s="375" t="s">
        <v>138</v>
      </c>
      <c r="Q5" s="393" t="s">
        <v>64</v>
      </c>
      <c r="R5" s="393" t="s">
        <v>64</v>
      </c>
      <c r="S5" s="383" t="s">
        <v>126</v>
      </c>
      <c r="T5" s="375" t="s">
        <v>139</v>
      </c>
      <c r="U5" s="375" t="s">
        <v>140</v>
      </c>
      <c r="V5" s="375" t="s">
        <v>141</v>
      </c>
      <c r="W5" s="375" t="s">
        <v>142</v>
      </c>
      <c r="X5" s="375" t="s">
        <v>455</v>
      </c>
      <c r="Y5" s="375" t="s">
        <v>126</v>
      </c>
      <c r="Z5" s="375" t="s">
        <v>139</v>
      </c>
      <c r="AA5" s="375" t="s">
        <v>140</v>
      </c>
      <c r="AB5" s="375" t="s">
        <v>141</v>
      </c>
      <c r="AC5" s="375" t="s">
        <v>142</v>
      </c>
      <c r="AD5" s="375" t="s">
        <v>455</v>
      </c>
      <c r="AE5" s="375" t="s">
        <v>126</v>
      </c>
      <c r="AF5" s="375" t="s">
        <v>140</v>
      </c>
      <c r="AG5" s="375" t="s">
        <v>141</v>
      </c>
      <c r="AH5" s="375" t="s">
        <v>142</v>
      </c>
      <c r="AI5" s="375" t="s">
        <v>455</v>
      </c>
      <c r="AJ5" s="73" t="s">
        <v>65</v>
      </c>
      <c r="AK5" s="376" t="s">
        <v>66</v>
      </c>
      <c r="AL5" s="376" t="s">
        <v>67</v>
      </c>
      <c r="AM5" s="376" t="s">
        <v>68</v>
      </c>
      <c r="AN5" s="380" t="s">
        <v>69</v>
      </c>
    </row>
    <row r="6" spans="1:40" ht="14.25" customHeight="1" x14ac:dyDescent="0.15">
      <c r="A6" s="387"/>
      <c r="B6" s="376"/>
      <c r="C6" s="376"/>
      <c r="D6" s="376" t="s">
        <v>70</v>
      </c>
      <c r="E6" s="376" t="s">
        <v>71</v>
      </c>
      <c r="F6" s="376" t="s">
        <v>71</v>
      </c>
      <c r="G6" s="376" t="s">
        <v>71</v>
      </c>
      <c r="H6" s="376" t="s">
        <v>72</v>
      </c>
      <c r="I6" s="376" t="s">
        <v>73</v>
      </c>
      <c r="J6" s="376" t="s">
        <v>73</v>
      </c>
      <c r="K6" s="376" t="s">
        <v>74</v>
      </c>
      <c r="L6" s="376" t="s">
        <v>75</v>
      </c>
      <c r="M6" s="376" t="s">
        <v>76</v>
      </c>
      <c r="N6" s="376" t="s">
        <v>322</v>
      </c>
      <c r="O6" s="376" t="s">
        <v>77</v>
      </c>
      <c r="P6" s="376" t="s">
        <v>78</v>
      </c>
      <c r="Q6" s="393" t="s">
        <v>79</v>
      </c>
      <c r="R6" s="393" t="s">
        <v>79</v>
      </c>
      <c r="S6" s="384"/>
      <c r="T6" s="376" t="s">
        <v>80</v>
      </c>
      <c r="U6" s="376" t="s">
        <v>81</v>
      </c>
      <c r="V6" s="376" t="s">
        <v>223</v>
      </c>
      <c r="W6" s="376" t="s">
        <v>224</v>
      </c>
      <c r="X6" s="376" t="s">
        <v>224</v>
      </c>
      <c r="Y6" s="376"/>
      <c r="Z6" s="376" t="s">
        <v>80</v>
      </c>
      <c r="AA6" s="376" t="s">
        <v>81</v>
      </c>
      <c r="AB6" s="376" t="s">
        <v>223</v>
      </c>
      <c r="AC6" s="376" t="s">
        <v>224</v>
      </c>
      <c r="AD6" s="376" t="s">
        <v>224</v>
      </c>
      <c r="AE6" s="376"/>
      <c r="AF6" s="376" t="s">
        <v>81</v>
      </c>
      <c r="AG6" s="376" t="s">
        <v>223</v>
      </c>
      <c r="AH6" s="376" t="s">
        <v>224</v>
      </c>
      <c r="AI6" s="376" t="s">
        <v>224</v>
      </c>
      <c r="AJ6" s="73" t="s">
        <v>82</v>
      </c>
      <c r="AK6" s="376" t="s">
        <v>83</v>
      </c>
      <c r="AL6" s="376" t="s">
        <v>84</v>
      </c>
      <c r="AM6" s="376" t="s">
        <v>85</v>
      </c>
      <c r="AN6" s="380" t="s">
        <v>86</v>
      </c>
    </row>
    <row r="7" spans="1:40" ht="14.25" customHeight="1" x14ac:dyDescent="0.15">
      <c r="A7" s="387"/>
      <c r="B7" s="376"/>
      <c r="C7" s="376"/>
      <c r="D7" s="376" t="s">
        <v>87</v>
      </c>
      <c r="E7" s="376" t="s">
        <v>88</v>
      </c>
      <c r="F7" s="376" t="s">
        <v>89</v>
      </c>
      <c r="G7" s="376" t="s">
        <v>58</v>
      </c>
      <c r="H7" s="376"/>
      <c r="I7" s="376" t="s">
        <v>58</v>
      </c>
      <c r="J7" s="376" t="s">
        <v>58</v>
      </c>
      <c r="K7" s="376" t="s">
        <v>90</v>
      </c>
      <c r="L7" s="376" t="s">
        <v>58</v>
      </c>
      <c r="M7" s="376"/>
      <c r="N7" s="376"/>
      <c r="O7" s="376"/>
      <c r="P7" s="376"/>
      <c r="Q7" s="393" t="s">
        <v>85</v>
      </c>
      <c r="R7" s="393" t="s">
        <v>85</v>
      </c>
      <c r="S7" s="384"/>
      <c r="T7" s="376" t="s">
        <v>66</v>
      </c>
      <c r="U7" s="376" t="s">
        <v>91</v>
      </c>
      <c r="V7" s="376" t="s">
        <v>91</v>
      </c>
      <c r="W7" s="376" t="s">
        <v>91</v>
      </c>
      <c r="X7" s="376" t="s">
        <v>91</v>
      </c>
      <c r="Y7" s="376"/>
      <c r="Z7" s="376" t="s">
        <v>66</v>
      </c>
      <c r="AA7" s="376" t="s">
        <v>91</v>
      </c>
      <c r="AB7" s="376" t="s">
        <v>91</v>
      </c>
      <c r="AC7" s="376" t="s">
        <v>91</v>
      </c>
      <c r="AD7" s="376" t="s">
        <v>91</v>
      </c>
      <c r="AE7" s="376"/>
      <c r="AF7" s="376" t="s">
        <v>91</v>
      </c>
      <c r="AG7" s="376" t="s">
        <v>91</v>
      </c>
      <c r="AH7" s="376" t="s">
        <v>91</v>
      </c>
      <c r="AI7" s="376" t="s">
        <v>91</v>
      </c>
      <c r="AJ7" s="73" t="s">
        <v>92</v>
      </c>
      <c r="AK7" s="376" t="s">
        <v>93</v>
      </c>
      <c r="AL7" s="376" t="s">
        <v>94</v>
      </c>
      <c r="AM7" s="376" t="s">
        <v>89</v>
      </c>
      <c r="AN7" s="380" t="s">
        <v>85</v>
      </c>
    </row>
    <row r="8" spans="1:40" ht="14.25" customHeight="1" x14ac:dyDescent="0.15">
      <c r="A8" s="387"/>
      <c r="B8" s="376"/>
      <c r="C8" s="376"/>
      <c r="D8" s="376" t="s">
        <v>95</v>
      </c>
      <c r="E8" s="376" t="s">
        <v>96</v>
      </c>
      <c r="F8" s="376" t="s">
        <v>97</v>
      </c>
      <c r="G8" s="376" t="s">
        <v>98</v>
      </c>
      <c r="H8" s="376"/>
      <c r="I8" s="376" t="s">
        <v>98</v>
      </c>
      <c r="J8" s="376" t="s">
        <v>98</v>
      </c>
      <c r="K8" s="376" t="s">
        <v>58</v>
      </c>
      <c r="L8" s="376" t="s">
        <v>99</v>
      </c>
      <c r="M8" s="376"/>
      <c r="N8" s="376"/>
      <c r="O8" s="376"/>
      <c r="P8" s="376"/>
      <c r="Q8" s="393"/>
      <c r="R8" s="393"/>
      <c r="S8" s="384"/>
      <c r="T8" s="376" t="s">
        <v>83</v>
      </c>
      <c r="U8" s="376" t="s">
        <v>100</v>
      </c>
      <c r="V8" s="376" t="s">
        <v>100</v>
      </c>
      <c r="W8" s="376" t="s">
        <v>100</v>
      </c>
      <c r="X8" s="376" t="s">
        <v>100</v>
      </c>
      <c r="Y8" s="376"/>
      <c r="Z8" s="376" t="s">
        <v>83</v>
      </c>
      <c r="AA8" s="376" t="s">
        <v>100</v>
      </c>
      <c r="AB8" s="376" t="s">
        <v>100</v>
      </c>
      <c r="AC8" s="376" t="s">
        <v>100</v>
      </c>
      <c r="AD8" s="376" t="s">
        <v>100</v>
      </c>
      <c r="AE8" s="376"/>
      <c r="AF8" s="376" t="s">
        <v>100</v>
      </c>
      <c r="AG8" s="376" t="s">
        <v>100</v>
      </c>
      <c r="AH8" s="376" t="s">
        <v>100</v>
      </c>
      <c r="AI8" s="376" t="s">
        <v>100</v>
      </c>
      <c r="AJ8" s="73" t="s">
        <v>66</v>
      </c>
      <c r="AK8" s="376" t="s">
        <v>100</v>
      </c>
      <c r="AL8" s="376" t="s">
        <v>65</v>
      </c>
      <c r="AM8" s="376" t="s">
        <v>97</v>
      </c>
      <c r="AN8" s="380" t="s">
        <v>93</v>
      </c>
    </row>
    <row r="9" spans="1:40" ht="14.25" customHeight="1" x14ac:dyDescent="0.15">
      <c r="A9" s="387"/>
      <c r="B9" s="376"/>
      <c r="C9" s="376"/>
      <c r="D9" s="376" t="s">
        <v>101</v>
      </c>
      <c r="E9" s="376" t="s">
        <v>58</v>
      </c>
      <c r="F9" s="376" t="s">
        <v>58</v>
      </c>
      <c r="G9" s="376"/>
      <c r="H9" s="376"/>
      <c r="I9" s="376"/>
      <c r="J9" s="376"/>
      <c r="K9" s="376" t="s">
        <v>99</v>
      </c>
      <c r="L9" s="376"/>
      <c r="M9" s="376"/>
      <c r="N9" s="376"/>
      <c r="O9" s="376"/>
      <c r="P9" s="376"/>
      <c r="Q9" s="393"/>
      <c r="R9" s="393"/>
      <c r="S9" s="384"/>
      <c r="T9" s="376" t="s">
        <v>85</v>
      </c>
      <c r="U9" s="376" t="s">
        <v>80</v>
      </c>
      <c r="V9" s="376" t="s">
        <v>80</v>
      </c>
      <c r="W9" s="376" t="s">
        <v>80</v>
      </c>
      <c r="X9" s="376" t="s">
        <v>80</v>
      </c>
      <c r="Y9" s="376"/>
      <c r="Z9" s="376" t="s">
        <v>85</v>
      </c>
      <c r="AA9" s="376" t="s">
        <v>80</v>
      </c>
      <c r="AB9" s="376" t="s">
        <v>80</v>
      </c>
      <c r="AC9" s="376" t="s">
        <v>80</v>
      </c>
      <c r="AD9" s="376" t="s">
        <v>80</v>
      </c>
      <c r="AE9" s="376"/>
      <c r="AF9" s="376" t="s">
        <v>80</v>
      </c>
      <c r="AG9" s="376" t="s">
        <v>80</v>
      </c>
      <c r="AH9" s="376" t="s">
        <v>80</v>
      </c>
      <c r="AI9" s="376" t="s">
        <v>80</v>
      </c>
      <c r="AJ9" s="73" t="s">
        <v>102</v>
      </c>
      <c r="AK9" s="376" t="s">
        <v>80</v>
      </c>
      <c r="AL9" s="376" t="s">
        <v>103</v>
      </c>
      <c r="AM9" s="376" t="s">
        <v>104</v>
      </c>
      <c r="AN9" s="380"/>
    </row>
    <row r="10" spans="1:40" ht="14.25" customHeight="1" x14ac:dyDescent="0.15">
      <c r="A10" s="387"/>
      <c r="B10" s="376"/>
      <c r="C10" s="376"/>
      <c r="D10" s="376"/>
      <c r="E10" s="376" t="s">
        <v>98</v>
      </c>
      <c r="F10" s="376" t="s">
        <v>98</v>
      </c>
      <c r="G10" s="376"/>
      <c r="H10" s="376"/>
      <c r="I10" s="376"/>
      <c r="J10" s="376"/>
      <c r="K10" s="376"/>
      <c r="L10" s="376"/>
      <c r="M10" s="376"/>
      <c r="N10" s="376"/>
      <c r="O10" s="376"/>
      <c r="P10" s="376"/>
      <c r="Q10" s="393"/>
      <c r="R10" s="393"/>
      <c r="S10" s="384"/>
      <c r="T10" s="376" t="s">
        <v>93</v>
      </c>
      <c r="U10" s="376" t="s">
        <v>85</v>
      </c>
      <c r="V10" s="376" t="s">
        <v>85</v>
      </c>
      <c r="W10" s="376" t="s">
        <v>85</v>
      </c>
      <c r="X10" s="376" t="s">
        <v>85</v>
      </c>
      <c r="Y10" s="376"/>
      <c r="Z10" s="376" t="s">
        <v>93</v>
      </c>
      <c r="AA10" s="376" t="s">
        <v>85</v>
      </c>
      <c r="AB10" s="376" t="s">
        <v>85</v>
      </c>
      <c r="AC10" s="376" t="s">
        <v>85</v>
      </c>
      <c r="AD10" s="376" t="s">
        <v>85</v>
      </c>
      <c r="AE10" s="376"/>
      <c r="AF10" s="376" t="s">
        <v>85</v>
      </c>
      <c r="AG10" s="376" t="s">
        <v>85</v>
      </c>
      <c r="AH10" s="376" t="s">
        <v>85</v>
      </c>
      <c r="AI10" s="376" t="s">
        <v>85</v>
      </c>
      <c r="AJ10" s="73" t="s">
        <v>85</v>
      </c>
      <c r="AK10" s="376" t="s">
        <v>66</v>
      </c>
      <c r="AL10" s="376" t="s">
        <v>105</v>
      </c>
      <c r="AM10" s="376" t="s">
        <v>106</v>
      </c>
      <c r="AN10" s="380"/>
    </row>
    <row r="11" spans="1:40" ht="14.25" customHeight="1" x14ac:dyDescent="0.15">
      <c r="A11" s="387"/>
      <c r="B11" s="376"/>
      <c r="C11" s="376"/>
      <c r="D11" s="376"/>
      <c r="E11" s="376"/>
      <c r="F11" s="376"/>
      <c r="G11" s="376"/>
      <c r="H11" s="376"/>
      <c r="I11" s="376"/>
      <c r="J11" s="376"/>
      <c r="K11" s="376"/>
      <c r="L11" s="376"/>
      <c r="M11" s="376"/>
      <c r="N11" s="376"/>
      <c r="O11" s="376"/>
      <c r="P11" s="376"/>
      <c r="Q11" s="393"/>
      <c r="R11" s="393"/>
      <c r="S11" s="384"/>
      <c r="T11" s="376"/>
      <c r="U11" s="376" t="s">
        <v>107</v>
      </c>
      <c r="V11" s="376" t="s">
        <v>107</v>
      </c>
      <c r="W11" s="376" t="s">
        <v>107</v>
      </c>
      <c r="X11" s="376" t="s">
        <v>107</v>
      </c>
      <c r="Y11" s="376"/>
      <c r="Z11" s="376"/>
      <c r="AA11" s="376" t="s">
        <v>107</v>
      </c>
      <c r="AB11" s="376" t="s">
        <v>107</v>
      </c>
      <c r="AC11" s="376" t="s">
        <v>107</v>
      </c>
      <c r="AD11" s="376" t="s">
        <v>107</v>
      </c>
      <c r="AE11" s="376"/>
      <c r="AF11" s="376" t="s">
        <v>107</v>
      </c>
      <c r="AG11" s="376" t="s">
        <v>107</v>
      </c>
      <c r="AH11" s="376" t="s">
        <v>107</v>
      </c>
      <c r="AI11" s="376" t="s">
        <v>107</v>
      </c>
      <c r="AJ11" s="73" t="s">
        <v>107</v>
      </c>
      <c r="AK11" s="376" t="s">
        <v>83</v>
      </c>
      <c r="AL11" s="376" t="s">
        <v>108</v>
      </c>
      <c r="AM11" s="376" t="s">
        <v>93</v>
      </c>
      <c r="AN11" s="380"/>
    </row>
    <row r="12" spans="1:40" ht="14.25" customHeight="1" x14ac:dyDescent="0.15">
      <c r="A12" s="387"/>
      <c r="B12" s="376"/>
      <c r="C12" s="376"/>
      <c r="D12" s="376"/>
      <c r="E12" s="376"/>
      <c r="F12" s="376"/>
      <c r="G12" s="376"/>
      <c r="H12" s="376"/>
      <c r="I12" s="376"/>
      <c r="J12" s="376"/>
      <c r="K12" s="376"/>
      <c r="L12" s="376"/>
      <c r="M12" s="376"/>
      <c r="N12" s="376"/>
      <c r="O12" s="376"/>
      <c r="P12" s="376"/>
      <c r="Q12" s="393"/>
      <c r="R12" s="393"/>
      <c r="S12" s="384"/>
      <c r="T12" s="376"/>
      <c r="U12" s="376"/>
      <c r="V12" s="376"/>
      <c r="W12" s="376"/>
      <c r="X12" s="376"/>
      <c r="Y12" s="376"/>
      <c r="Z12" s="376"/>
      <c r="AA12" s="376"/>
      <c r="AB12" s="376"/>
      <c r="AC12" s="376"/>
      <c r="AD12" s="376"/>
      <c r="AE12" s="376"/>
      <c r="AF12" s="376"/>
      <c r="AG12" s="376"/>
      <c r="AH12" s="376"/>
      <c r="AI12" s="376"/>
      <c r="AJ12" s="73" t="s">
        <v>100</v>
      </c>
      <c r="AK12" s="376" t="s">
        <v>85</v>
      </c>
      <c r="AL12" s="376"/>
      <c r="AM12" s="376" t="s">
        <v>107</v>
      </c>
      <c r="AN12" s="380"/>
    </row>
    <row r="13" spans="1:40" ht="14.25" customHeight="1" x14ac:dyDescent="0.15">
      <c r="A13" s="387"/>
      <c r="B13" s="376"/>
      <c r="C13" s="376"/>
      <c r="D13" s="376"/>
      <c r="E13" s="376"/>
      <c r="F13" s="376"/>
      <c r="G13" s="376"/>
      <c r="H13" s="376"/>
      <c r="I13" s="376"/>
      <c r="J13" s="376"/>
      <c r="K13" s="376"/>
      <c r="L13" s="376"/>
      <c r="M13" s="376"/>
      <c r="N13" s="376"/>
      <c r="O13" s="376"/>
      <c r="P13" s="376"/>
      <c r="Q13" s="393"/>
      <c r="R13" s="393"/>
      <c r="S13" s="384"/>
      <c r="T13" s="376"/>
      <c r="U13" s="376"/>
      <c r="V13" s="376"/>
      <c r="W13" s="376"/>
      <c r="X13" s="376"/>
      <c r="Y13" s="376"/>
      <c r="Z13" s="376"/>
      <c r="AA13" s="376"/>
      <c r="AB13" s="376"/>
      <c r="AC13" s="376"/>
      <c r="AD13" s="376"/>
      <c r="AE13" s="376"/>
      <c r="AF13" s="376"/>
      <c r="AG13" s="376"/>
      <c r="AH13" s="376"/>
      <c r="AI13" s="376"/>
      <c r="AJ13" s="73" t="s">
        <v>80</v>
      </c>
      <c r="AK13" s="376" t="s">
        <v>93</v>
      </c>
      <c r="AL13" s="376"/>
      <c r="AM13" s="376"/>
      <c r="AN13" s="380"/>
    </row>
    <row r="14" spans="1:40" x14ac:dyDescent="0.15">
      <c r="A14" s="387"/>
      <c r="B14" s="376"/>
      <c r="C14" s="376"/>
      <c r="D14" s="376"/>
      <c r="E14" s="376"/>
      <c r="F14" s="376"/>
      <c r="G14" s="376"/>
      <c r="H14" s="376"/>
      <c r="I14" s="376"/>
      <c r="J14" s="376"/>
      <c r="K14" s="376"/>
      <c r="L14" s="376"/>
      <c r="M14" s="376"/>
      <c r="N14" s="376"/>
      <c r="O14" s="376"/>
      <c r="P14" s="376"/>
      <c r="Q14" s="393"/>
      <c r="R14" s="393"/>
      <c r="S14" s="384"/>
      <c r="T14" s="376"/>
      <c r="U14" s="376"/>
      <c r="V14" s="376"/>
      <c r="W14" s="376"/>
      <c r="X14" s="376"/>
      <c r="Y14" s="376"/>
      <c r="Z14" s="376"/>
      <c r="AA14" s="376"/>
      <c r="AB14" s="376"/>
      <c r="AC14" s="376"/>
      <c r="AD14" s="376"/>
      <c r="AE14" s="376"/>
      <c r="AF14" s="376"/>
      <c r="AG14" s="376"/>
      <c r="AH14" s="376"/>
      <c r="AI14" s="376"/>
      <c r="AJ14" s="73" t="s">
        <v>85</v>
      </c>
      <c r="AK14" s="376"/>
      <c r="AL14" s="376"/>
      <c r="AM14" s="376"/>
      <c r="AN14" s="380"/>
    </row>
    <row r="15" spans="1:40" x14ac:dyDescent="0.15">
      <c r="A15" s="388"/>
      <c r="B15" s="377"/>
      <c r="C15" s="377"/>
      <c r="D15" s="377"/>
      <c r="E15" s="377"/>
      <c r="F15" s="377"/>
      <c r="G15" s="377"/>
      <c r="H15" s="377"/>
      <c r="I15" s="377"/>
      <c r="J15" s="377"/>
      <c r="K15" s="377"/>
      <c r="L15" s="377"/>
      <c r="M15" s="377"/>
      <c r="N15" s="377"/>
      <c r="O15" s="377"/>
      <c r="P15" s="377"/>
      <c r="Q15" s="394"/>
      <c r="R15" s="394"/>
      <c r="S15" s="385"/>
      <c r="T15" s="377"/>
      <c r="U15" s="377"/>
      <c r="V15" s="377"/>
      <c r="W15" s="377"/>
      <c r="X15" s="377"/>
      <c r="Y15" s="377"/>
      <c r="Z15" s="377"/>
      <c r="AA15" s="377"/>
      <c r="AB15" s="377"/>
      <c r="AC15" s="377"/>
      <c r="AD15" s="377"/>
      <c r="AE15" s="377"/>
      <c r="AF15" s="377"/>
      <c r="AG15" s="377"/>
      <c r="AH15" s="377"/>
      <c r="AI15" s="377"/>
      <c r="AJ15" s="73" t="s">
        <v>93</v>
      </c>
      <c r="AK15" s="377"/>
      <c r="AL15" s="377"/>
      <c r="AM15" s="377"/>
      <c r="AN15" s="381"/>
    </row>
    <row r="16" spans="1:40" ht="15" customHeight="1" x14ac:dyDescent="0.15">
      <c r="A16" s="188" t="s">
        <v>15</v>
      </c>
      <c r="B16" s="256">
        <f>C16+Q16+R16+S16+Y16+AE16+AJ16+AK16+AL16+AM16+AN16</f>
        <v>12679.33</v>
      </c>
      <c r="C16" s="256">
        <f>SUM(D16:P16)</f>
        <v>6539.12</v>
      </c>
      <c r="D16" s="256">
        <f>SUM(D18,D20,D22,D24)</f>
        <v>0</v>
      </c>
      <c r="E16" s="256">
        <f t="shared" ref="E16:R17" si="0">SUM(E18,E20,E22,E24)</f>
        <v>113.22</v>
      </c>
      <c r="F16" s="256">
        <f t="shared" si="0"/>
        <v>6.66</v>
      </c>
      <c r="G16" s="256">
        <f t="shared" si="0"/>
        <v>0</v>
      </c>
      <c r="H16" s="256">
        <f t="shared" si="0"/>
        <v>0</v>
      </c>
      <c r="I16" s="256">
        <f t="shared" si="0"/>
        <v>0</v>
      </c>
      <c r="J16" s="256">
        <f t="shared" si="0"/>
        <v>0.22</v>
      </c>
      <c r="K16" s="256">
        <f t="shared" si="0"/>
        <v>9.2200000000000006</v>
      </c>
      <c r="L16" s="256">
        <f t="shared" si="0"/>
        <v>0</v>
      </c>
      <c r="M16" s="256">
        <f t="shared" si="0"/>
        <v>18.25</v>
      </c>
      <c r="N16" s="256">
        <f t="shared" si="0"/>
        <v>16.77</v>
      </c>
      <c r="O16" s="256">
        <f t="shared" si="0"/>
        <v>6349.7599999999993</v>
      </c>
      <c r="P16" s="256">
        <f t="shared" si="0"/>
        <v>25.02</v>
      </c>
      <c r="Q16" s="256">
        <f t="shared" si="0"/>
        <v>0.12</v>
      </c>
      <c r="R16" s="256">
        <f t="shared" si="0"/>
        <v>274.16999999999996</v>
      </c>
      <c r="S16" s="257">
        <f>SUM(T16:X16)</f>
        <v>1970.7500000000002</v>
      </c>
      <c r="T16" s="256">
        <f t="shared" ref="T16:X16" si="1">SUM(T18,T20,T22,T24)</f>
        <v>0</v>
      </c>
      <c r="U16" s="256">
        <f t="shared" si="1"/>
        <v>50.5</v>
      </c>
      <c r="V16" s="256">
        <f t="shared" si="1"/>
        <v>18.73</v>
      </c>
      <c r="W16" s="256">
        <f t="shared" si="1"/>
        <v>1874.5300000000002</v>
      </c>
      <c r="X16" s="256">
        <f t="shared" si="1"/>
        <v>26.99</v>
      </c>
      <c r="Y16" s="256">
        <f>SUM(Z16:AD16)</f>
        <v>1276.57</v>
      </c>
      <c r="Z16" s="256">
        <f t="shared" ref="Z16" si="2">SUM(Z18,Z20,Z22,Z24)</f>
        <v>2.77</v>
      </c>
      <c r="AA16" s="256">
        <f t="shared" ref="AA16:AD16" si="3">SUM(AA18,AA20,AA22,AA24)</f>
        <v>134.27000000000001</v>
      </c>
      <c r="AB16" s="256">
        <f t="shared" si="3"/>
        <v>695.29</v>
      </c>
      <c r="AC16" s="256">
        <f t="shared" si="3"/>
        <v>381.76</v>
      </c>
      <c r="AD16" s="256">
        <f t="shared" si="3"/>
        <v>62.480000000000004</v>
      </c>
      <c r="AE16" s="256">
        <f>SUM(AF16:AI16)</f>
        <v>2007.1599999999999</v>
      </c>
      <c r="AF16" s="256">
        <f t="shared" ref="AF16:AI16" si="4">SUM(AF18,AF20,AF22,AF24)</f>
        <v>15.25</v>
      </c>
      <c r="AG16" s="256">
        <f t="shared" si="4"/>
        <v>301.49</v>
      </c>
      <c r="AH16" s="256">
        <f t="shared" si="4"/>
        <v>1233.06</v>
      </c>
      <c r="AI16" s="256">
        <f t="shared" si="4"/>
        <v>457.36</v>
      </c>
      <c r="AJ16" s="256">
        <f t="shared" ref="AJ16:AN16" si="5">SUM(AJ18,AJ20,AJ22,AJ24)</f>
        <v>20.329999999999998</v>
      </c>
      <c r="AK16" s="256">
        <f t="shared" si="5"/>
        <v>439.57</v>
      </c>
      <c r="AL16" s="256">
        <f>SUM(AL18,AL20,AL22,AL24)</f>
        <v>103.76</v>
      </c>
      <c r="AM16" s="256">
        <f t="shared" si="5"/>
        <v>47.780000000000008</v>
      </c>
      <c r="AN16" s="258">
        <f t="shared" si="5"/>
        <v>0</v>
      </c>
    </row>
    <row r="17" spans="1:40" ht="15" customHeight="1" x14ac:dyDescent="0.15">
      <c r="A17" s="259"/>
      <c r="B17" s="260">
        <f>C17+Q17+R17+S17+Y17+AE17+AJ17+AK17+AL17+AM17+AN17</f>
        <v>61124.11</v>
      </c>
      <c r="C17" s="260">
        <f t="shared" ref="C17:C25" si="6">SUM(D17:P17)</f>
        <v>49619</v>
      </c>
      <c r="D17" s="260">
        <f>SUM(D19,D21,D23,D25)</f>
        <v>26578.379999999997</v>
      </c>
      <c r="E17" s="260">
        <f t="shared" si="0"/>
        <v>16578.3</v>
      </c>
      <c r="F17" s="260">
        <f t="shared" si="0"/>
        <v>259.60000000000002</v>
      </c>
      <c r="G17" s="260">
        <f t="shared" si="0"/>
        <v>2131.08</v>
      </c>
      <c r="H17" s="260">
        <f t="shared" si="0"/>
        <v>2669.4199999999992</v>
      </c>
      <c r="I17" s="260">
        <f t="shared" si="0"/>
        <v>17.010000000000002</v>
      </c>
      <c r="J17" s="260">
        <f t="shared" si="0"/>
        <v>854.48</v>
      </c>
      <c r="K17" s="260">
        <f t="shared" si="0"/>
        <v>96.63</v>
      </c>
      <c r="L17" s="260">
        <f t="shared" si="0"/>
        <v>6.91</v>
      </c>
      <c r="M17" s="260">
        <f t="shared" si="0"/>
        <v>137.9</v>
      </c>
      <c r="N17" s="260">
        <f t="shared" si="0"/>
        <v>0.01</v>
      </c>
      <c r="O17" s="260">
        <f t="shared" si="0"/>
        <v>236.07</v>
      </c>
      <c r="P17" s="260">
        <f t="shared" si="0"/>
        <v>53.209999999999994</v>
      </c>
      <c r="Q17" s="261">
        <f t="shared" si="0"/>
        <v>0.12</v>
      </c>
      <c r="R17" s="261">
        <f t="shared" si="0"/>
        <v>772.36</v>
      </c>
      <c r="S17" s="262">
        <f t="shared" ref="S17:S25" si="7">SUM(T17:X17)</f>
        <v>2562.63</v>
      </c>
      <c r="T17" s="261">
        <f t="shared" ref="T17:X17" si="8">SUM(T19,T21,T23,T25)</f>
        <v>164.72</v>
      </c>
      <c r="U17" s="261">
        <f t="shared" si="8"/>
        <v>138.77000000000001</v>
      </c>
      <c r="V17" s="261">
        <f t="shared" si="8"/>
        <v>558.83000000000004</v>
      </c>
      <c r="W17" s="261">
        <f t="shared" si="8"/>
        <v>1009.6800000000001</v>
      </c>
      <c r="X17" s="261">
        <f t="shared" si="8"/>
        <v>690.63</v>
      </c>
      <c r="Y17" s="260">
        <f t="shared" ref="Y17:Y25" si="9">SUM(Z17:AD17)</f>
        <v>1544.78</v>
      </c>
      <c r="Z17" s="261">
        <f t="shared" ref="Z17" si="10">SUM(Z19,Z21,Z23,Z25)</f>
        <v>5.0599999999999996</v>
      </c>
      <c r="AA17" s="260">
        <f t="shared" ref="AA17:AD17" si="11">SUM(AA19,AA21,AA23,AA25)</f>
        <v>75.150000000000006</v>
      </c>
      <c r="AB17" s="260">
        <f t="shared" si="11"/>
        <v>223.32</v>
      </c>
      <c r="AC17" s="260">
        <f t="shared" si="11"/>
        <v>1124.46</v>
      </c>
      <c r="AD17" s="260">
        <f t="shared" si="11"/>
        <v>116.79</v>
      </c>
      <c r="AE17" s="260">
        <f t="shared" ref="AE17:AE25" si="12">SUM(AF17:AI17)</f>
        <v>6281.83</v>
      </c>
      <c r="AF17" s="260">
        <f t="shared" ref="AF17:AI17" si="13">SUM(AF19,AF21,AF23,AF25)</f>
        <v>14.32</v>
      </c>
      <c r="AG17" s="260">
        <f t="shared" si="13"/>
        <v>182.99999999999997</v>
      </c>
      <c r="AH17" s="260">
        <f t="shared" si="13"/>
        <v>1224.97</v>
      </c>
      <c r="AI17" s="260">
        <f t="shared" si="13"/>
        <v>4859.54</v>
      </c>
      <c r="AJ17" s="260">
        <f t="shared" ref="AJ17:AN17" si="14">SUM(AJ19,AJ21,AJ23,AJ25)</f>
        <v>0</v>
      </c>
      <c r="AK17" s="260">
        <f t="shared" si="14"/>
        <v>4.79</v>
      </c>
      <c r="AL17" s="260">
        <f>SUM(AL19,AL21,AL23,AL25)</f>
        <v>235.64000000000001</v>
      </c>
      <c r="AM17" s="260">
        <f t="shared" si="14"/>
        <v>101.87</v>
      </c>
      <c r="AN17" s="263">
        <f t="shared" si="14"/>
        <v>1.0900000000000001</v>
      </c>
    </row>
    <row r="18" spans="1:40" ht="15" customHeight="1" x14ac:dyDescent="0.15">
      <c r="A18" s="188" t="s">
        <v>109</v>
      </c>
      <c r="B18" s="256">
        <f t="shared" ref="B18:B25" si="15">C18+Q18+R18+S18+Y18+AE18+AJ18+AK18+AL18+AM18+AN18</f>
        <v>5680.77</v>
      </c>
      <c r="C18" s="256">
        <f t="shared" si="6"/>
        <v>2954.7</v>
      </c>
      <c r="D18" s="256">
        <f>D44</f>
        <v>0</v>
      </c>
      <c r="E18" s="256">
        <f t="shared" ref="E18:U19" si="16">E44</f>
        <v>113.03</v>
      </c>
      <c r="F18" s="256">
        <f t="shared" si="16"/>
        <v>0</v>
      </c>
      <c r="G18" s="256">
        <f t="shared" si="16"/>
        <v>0</v>
      </c>
      <c r="H18" s="256">
        <f t="shared" si="16"/>
        <v>0</v>
      </c>
      <c r="I18" s="256">
        <f t="shared" si="16"/>
        <v>0</v>
      </c>
      <c r="J18" s="256">
        <f t="shared" si="16"/>
        <v>0.22</v>
      </c>
      <c r="K18" s="256">
        <f t="shared" si="16"/>
        <v>5.48</v>
      </c>
      <c r="L18" s="256">
        <f t="shared" si="16"/>
        <v>0</v>
      </c>
      <c r="M18" s="256">
        <f t="shared" si="16"/>
        <v>0</v>
      </c>
      <c r="N18" s="256">
        <f t="shared" si="16"/>
        <v>1.17</v>
      </c>
      <c r="O18" s="256">
        <f t="shared" si="16"/>
        <v>2820.6099999999997</v>
      </c>
      <c r="P18" s="256">
        <f t="shared" si="16"/>
        <v>14.19</v>
      </c>
      <c r="Q18" s="256">
        <f t="shared" si="16"/>
        <v>0</v>
      </c>
      <c r="R18" s="256">
        <f t="shared" si="16"/>
        <v>124.70000000000002</v>
      </c>
      <c r="S18" s="257">
        <f t="shared" si="7"/>
        <v>1928.14</v>
      </c>
      <c r="T18" s="256">
        <f t="shared" si="16"/>
        <v>0</v>
      </c>
      <c r="U18" s="256">
        <f t="shared" si="16"/>
        <v>50.5</v>
      </c>
      <c r="V18" s="256">
        <f t="shared" ref="V18:X19" si="17">V44</f>
        <v>4.78</v>
      </c>
      <c r="W18" s="256">
        <f t="shared" si="17"/>
        <v>1872.8600000000001</v>
      </c>
      <c r="X18" s="256">
        <f t="shared" si="17"/>
        <v>0</v>
      </c>
      <c r="Y18" s="256">
        <f t="shared" si="9"/>
        <v>0</v>
      </c>
      <c r="Z18" s="256">
        <f t="shared" ref="Z18" si="18">Z44</f>
        <v>0</v>
      </c>
      <c r="AA18" s="256">
        <f t="shared" ref="AA18:AC18" si="19">AA44</f>
        <v>0</v>
      </c>
      <c r="AB18" s="256">
        <f t="shared" si="19"/>
        <v>0</v>
      </c>
      <c r="AC18" s="256">
        <f t="shared" si="19"/>
        <v>0</v>
      </c>
      <c r="AD18" s="256">
        <f>AD44</f>
        <v>0</v>
      </c>
      <c r="AE18" s="256">
        <f t="shared" si="12"/>
        <v>581.70999999999992</v>
      </c>
      <c r="AF18" s="256">
        <f>AF44</f>
        <v>15.25</v>
      </c>
      <c r="AG18" s="256">
        <f t="shared" ref="AG18:AN18" si="20">AG44</f>
        <v>46.43</v>
      </c>
      <c r="AH18" s="256">
        <f t="shared" si="20"/>
        <v>518.35</v>
      </c>
      <c r="AI18" s="256">
        <f t="shared" si="20"/>
        <v>1.68</v>
      </c>
      <c r="AJ18" s="256">
        <f t="shared" si="20"/>
        <v>0</v>
      </c>
      <c r="AK18" s="256">
        <f t="shared" si="20"/>
        <v>0</v>
      </c>
      <c r="AL18" s="256">
        <f t="shared" si="20"/>
        <v>85.460000000000008</v>
      </c>
      <c r="AM18" s="256">
        <f t="shared" si="20"/>
        <v>6.06</v>
      </c>
      <c r="AN18" s="258">
        <f t="shared" si="20"/>
        <v>0</v>
      </c>
    </row>
    <row r="19" spans="1:40" ht="15" customHeight="1" x14ac:dyDescent="0.15">
      <c r="A19" s="259"/>
      <c r="B19" s="260">
        <f t="shared" si="15"/>
        <v>25169.559999999998</v>
      </c>
      <c r="C19" s="260">
        <f t="shared" si="6"/>
        <v>23313.99</v>
      </c>
      <c r="D19" s="260">
        <f>D45</f>
        <v>16191.08</v>
      </c>
      <c r="E19" s="260">
        <f t="shared" si="16"/>
        <v>4789.07</v>
      </c>
      <c r="F19" s="260">
        <f t="shared" si="16"/>
        <v>62.139999999999993</v>
      </c>
      <c r="G19" s="260">
        <f t="shared" si="16"/>
        <v>1393.14</v>
      </c>
      <c r="H19" s="260">
        <f t="shared" si="16"/>
        <v>186.60999999999999</v>
      </c>
      <c r="I19" s="260">
        <f t="shared" si="16"/>
        <v>5.24</v>
      </c>
      <c r="J19" s="260">
        <f t="shared" si="16"/>
        <v>625.25</v>
      </c>
      <c r="K19" s="260">
        <f t="shared" si="16"/>
        <v>0</v>
      </c>
      <c r="L19" s="260">
        <f t="shared" si="16"/>
        <v>0.55000000000000004</v>
      </c>
      <c r="M19" s="260">
        <f t="shared" si="16"/>
        <v>9.66</v>
      </c>
      <c r="N19" s="260">
        <f t="shared" si="16"/>
        <v>0</v>
      </c>
      <c r="O19" s="260">
        <f t="shared" si="16"/>
        <v>46.78</v>
      </c>
      <c r="P19" s="260">
        <f t="shared" si="16"/>
        <v>4.47</v>
      </c>
      <c r="Q19" s="261">
        <f t="shared" si="16"/>
        <v>0</v>
      </c>
      <c r="R19" s="261">
        <f t="shared" si="16"/>
        <v>125.87</v>
      </c>
      <c r="S19" s="262">
        <f t="shared" si="7"/>
        <v>1148.1699999999998</v>
      </c>
      <c r="T19" s="260">
        <f t="shared" si="16"/>
        <v>0</v>
      </c>
      <c r="U19" s="260">
        <f t="shared" si="16"/>
        <v>6.37</v>
      </c>
      <c r="V19" s="260">
        <f t="shared" si="17"/>
        <v>218.71</v>
      </c>
      <c r="W19" s="260">
        <f t="shared" si="17"/>
        <v>921.74</v>
      </c>
      <c r="X19" s="260">
        <f t="shared" si="17"/>
        <v>1.35</v>
      </c>
      <c r="Y19" s="260">
        <f t="shared" si="9"/>
        <v>0</v>
      </c>
      <c r="Z19" s="260">
        <f t="shared" ref="Z19" si="21">Z45</f>
        <v>0</v>
      </c>
      <c r="AA19" s="260">
        <f t="shared" ref="AA19:AD19" si="22">AA45</f>
        <v>0</v>
      </c>
      <c r="AB19" s="260">
        <f t="shared" si="22"/>
        <v>0</v>
      </c>
      <c r="AC19" s="260">
        <f t="shared" si="22"/>
        <v>0</v>
      </c>
      <c r="AD19" s="260">
        <f t="shared" si="22"/>
        <v>0</v>
      </c>
      <c r="AE19" s="260">
        <f t="shared" si="12"/>
        <v>339.89</v>
      </c>
      <c r="AF19" s="260">
        <f t="shared" ref="AF19:AN19" si="23">AF45</f>
        <v>0</v>
      </c>
      <c r="AG19" s="260">
        <f t="shared" si="23"/>
        <v>8.5</v>
      </c>
      <c r="AH19" s="260">
        <f t="shared" si="23"/>
        <v>322.31</v>
      </c>
      <c r="AI19" s="260">
        <f t="shared" si="23"/>
        <v>9.08</v>
      </c>
      <c r="AJ19" s="260">
        <f t="shared" si="23"/>
        <v>0</v>
      </c>
      <c r="AK19" s="260">
        <f t="shared" si="23"/>
        <v>0</v>
      </c>
      <c r="AL19" s="260">
        <f t="shared" si="23"/>
        <v>234.42000000000002</v>
      </c>
      <c r="AM19" s="260">
        <f t="shared" si="23"/>
        <v>7.2200000000000006</v>
      </c>
      <c r="AN19" s="263">
        <f t="shared" si="23"/>
        <v>0</v>
      </c>
    </row>
    <row r="20" spans="1:40" ht="15" customHeight="1" x14ac:dyDescent="0.15">
      <c r="A20" s="188" t="s">
        <v>110</v>
      </c>
      <c r="B20" s="256">
        <f t="shared" si="15"/>
        <v>607.62</v>
      </c>
      <c r="C20" s="256">
        <f t="shared" si="6"/>
        <v>337.31</v>
      </c>
      <c r="D20" s="256">
        <f>D118</f>
        <v>0</v>
      </c>
      <c r="E20" s="256">
        <f t="shared" ref="E20:R20" si="24">E118</f>
        <v>0</v>
      </c>
      <c r="F20" s="256">
        <f t="shared" si="24"/>
        <v>6.66</v>
      </c>
      <c r="G20" s="256">
        <f t="shared" si="24"/>
        <v>0</v>
      </c>
      <c r="H20" s="256">
        <f t="shared" si="24"/>
        <v>0</v>
      </c>
      <c r="I20" s="256">
        <f t="shared" si="24"/>
        <v>0</v>
      </c>
      <c r="J20" s="256">
        <f t="shared" si="24"/>
        <v>0</v>
      </c>
      <c r="K20" s="256">
        <f t="shared" si="24"/>
        <v>0</v>
      </c>
      <c r="L20" s="256">
        <f t="shared" si="24"/>
        <v>0</v>
      </c>
      <c r="M20" s="256">
        <f t="shared" si="24"/>
        <v>0</v>
      </c>
      <c r="N20" s="256">
        <f t="shared" si="24"/>
        <v>6.9</v>
      </c>
      <c r="O20" s="256">
        <f t="shared" si="24"/>
        <v>323.75</v>
      </c>
      <c r="P20" s="256">
        <f t="shared" si="24"/>
        <v>0</v>
      </c>
      <c r="Q20" s="256">
        <f t="shared" si="24"/>
        <v>0.12</v>
      </c>
      <c r="R20" s="256">
        <f t="shared" si="24"/>
        <v>3.9099999999999997</v>
      </c>
      <c r="S20" s="257">
        <f t="shared" si="7"/>
        <v>0</v>
      </c>
      <c r="T20" s="256">
        <f t="shared" ref="T20:X20" si="25">T118</f>
        <v>0</v>
      </c>
      <c r="U20" s="256">
        <f t="shared" si="25"/>
        <v>0</v>
      </c>
      <c r="V20" s="256">
        <f t="shared" si="25"/>
        <v>0</v>
      </c>
      <c r="W20" s="256">
        <f t="shared" si="25"/>
        <v>0</v>
      </c>
      <c r="X20" s="256">
        <f t="shared" si="25"/>
        <v>0</v>
      </c>
      <c r="Y20" s="256">
        <f t="shared" si="9"/>
        <v>248.17000000000002</v>
      </c>
      <c r="Z20" s="256">
        <f t="shared" ref="Z20:AD20" si="26">Z118</f>
        <v>0</v>
      </c>
      <c r="AA20" s="256">
        <f t="shared" si="26"/>
        <v>0</v>
      </c>
      <c r="AB20" s="256">
        <f t="shared" si="26"/>
        <v>199.85</v>
      </c>
      <c r="AC20" s="256">
        <f t="shared" si="26"/>
        <v>35.58</v>
      </c>
      <c r="AD20" s="256">
        <f t="shared" si="26"/>
        <v>12.74</v>
      </c>
      <c r="AE20" s="256">
        <f t="shared" si="12"/>
        <v>0</v>
      </c>
      <c r="AF20" s="256">
        <f t="shared" ref="AF20:AN20" si="27">AF118</f>
        <v>0</v>
      </c>
      <c r="AG20" s="256">
        <f t="shared" si="27"/>
        <v>0</v>
      </c>
      <c r="AH20" s="256">
        <f t="shared" si="27"/>
        <v>0</v>
      </c>
      <c r="AI20" s="256">
        <f t="shared" si="27"/>
        <v>0</v>
      </c>
      <c r="AJ20" s="256">
        <f t="shared" si="27"/>
        <v>0</v>
      </c>
      <c r="AK20" s="256">
        <f t="shared" si="27"/>
        <v>0</v>
      </c>
      <c r="AL20" s="256">
        <f t="shared" si="27"/>
        <v>18.11</v>
      </c>
      <c r="AM20" s="256">
        <f t="shared" si="27"/>
        <v>0</v>
      </c>
      <c r="AN20" s="258">
        <f t="shared" si="27"/>
        <v>0</v>
      </c>
    </row>
    <row r="21" spans="1:40" ht="15" customHeight="1" x14ac:dyDescent="0.15">
      <c r="A21" s="259"/>
      <c r="B21" s="260">
        <f t="shared" si="15"/>
        <v>4482.6900000000005</v>
      </c>
      <c r="C21" s="260">
        <f t="shared" si="6"/>
        <v>4017.9100000000003</v>
      </c>
      <c r="D21" s="260">
        <f>D119</f>
        <v>461.92</v>
      </c>
      <c r="E21" s="260">
        <f t="shared" ref="E21:R21" si="28">E119</f>
        <v>2622.2999999999997</v>
      </c>
      <c r="F21" s="260">
        <f t="shared" si="28"/>
        <v>98.61</v>
      </c>
      <c r="G21" s="260">
        <f t="shared" si="28"/>
        <v>478.61</v>
      </c>
      <c r="H21" s="260">
        <f t="shared" si="28"/>
        <v>143.71</v>
      </c>
      <c r="I21" s="260">
        <f t="shared" si="28"/>
        <v>11.11</v>
      </c>
      <c r="J21" s="260">
        <f t="shared" si="28"/>
        <v>77.34</v>
      </c>
      <c r="K21" s="260">
        <f t="shared" si="28"/>
        <v>0.53</v>
      </c>
      <c r="L21" s="260">
        <f t="shared" si="28"/>
        <v>0.37</v>
      </c>
      <c r="M21" s="260">
        <f t="shared" si="28"/>
        <v>0</v>
      </c>
      <c r="N21" s="260">
        <f t="shared" si="28"/>
        <v>0</v>
      </c>
      <c r="O21" s="260">
        <f t="shared" si="28"/>
        <v>123.41</v>
      </c>
      <c r="P21" s="260">
        <f t="shared" si="28"/>
        <v>0</v>
      </c>
      <c r="Q21" s="260">
        <f t="shared" si="28"/>
        <v>0.12</v>
      </c>
      <c r="R21" s="260">
        <f t="shared" si="28"/>
        <v>170.59</v>
      </c>
      <c r="S21" s="262">
        <f t="shared" si="7"/>
        <v>0</v>
      </c>
      <c r="T21" s="260">
        <f t="shared" ref="T21:X21" si="29">T119</f>
        <v>0</v>
      </c>
      <c r="U21" s="260">
        <f t="shared" si="29"/>
        <v>0</v>
      </c>
      <c r="V21" s="260">
        <f t="shared" si="29"/>
        <v>0</v>
      </c>
      <c r="W21" s="260">
        <f t="shared" si="29"/>
        <v>0</v>
      </c>
      <c r="X21" s="260">
        <f t="shared" si="29"/>
        <v>0</v>
      </c>
      <c r="Y21" s="260">
        <f t="shared" si="9"/>
        <v>281.51</v>
      </c>
      <c r="Z21" s="260">
        <f t="shared" ref="Z21:AD21" si="30">Z119</f>
        <v>0</v>
      </c>
      <c r="AA21" s="260">
        <f t="shared" si="30"/>
        <v>37.39</v>
      </c>
      <c r="AB21" s="260">
        <f t="shared" si="30"/>
        <v>54.45</v>
      </c>
      <c r="AC21" s="260">
        <f t="shared" si="30"/>
        <v>170.19</v>
      </c>
      <c r="AD21" s="260">
        <f t="shared" si="30"/>
        <v>19.48</v>
      </c>
      <c r="AE21" s="260">
        <f t="shared" si="12"/>
        <v>0</v>
      </c>
      <c r="AF21" s="260">
        <f t="shared" ref="AF21:AN21" si="31">AF119</f>
        <v>0</v>
      </c>
      <c r="AG21" s="260">
        <f t="shared" si="31"/>
        <v>0</v>
      </c>
      <c r="AH21" s="260">
        <f t="shared" si="31"/>
        <v>0</v>
      </c>
      <c r="AI21" s="260">
        <f t="shared" si="31"/>
        <v>0</v>
      </c>
      <c r="AJ21" s="260">
        <f t="shared" si="31"/>
        <v>0</v>
      </c>
      <c r="AK21" s="260">
        <f t="shared" si="31"/>
        <v>0</v>
      </c>
      <c r="AL21" s="260">
        <f t="shared" si="31"/>
        <v>1.1000000000000001</v>
      </c>
      <c r="AM21" s="260">
        <f t="shared" si="31"/>
        <v>10.43</v>
      </c>
      <c r="AN21" s="263">
        <f t="shared" si="31"/>
        <v>1.03</v>
      </c>
    </row>
    <row r="22" spans="1:40" ht="15" customHeight="1" x14ac:dyDescent="0.15">
      <c r="A22" s="188" t="s">
        <v>111</v>
      </c>
      <c r="B22" s="256">
        <f t="shared" si="15"/>
        <v>2961.63</v>
      </c>
      <c r="C22" s="256">
        <f t="shared" si="6"/>
        <v>2313.41</v>
      </c>
      <c r="D22" s="256">
        <f>D148</f>
        <v>0</v>
      </c>
      <c r="E22" s="256">
        <f t="shared" ref="E22:R22" si="32">E148</f>
        <v>0</v>
      </c>
      <c r="F22" s="256">
        <f t="shared" si="32"/>
        <v>0</v>
      </c>
      <c r="G22" s="256">
        <f t="shared" si="32"/>
        <v>0</v>
      </c>
      <c r="H22" s="256">
        <f t="shared" si="32"/>
        <v>0</v>
      </c>
      <c r="I22" s="256">
        <f t="shared" si="32"/>
        <v>0</v>
      </c>
      <c r="J22" s="256">
        <f t="shared" si="32"/>
        <v>0</v>
      </c>
      <c r="K22" s="256">
        <f t="shared" si="32"/>
        <v>0</v>
      </c>
      <c r="L22" s="256">
        <f t="shared" si="32"/>
        <v>0</v>
      </c>
      <c r="M22" s="256">
        <f t="shared" si="32"/>
        <v>0</v>
      </c>
      <c r="N22" s="256">
        <f t="shared" si="32"/>
        <v>0</v>
      </c>
      <c r="O22" s="256">
        <f t="shared" si="32"/>
        <v>2313.41</v>
      </c>
      <c r="P22" s="256">
        <f t="shared" si="32"/>
        <v>0</v>
      </c>
      <c r="Q22" s="256">
        <f t="shared" si="32"/>
        <v>0</v>
      </c>
      <c r="R22" s="256">
        <f t="shared" si="32"/>
        <v>68.219999999999985</v>
      </c>
      <c r="S22" s="257">
        <f t="shared" si="7"/>
        <v>42.61</v>
      </c>
      <c r="T22" s="256">
        <f t="shared" ref="T22:X22" si="33">T148</f>
        <v>0</v>
      </c>
      <c r="U22" s="256">
        <f t="shared" si="33"/>
        <v>0</v>
      </c>
      <c r="V22" s="256">
        <f t="shared" si="33"/>
        <v>13.95</v>
      </c>
      <c r="W22" s="256">
        <f t="shared" si="33"/>
        <v>1.67</v>
      </c>
      <c r="X22" s="256">
        <f t="shared" si="33"/>
        <v>26.99</v>
      </c>
      <c r="Y22" s="256">
        <f t="shared" si="9"/>
        <v>14.28</v>
      </c>
      <c r="Z22" s="256">
        <f t="shared" ref="Z22:AD22" si="34">Z148</f>
        <v>0</v>
      </c>
      <c r="AA22" s="256">
        <f t="shared" si="34"/>
        <v>0</v>
      </c>
      <c r="AB22" s="256">
        <f t="shared" si="34"/>
        <v>6.12</v>
      </c>
      <c r="AC22" s="256">
        <f t="shared" si="34"/>
        <v>3.1399999999999997</v>
      </c>
      <c r="AD22" s="256">
        <f t="shared" si="34"/>
        <v>5.0199999999999996</v>
      </c>
      <c r="AE22" s="256">
        <f t="shared" si="12"/>
        <v>63.21</v>
      </c>
      <c r="AF22" s="256">
        <f t="shared" ref="AF22:AN22" si="35">AF148</f>
        <v>0</v>
      </c>
      <c r="AG22" s="256">
        <f t="shared" si="35"/>
        <v>62.24</v>
      </c>
      <c r="AH22" s="256">
        <f t="shared" si="35"/>
        <v>0</v>
      </c>
      <c r="AI22" s="256">
        <f t="shared" si="35"/>
        <v>0.97</v>
      </c>
      <c r="AJ22" s="256">
        <f t="shared" si="35"/>
        <v>20.329999999999998</v>
      </c>
      <c r="AK22" s="256">
        <f t="shared" si="35"/>
        <v>439.57</v>
      </c>
      <c r="AL22" s="256">
        <f t="shared" si="35"/>
        <v>0</v>
      </c>
      <c r="AM22" s="256">
        <f t="shared" si="35"/>
        <v>0</v>
      </c>
      <c r="AN22" s="258">
        <f t="shared" si="35"/>
        <v>0</v>
      </c>
    </row>
    <row r="23" spans="1:40" ht="15" customHeight="1" x14ac:dyDescent="0.15">
      <c r="A23" s="259"/>
      <c r="B23" s="260">
        <f t="shared" si="15"/>
        <v>11417.849999999995</v>
      </c>
      <c r="C23" s="260">
        <f t="shared" si="6"/>
        <v>8474.0099999999966</v>
      </c>
      <c r="D23" s="260">
        <f>D149</f>
        <v>5138.37</v>
      </c>
      <c r="E23" s="260">
        <f t="shared" ref="E23:R23" si="36">E149</f>
        <v>3091.2</v>
      </c>
      <c r="F23" s="260">
        <f t="shared" si="36"/>
        <v>23.47</v>
      </c>
      <c r="G23" s="260">
        <f t="shared" si="36"/>
        <v>0</v>
      </c>
      <c r="H23" s="260">
        <f t="shared" si="36"/>
        <v>31.71</v>
      </c>
      <c r="I23" s="260">
        <f t="shared" si="36"/>
        <v>0</v>
      </c>
      <c r="J23" s="260">
        <f t="shared" si="36"/>
        <v>108.41</v>
      </c>
      <c r="K23" s="260">
        <f t="shared" si="36"/>
        <v>5.86</v>
      </c>
      <c r="L23" s="260">
        <f t="shared" si="36"/>
        <v>0</v>
      </c>
      <c r="M23" s="260">
        <f t="shared" si="36"/>
        <v>10.130000000000001</v>
      </c>
      <c r="N23" s="260">
        <f t="shared" si="36"/>
        <v>0</v>
      </c>
      <c r="O23" s="260">
        <f t="shared" si="36"/>
        <v>33.39</v>
      </c>
      <c r="P23" s="260">
        <f t="shared" si="36"/>
        <v>31.47</v>
      </c>
      <c r="Q23" s="260">
        <f t="shared" si="36"/>
        <v>0</v>
      </c>
      <c r="R23" s="260">
        <f t="shared" si="36"/>
        <v>171.67</v>
      </c>
      <c r="S23" s="262">
        <f t="shared" si="7"/>
        <v>1414.46</v>
      </c>
      <c r="T23" s="260">
        <f t="shared" ref="T23:X23" si="37">T149</f>
        <v>164.72</v>
      </c>
      <c r="U23" s="260">
        <f t="shared" si="37"/>
        <v>132.4</v>
      </c>
      <c r="V23" s="260">
        <f t="shared" si="37"/>
        <v>340.12</v>
      </c>
      <c r="W23" s="260">
        <f t="shared" si="37"/>
        <v>87.94</v>
      </c>
      <c r="X23" s="260">
        <f t="shared" si="37"/>
        <v>689.28</v>
      </c>
      <c r="Y23" s="260">
        <f t="shared" si="9"/>
        <v>91.14</v>
      </c>
      <c r="Z23" s="260">
        <f t="shared" ref="Z23:AD23" si="38">Z149</f>
        <v>0</v>
      </c>
      <c r="AA23" s="260">
        <f t="shared" si="38"/>
        <v>0</v>
      </c>
      <c r="AB23" s="260">
        <f t="shared" si="38"/>
        <v>0.31</v>
      </c>
      <c r="AC23" s="260">
        <f t="shared" si="38"/>
        <v>62.39</v>
      </c>
      <c r="AD23" s="260">
        <f t="shared" si="38"/>
        <v>28.44</v>
      </c>
      <c r="AE23" s="260">
        <f t="shared" si="12"/>
        <v>1244.06</v>
      </c>
      <c r="AF23" s="260">
        <f t="shared" ref="AF23:AN23" si="39">AF149</f>
        <v>0</v>
      </c>
      <c r="AG23" s="260">
        <f t="shared" si="39"/>
        <v>17.79</v>
      </c>
      <c r="AH23" s="260">
        <f t="shared" si="39"/>
        <v>120.8</v>
      </c>
      <c r="AI23" s="260">
        <f t="shared" si="39"/>
        <v>1105.47</v>
      </c>
      <c r="AJ23" s="260">
        <f t="shared" si="39"/>
        <v>0</v>
      </c>
      <c r="AK23" s="260">
        <f t="shared" si="39"/>
        <v>4.79</v>
      </c>
      <c r="AL23" s="260">
        <f t="shared" si="39"/>
        <v>0</v>
      </c>
      <c r="AM23" s="260">
        <f t="shared" si="39"/>
        <v>17.72</v>
      </c>
      <c r="AN23" s="263">
        <f t="shared" si="39"/>
        <v>0</v>
      </c>
    </row>
    <row r="24" spans="1:40" ht="15" customHeight="1" x14ac:dyDescent="0.15">
      <c r="A24" s="188" t="s">
        <v>112</v>
      </c>
      <c r="B24" s="256">
        <f t="shared" si="15"/>
        <v>3429.3100000000004</v>
      </c>
      <c r="C24" s="256">
        <f t="shared" si="6"/>
        <v>933.7</v>
      </c>
      <c r="D24" s="256">
        <f>D178</f>
        <v>0</v>
      </c>
      <c r="E24" s="256">
        <f t="shared" ref="E24:R24" si="40">E178</f>
        <v>0.19</v>
      </c>
      <c r="F24" s="256">
        <f t="shared" si="40"/>
        <v>0</v>
      </c>
      <c r="G24" s="256">
        <f t="shared" si="40"/>
        <v>0</v>
      </c>
      <c r="H24" s="256">
        <f t="shared" si="40"/>
        <v>0</v>
      </c>
      <c r="I24" s="256">
        <f t="shared" si="40"/>
        <v>0</v>
      </c>
      <c r="J24" s="256">
        <f t="shared" si="40"/>
        <v>0</v>
      </c>
      <c r="K24" s="256">
        <f t="shared" si="40"/>
        <v>3.74</v>
      </c>
      <c r="L24" s="256">
        <f t="shared" si="40"/>
        <v>0</v>
      </c>
      <c r="M24" s="256">
        <f t="shared" si="40"/>
        <v>18.25</v>
      </c>
      <c r="N24" s="256">
        <f t="shared" si="40"/>
        <v>8.6999999999999993</v>
      </c>
      <c r="O24" s="256">
        <f t="shared" si="40"/>
        <v>891.99</v>
      </c>
      <c r="P24" s="256">
        <f t="shared" si="40"/>
        <v>10.83</v>
      </c>
      <c r="Q24" s="256">
        <f t="shared" si="40"/>
        <v>0</v>
      </c>
      <c r="R24" s="256">
        <f t="shared" si="40"/>
        <v>77.34</v>
      </c>
      <c r="S24" s="257">
        <f t="shared" si="7"/>
        <v>0</v>
      </c>
      <c r="T24" s="256">
        <f t="shared" ref="T24:X24" si="41">T178</f>
        <v>0</v>
      </c>
      <c r="U24" s="256">
        <f t="shared" si="41"/>
        <v>0</v>
      </c>
      <c r="V24" s="256">
        <f t="shared" si="41"/>
        <v>0</v>
      </c>
      <c r="W24" s="256">
        <f t="shared" si="41"/>
        <v>0</v>
      </c>
      <c r="X24" s="256">
        <f t="shared" si="41"/>
        <v>0</v>
      </c>
      <c r="Y24" s="256">
        <f t="shared" si="9"/>
        <v>1014.1200000000001</v>
      </c>
      <c r="Z24" s="256">
        <f t="shared" ref="Z24:AD24" si="42">Z178</f>
        <v>2.77</v>
      </c>
      <c r="AA24" s="256">
        <f t="shared" si="42"/>
        <v>134.27000000000001</v>
      </c>
      <c r="AB24" s="256">
        <f t="shared" si="42"/>
        <v>489.32</v>
      </c>
      <c r="AC24" s="256">
        <f t="shared" si="42"/>
        <v>343.04</v>
      </c>
      <c r="AD24" s="256">
        <f t="shared" si="42"/>
        <v>44.720000000000006</v>
      </c>
      <c r="AE24" s="256">
        <f t="shared" si="12"/>
        <v>1362.24</v>
      </c>
      <c r="AF24" s="256">
        <f t="shared" ref="AF24:AN24" si="43">AF178</f>
        <v>0</v>
      </c>
      <c r="AG24" s="256">
        <f t="shared" si="43"/>
        <v>192.82</v>
      </c>
      <c r="AH24" s="256">
        <f t="shared" si="43"/>
        <v>714.70999999999992</v>
      </c>
      <c r="AI24" s="256">
        <f t="shared" si="43"/>
        <v>454.71000000000004</v>
      </c>
      <c r="AJ24" s="256">
        <f t="shared" si="43"/>
        <v>0</v>
      </c>
      <c r="AK24" s="256">
        <f t="shared" si="43"/>
        <v>0</v>
      </c>
      <c r="AL24" s="256">
        <f t="shared" si="43"/>
        <v>0.19</v>
      </c>
      <c r="AM24" s="256">
        <f t="shared" si="43"/>
        <v>41.720000000000006</v>
      </c>
      <c r="AN24" s="258">
        <f t="shared" si="43"/>
        <v>0</v>
      </c>
    </row>
    <row r="25" spans="1:40" ht="15" customHeight="1" thickBot="1" x14ac:dyDescent="0.2">
      <c r="A25" s="264"/>
      <c r="B25" s="265">
        <f t="shared" si="15"/>
        <v>20054.009999999998</v>
      </c>
      <c r="C25" s="265">
        <f t="shared" si="6"/>
        <v>13813.089999999998</v>
      </c>
      <c r="D25" s="265">
        <f>D179</f>
        <v>4787.01</v>
      </c>
      <c r="E25" s="265">
        <f t="shared" ref="E25:R25" si="44">E179</f>
        <v>6075.73</v>
      </c>
      <c r="F25" s="265">
        <f t="shared" si="44"/>
        <v>75.38</v>
      </c>
      <c r="G25" s="265">
        <f t="shared" si="44"/>
        <v>259.33</v>
      </c>
      <c r="H25" s="265">
        <f t="shared" si="44"/>
        <v>2307.3899999999994</v>
      </c>
      <c r="I25" s="265">
        <f t="shared" si="44"/>
        <v>0.66</v>
      </c>
      <c r="J25" s="265">
        <f t="shared" si="44"/>
        <v>43.48</v>
      </c>
      <c r="K25" s="265">
        <f t="shared" si="44"/>
        <v>90.24</v>
      </c>
      <c r="L25" s="265">
        <f t="shared" si="44"/>
        <v>5.99</v>
      </c>
      <c r="M25" s="265">
        <f t="shared" si="44"/>
        <v>118.11000000000001</v>
      </c>
      <c r="N25" s="265">
        <f t="shared" si="44"/>
        <v>0.01</v>
      </c>
      <c r="O25" s="265">
        <f t="shared" si="44"/>
        <v>32.489999999999995</v>
      </c>
      <c r="P25" s="265">
        <f t="shared" si="44"/>
        <v>17.27</v>
      </c>
      <c r="Q25" s="265">
        <f t="shared" si="44"/>
        <v>0</v>
      </c>
      <c r="R25" s="265">
        <f t="shared" si="44"/>
        <v>304.23</v>
      </c>
      <c r="S25" s="266">
        <f t="shared" si="7"/>
        <v>0</v>
      </c>
      <c r="T25" s="265">
        <f t="shared" ref="T25:X25" si="45">T179</f>
        <v>0</v>
      </c>
      <c r="U25" s="265">
        <f t="shared" si="45"/>
        <v>0</v>
      </c>
      <c r="V25" s="265">
        <f t="shared" si="45"/>
        <v>0</v>
      </c>
      <c r="W25" s="265">
        <f t="shared" si="45"/>
        <v>0</v>
      </c>
      <c r="X25" s="265">
        <f t="shared" si="45"/>
        <v>0</v>
      </c>
      <c r="Y25" s="265">
        <f t="shared" si="9"/>
        <v>1172.1300000000001</v>
      </c>
      <c r="Z25" s="265">
        <f t="shared" ref="Z25:AD25" si="46">Z179</f>
        <v>5.0599999999999996</v>
      </c>
      <c r="AA25" s="265">
        <f t="shared" si="46"/>
        <v>37.760000000000005</v>
      </c>
      <c r="AB25" s="265">
        <f t="shared" si="46"/>
        <v>168.56</v>
      </c>
      <c r="AC25" s="265">
        <f t="shared" si="46"/>
        <v>891.88</v>
      </c>
      <c r="AD25" s="265">
        <f t="shared" si="46"/>
        <v>68.87</v>
      </c>
      <c r="AE25" s="265">
        <f t="shared" si="12"/>
        <v>4697.88</v>
      </c>
      <c r="AF25" s="265">
        <f t="shared" ref="AF25:AN25" si="47">AF179</f>
        <v>14.32</v>
      </c>
      <c r="AG25" s="265">
        <f t="shared" si="47"/>
        <v>156.70999999999998</v>
      </c>
      <c r="AH25" s="265">
        <f t="shared" si="47"/>
        <v>781.86</v>
      </c>
      <c r="AI25" s="265">
        <f t="shared" si="47"/>
        <v>3744.9900000000002</v>
      </c>
      <c r="AJ25" s="265">
        <f t="shared" si="47"/>
        <v>0</v>
      </c>
      <c r="AK25" s="265">
        <f t="shared" si="47"/>
        <v>0</v>
      </c>
      <c r="AL25" s="265">
        <f t="shared" si="47"/>
        <v>0.12</v>
      </c>
      <c r="AM25" s="265">
        <f t="shared" si="47"/>
        <v>66.5</v>
      </c>
      <c r="AN25" s="267">
        <f t="shared" si="47"/>
        <v>0.06</v>
      </c>
    </row>
    <row r="26" spans="1:40" ht="15" customHeight="1" x14ac:dyDescent="0.15">
      <c r="A26" s="107" t="s">
        <v>113</v>
      </c>
      <c r="B26" s="107"/>
      <c r="C26" s="107"/>
      <c r="D26" s="107"/>
      <c r="E26" s="107"/>
      <c r="F26" s="107"/>
      <c r="G26" s="107"/>
      <c r="H26" s="107"/>
      <c r="I26" s="107"/>
      <c r="J26" s="107"/>
      <c r="K26" s="107"/>
      <c r="L26" s="107"/>
      <c r="M26" s="107"/>
      <c r="N26" s="107"/>
      <c r="O26" s="107"/>
      <c r="P26" s="107"/>
      <c r="Q26" s="107"/>
      <c r="R26" s="107"/>
      <c r="S26" s="107"/>
      <c r="T26" s="107"/>
      <c r="U26" s="107"/>
      <c r="V26" s="107"/>
      <c r="W26" s="107"/>
      <c r="X26" s="107"/>
      <c r="Y26" s="107"/>
      <c r="Z26" s="107"/>
      <c r="AA26" s="107"/>
      <c r="AB26" s="107"/>
      <c r="AC26" s="107"/>
      <c r="AD26" s="107"/>
      <c r="AE26" s="107"/>
      <c r="AF26" s="107"/>
      <c r="AG26" s="107"/>
      <c r="AH26" s="107"/>
      <c r="AI26" s="107"/>
      <c r="AJ26" s="107"/>
      <c r="AK26" s="107"/>
      <c r="AL26" s="107"/>
      <c r="AM26" s="107"/>
      <c r="AN26" s="107"/>
    </row>
    <row r="27" spans="1:40" ht="15" customHeight="1" x14ac:dyDescent="0.15">
      <c r="A27" s="107" t="s">
        <v>456</v>
      </c>
      <c r="B27" s="107"/>
      <c r="C27" s="107"/>
      <c r="D27" s="107"/>
      <c r="E27" s="107"/>
      <c r="F27" s="107"/>
      <c r="G27" s="107"/>
      <c r="H27" s="107"/>
      <c r="I27" s="107"/>
      <c r="J27" s="107"/>
      <c r="K27" s="107"/>
      <c r="L27" s="107"/>
      <c r="M27" s="107"/>
      <c r="N27" s="107"/>
      <c r="O27" s="107"/>
      <c r="P27" s="107"/>
      <c r="Q27" s="107"/>
      <c r="R27" s="107"/>
      <c r="S27" s="107"/>
      <c r="T27" s="107"/>
      <c r="U27" s="107"/>
      <c r="V27" s="107"/>
      <c r="W27" s="107"/>
      <c r="X27" s="107"/>
      <c r="Y27" s="107"/>
      <c r="Z27" s="107"/>
      <c r="AA27" s="107"/>
      <c r="AB27" s="107"/>
      <c r="AC27" s="107"/>
      <c r="AD27" s="107"/>
      <c r="AE27" s="107"/>
      <c r="AF27" s="107"/>
      <c r="AG27" s="107"/>
      <c r="AH27" s="107"/>
      <c r="AI27" s="107"/>
      <c r="AJ27" s="107"/>
      <c r="AK27" s="107"/>
      <c r="AL27" s="107"/>
      <c r="AM27" s="107"/>
      <c r="AN27" s="107"/>
    </row>
    <row r="29" spans="1:40" s="3" customFormat="1" ht="17.25" x14ac:dyDescent="0.15">
      <c r="A29" s="3" t="s">
        <v>457</v>
      </c>
    </row>
    <row r="30" spans="1:40" ht="15" thickBot="1" x14ac:dyDescent="0.2">
      <c r="A30" s="72"/>
      <c r="B30" s="72"/>
      <c r="C30" s="72"/>
      <c r="D30" s="72"/>
      <c r="E30" s="72"/>
      <c r="F30" s="72"/>
      <c r="G30" s="72"/>
      <c r="H30" s="72"/>
      <c r="I30" s="72"/>
      <c r="J30" s="72"/>
      <c r="K30" s="72"/>
      <c r="L30" s="72"/>
      <c r="M30" s="72"/>
      <c r="N30" s="72"/>
      <c r="O30" s="72"/>
      <c r="P30" s="72"/>
      <c r="Q30" s="72"/>
      <c r="R30" s="72"/>
      <c r="S30" s="72"/>
      <c r="T30" s="72"/>
      <c r="U30" s="72"/>
      <c r="V30" s="72"/>
      <c r="W30" s="72"/>
      <c r="X30" s="72"/>
      <c r="Y30" s="72"/>
      <c r="Z30" s="72"/>
      <c r="AA30" s="72"/>
      <c r="AB30" s="72"/>
      <c r="AC30" s="72"/>
      <c r="AD30" s="72"/>
      <c r="AE30" s="72"/>
      <c r="AF30" s="72"/>
      <c r="AG30" s="72"/>
      <c r="AH30" s="72"/>
      <c r="AI30" s="72"/>
      <c r="AJ30" s="72"/>
      <c r="AK30" s="72"/>
      <c r="AL30" s="72" t="s">
        <v>114</v>
      </c>
      <c r="AM30" s="72"/>
      <c r="AN30" s="72"/>
    </row>
    <row r="31" spans="1:40" ht="14.25" customHeight="1" x14ac:dyDescent="0.15">
      <c r="A31" s="386" t="s">
        <v>387</v>
      </c>
      <c r="B31" s="378" t="s">
        <v>126</v>
      </c>
      <c r="C31" s="389" t="s">
        <v>388</v>
      </c>
      <c r="D31" s="390"/>
      <c r="E31" s="390"/>
      <c r="F31" s="390"/>
      <c r="G31" s="390"/>
      <c r="H31" s="390"/>
      <c r="I31" s="390"/>
      <c r="J31" s="390"/>
      <c r="K31" s="390"/>
      <c r="L31" s="390"/>
      <c r="M31" s="390"/>
      <c r="N31" s="390"/>
      <c r="O31" s="390"/>
      <c r="P31" s="362"/>
      <c r="Q31" s="392" t="s">
        <v>146</v>
      </c>
      <c r="R31" s="392" t="s">
        <v>453</v>
      </c>
      <c r="S31" s="255" t="s">
        <v>436</v>
      </c>
      <c r="T31" s="91"/>
      <c r="U31" s="91"/>
      <c r="V31" s="91"/>
      <c r="W31" s="91"/>
      <c r="X31" s="91"/>
      <c r="Y31" s="91"/>
      <c r="Z31" s="91"/>
      <c r="AA31" s="91"/>
      <c r="AB31" s="91"/>
      <c r="AC31" s="91"/>
      <c r="AD31" s="91"/>
      <c r="AE31" s="91"/>
      <c r="AF31" s="91"/>
      <c r="AG31" s="91"/>
      <c r="AH31" s="91"/>
      <c r="AI31" s="91"/>
      <c r="AJ31" s="89" t="s">
        <v>41</v>
      </c>
      <c r="AK31" s="378" t="s">
        <v>143</v>
      </c>
      <c r="AL31" s="378" t="s">
        <v>144</v>
      </c>
      <c r="AM31" s="378" t="s">
        <v>145</v>
      </c>
      <c r="AN31" s="379" t="s">
        <v>454</v>
      </c>
    </row>
    <row r="32" spans="1:40" ht="14.25" customHeight="1" x14ac:dyDescent="0.15">
      <c r="A32" s="387"/>
      <c r="B32" s="376"/>
      <c r="C32" s="391"/>
      <c r="D32" s="353"/>
      <c r="E32" s="353"/>
      <c r="F32" s="353"/>
      <c r="G32" s="353"/>
      <c r="H32" s="353"/>
      <c r="I32" s="353"/>
      <c r="J32" s="353"/>
      <c r="K32" s="353"/>
      <c r="L32" s="353"/>
      <c r="M32" s="353"/>
      <c r="N32" s="353"/>
      <c r="O32" s="353"/>
      <c r="P32" s="354"/>
      <c r="Q32" s="393" t="s">
        <v>58</v>
      </c>
      <c r="R32" s="393" t="s">
        <v>58</v>
      </c>
      <c r="S32" s="382" t="s">
        <v>389</v>
      </c>
      <c r="T32" s="356"/>
      <c r="U32" s="356"/>
      <c r="V32" s="356"/>
      <c r="W32" s="356"/>
      <c r="X32" s="357"/>
      <c r="Y32" s="355" t="s">
        <v>390</v>
      </c>
      <c r="Z32" s="356"/>
      <c r="AA32" s="356"/>
      <c r="AB32" s="356"/>
      <c r="AC32" s="356"/>
      <c r="AD32" s="357"/>
      <c r="AE32" s="355" t="s">
        <v>391</v>
      </c>
      <c r="AF32" s="356"/>
      <c r="AG32" s="356"/>
      <c r="AH32" s="356"/>
      <c r="AI32" s="357"/>
      <c r="AJ32" s="73" t="s">
        <v>59</v>
      </c>
      <c r="AK32" s="376" t="s">
        <v>60</v>
      </c>
      <c r="AL32" s="376" t="s">
        <v>61</v>
      </c>
      <c r="AM32" s="376" t="s">
        <v>62</v>
      </c>
      <c r="AN32" s="380" t="s">
        <v>63</v>
      </c>
    </row>
    <row r="33" spans="1:40" ht="14.25" customHeight="1" x14ac:dyDescent="0.15">
      <c r="A33" s="387"/>
      <c r="B33" s="376"/>
      <c r="C33" s="375" t="s">
        <v>126</v>
      </c>
      <c r="D33" s="375" t="s">
        <v>127</v>
      </c>
      <c r="E33" s="375" t="s">
        <v>128</v>
      </c>
      <c r="F33" s="375" t="s">
        <v>129</v>
      </c>
      <c r="G33" s="375" t="s">
        <v>130</v>
      </c>
      <c r="H33" s="375" t="s">
        <v>131</v>
      </c>
      <c r="I33" s="375" t="s">
        <v>132</v>
      </c>
      <c r="J33" s="375" t="s">
        <v>133</v>
      </c>
      <c r="K33" s="375" t="s">
        <v>134</v>
      </c>
      <c r="L33" s="375" t="s">
        <v>135</v>
      </c>
      <c r="M33" s="375" t="s">
        <v>136</v>
      </c>
      <c r="N33" s="375" t="s">
        <v>323</v>
      </c>
      <c r="O33" s="375" t="s">
        <v>137</v>
      </c>
      <c r="P33" s="375" t="s">
        <v>138</v>
      </c>
      <c r="Q33" s="393" t="s">
        <v>64</v>
      </c>
      <c r="R33" s="393" t="s">
        <v>64</v>
      </c>
      <c r="S33" s="383" t="s">
        <v>126</v>
      </c>
      <c r="T33" s="375" t="s">
        <v>139</v>
      </c>
      <c r="U33" s="375" t="s">
        <v>140</v>
      </c>
      <c r="V33" s="375" t="s">
        <v>141</v>
      </c>
      <c r="W33" s="375" t="s">
        <v>142</v>
      </c>
      <c r="X33" s="375" t="s">
        <v>455</v>
      </c>
      <c r="Y33" s="375" t="s">
        <v>126</v>
      </c>
      <c r="Z33" s="375" t="s">
        <v>139</v>
      </c>
      <c r="AA33" s="375" t="s">
        <v>140</v>
      </c>
      <c r="AB33" s="375" t="s">
        <v>141</v>
      </c>
      <c r="AC33" s="375" t="s">
        <v>142</v>
      </c>
      <c r="AD33" s="375" t="s">
        <v>455</v>
      </c>
      <c r="AE33" s="375" t="s">
        <v>126</v>
      </c>
      <c r="AF33" s="375" t="s">
        <v>140</v>
      </c>
      <c r="AG33" s="375" t="s">
        <v>141</v>
      </c>
      <c r="AH33" s="375" t="s">
        <v>142</v>
      </c>
      <c r="AI33" s="375" t="s">
        <v>455</v>
      </c>
      <c r="AJ33" s="73" t="s">
        <v>65</v>
      </c>
      <c r="AK33" s="376" t="s">
        <v>66</v>
      </c>
      <c r="AL33" s="376" t="s">
        <v>67</v>
      </c>
      <c r="AM33" s="376" t="s">
        <v>68</v>
      </c>
      <c r="AN33" s="380" t="s">
        <v>69</v>
      </c>
    </row>
    <row r="34" spans="1:40" ht="14.25" customHeight="1" x14ac:dyDescent="0.15">
      <c r="A34" s="387"/>
      <c r="B34" s="376"/>
      <c r="C34" s="376"/>
      <c r="D34" s="376" t="s">
        <v>70</v>
      </c>
      <c r="E34" s="376" t="s">
        <v>71</v>
      </c>
      <c r="F34" s="376" t="s">
        <v>71</v>
      </c>
      <c r="G34" s="376" t="s">
        <v>71</v>
      </c>
      <c r="H34" s="376" t="s">
        <v>72</v>
      </c>
      <c r="I34" s="376" t="s">
        <v>73</v>
      </c>
      <c r="J34" s="376" t="s">
        <v>73</v>
      </c>
      <c r="K34" s="376" t="s">
        <v>74</v>
      </c>
      <c r="L34" s="376" t="s">
        <v>75</v>
      </c>
      <c r="M34" s="376" t="s">
        <v>76</v>
      </c>
      <c r="N34" s="376" t="s">
        <v>322</v>
      </c>
      <c r="O34" s="376" t="s">
        <v>77</v>
      </c>
      <c r="P34" s="376" t="s">
        <v>78</v>
      </c>
      <c r="Q34" s="393" t="s">
        <v>79</v>
      </c>
      <c r="R34" s="393" t="s">
        <v>79</v>
      </c>
      <c r="S34" s="384"/>
      <c r="T34" s="376" t="s">
        <v>80</v>
      </c>
      <c r="U34" s="376" t="s">
        <v>81</v>
      </c>
      <c r="V34" s="376" t="s">
        <v>223</v>
      </c>
      <c r="W34" s="376" t="s">
        <v>224</v>
      </c>
      <c r="X34" s="376" t="s">
        <v>224</v>
      </c>
      <c r="Y34" s="376"/>
      <c r="Z34" s="376" t="s">
        <v>80</v>
      </c>
      <c r="AA34" s="376" t="s">
        <v>81</v>
      </c>
      <c r="AB34" s="376" t="s">
        <v>223</v>
      </c>
      <c r="AC34" s="376" t="s">
        <v>224</v>
      </c>
      <c r="AD34" s="376" t="s">
        <v>224</v>
      </c>
      <c r="AE34" s="376"/>
      <c r="AF34" s="376" t="s">
        <v>81</v>
      </c>
      <c r="AG34" s="376" t="s">
        <v>223</v>
      </c>
      <c r="AH34" s="376" t="s">
        <v>224</v>
      </c>
      <c r="AI34" s="376" t="s">
        <v>224</v>
      </c>
      <c r="AJ34" s="73" t="s">
        <v>82</v>
      </c>
      <c r="AK34" s="376" t="s">
        <v>83</v>
      </c>
      <c r="AL34" s="376" t="s">
        <v>84</v>
      </c>
      <c r="AM34" s="376" t="s">
        <v>85</v>
      </c>
      <c r="AN34" s="380" t="s">
        <v>86</v>
      </c>
    </row>
    <row r="35" spans="1:40" ht="14.25" customHeight="1" x14ac:dyDescent="0.15">
      <c r="A35" s="387"/>
      <c r="B35" s="376"/>
      <c r="C35" s="376"/>
      <c r="D35" s="376" t="s">
        <v>87</v>
      </c>
      <c r="E35" s="376" t="s">
        <v>88</v>
      </c>
      <c r="F35" s="376" t="s">
        <v>89</v>
      </c>
      <c r="G35" s="376" t="s">
        <v>58</v>
      </c>
      <c r="H35" s="376"/>
      <c r="I35" s="376" t="s">
        <v>58</v>
      </c>
      <c r="J35" s="376" t="s">
        <v>58</v>
      </c>
      <c r="K35" s="376" t="s">
        <v>90</v>
      </c>
      <c r="L35" s="376" t="s">
        <v>58</v>
      </c>
      <c r="M35" s="376"/>
      <c r="N35" s="376"/>
      <c r="O35" s="376"/>
      <c r="P35" s="376"/>
      <c r="Q35" s="393" t="s">
        <v>85</v>
      </c>
      <c r="R35" s="393" t="s">
        <v>85</v>
      </c>
      <c r="S35" s="384"/>
      <c r="T35" s="376" t="s">
        <v>66</v>
      </c>
      <c r="U35" s="376" t="s">
        <v>91</v>
      </c>
      <c r="V35" s="376" t="s">
        <v>91</v>
      </c>
      <c r="W35" s="376" t="s">
        <v>91</v>
      </c>
      <c r="X35" s="376" t="s">
        <v>91</v>
      </c>
      <c r="Y35" s="376"/>
      <c r="Z35" s="376" t="s">
        <v>66</v>
      </c>
      <c r="AA35" s="376" t="s">
        <v>91</v>
      </c>
      <c r="AB35" s="376" t="s">
        <v>91</v>
      </c>
      <c r="AC35" s="376" t="s">
        <v>91</v>
      </c>
      <c r="AD35" s="376" t="s">
        <v>91</v>
      </c>
      <c r="AE35" s="376"/>
      <c r="AF35" s="376" t="s">
        <v>91</v>
      </c>
      <c r="AG35" s="376" t="s">
        <v>91</v>
      </c>
      <c r="AH35" s="376" t="s">
        <v>91</v>
      </c>
      <c r="AI35" s="376" t="s">
        <v>91</v>
      </c>
      <c r="AJ35" s="73" t="s">
        <v>92</v>
      </c>
      <c r="AK35" s="376" t="s">
        <v>93</v>
      </c>
      <c r="AL35" s="376" t="s">
        <v>94</v>
      </c>
      <c r="AM35" s="376" t="s">
        <v>89</v>
      </c>
      <c r="AN35" s="380" t="s">
        <v>85</v>
      </c>
    </row>
    <row r="36" spans="1:40" ht="14.25" customHeight="1" x14ac:dyDescent="0.15">
      <c r="A36" s="387"/>
      <c r="B36" s="376"/>
      <c r="C36" s="376"/>
      <c r="D36" s="376" t="s">
        <v>95</v>
      </c>
      <c r="E36" s="376" t="s">
        <v>96</v>
      </c>
      <c r="F36" s="376" t="s">
        <v>97</v>
      </c>
      <c r="G36" s="376" t="s">
        <v>98</v>
      </c>
      <c r="H36" s="376"/>
      <c r="I36" s="376" t="s">
        <v>98</v>
      </c>
      <c r="J36" s="376" t="s">
        <v>98</v>
      </c>
      <c r="K36" s="376" t="s">
        <v>58</v>
      </c>
      <c r="L36" s="376" t="s">
        <v>99</v>
      </c>
      <c r="M36" s="376"/>
      <c r="N36" s="376"/>
      <c r="O36" s="376"/>
      <c r="P36" s="376"/>
      <c r="Q36" s="393"/>
      <c r="R36" s="393"/>
      <c r="S36" s="384"/>
      <c r="T36" s="376" t="s">
        <v>83</v>
      </c>
      <c r="U36" s="376" t="s">
        <v>100</v>
      </c>
      <c r="V36" s="376" t="s">
        <v>100</v>
      </c>
      <c r="W36" s="376" t="s">
        <v>100</v>
      </c>
      <c r="X36" s="376" t="s">
        <v>100</v>
      </c>
      <c r="Y36" s="376"/>
      <c r="Z36" s="376" t="s">
        <v>83</v>
      </c>
      <c r="AA36" s="376" t="s">
        <v>100</v>
      </c>
      <c r="AB36" s="376" t="s">
        <v>100</v>
      </c>
      <c r="AC36" s="376" t="s">
        <v>100</v>
      </c>
      <c r="AD36" s="376" t="s">
        <v>100</v>
      </c>
      <c r="AE36" s="376"/>
      <c r="AF36" s="376" t="s">
        <v>100</v>
      </c>
      <c r="AG36" s="376" t="s">
        <v>100</v>
      </c>
      <c r="AH36" s="376" t="s">
        <v>100</v>
      </c>
      <c r="AI36" s="376" t="s">
        <v>100</v>
      </c>
      <c r="AJ36" s="73" t="s">
        <v>66</v>
      </c>
      <c r="AK36" s="376" t="s">
        <v>100</v>
      </c>
      <c r="AL36" s="376" t="s">
        <v>65</v>
      </c>
      <c r="AM36" s="376" t="s">
        <v>97</v>
      </c>
      <c r="AN36" s="380" t="s">
        <v>93</v>
      </c>
    </row>
    <row r="37" spans="1:40" ht="14.25" customHeight="1" x14ac:dyDescent="0.15">
      <c r="A37" s="387"/>
      <c r="B37" s="376"/>
      <c r="C37" s="376"/>
      <c r="D37" s="376" t="s">
        <v>101</v>
      </c>
      <c r="E37" s="376" t="s">
        <v>58</v>
      </c>
      <c r="F37" s="376" t="s">
        <v>58</v>
      </c>
      <c r="G37" s="376"/>
      <c r="H37" s="376"/>
      <c r="I37" s="376"/>
      <c r="J37" s="376"/>
      <c r="K37" s="376" t="s">
        <v>99</v>
      </c>
      <c r="L37" s="376"/>
      <c r="M37" s="376"/>
      <c r="N37" s="376"/>
      <c r="O37" s="376"/>
      <c r="P37" s="376"/>
      <c r="Q37" s="393"/>
      <c r="R37" s="393"/>
      <c r="S37" s="384"/>
      <c r="T37" s="376" t="s">
        <v>85</v>
      </c>
      <c r="U37" s="376" t="s">
        <v>80</v>
      </c>
      <c r="V37" s="376" t="s">
        <v>80</v>
      </c>
      <c r="W37" s="376" t="s">
        <v>80</v>
      </c>
      <c r="X37" s="376" t="s">
        <v>80</v>
      </c>
      <c r="Y37" s="376"/>
      <c r="Z37" s="376" t="s">
        <v>85</v>
      </c>
      <c r="AA37" s="376" t="s">
        <v>80</v>
      </c>
      <c r="AB37" s="376" t="s">
        <v>80</v>
      </c>
      <c r="AC37" s="376" t="s">
        <v>80</v>
      </c>
      <c r="AD37" s="376" t="s">
        <v>80</v>
      </c>
      <c r="AE37" s="376"/>
      <c r="AF37" s="376" t="s">
        <v>80</v>
      </c>
      <c r="AG37" s="376" t="s">
        <v>80</v>
      </c>
      <c r="AH37" s="376" t="s">
        <v>80</v>
      </c>
      <c r="AI37" s="376" t="s">
        <v>80</v>
      </c>
      <c r="AJ37" s="73" t="s">
        <v>102</v>
      </c>
      <c r="AK37" s="376" t="s">
        <v>80</v>
      </c>
      <c r="AL37" s="376" t="s">
        <v>103</v>
      </c>
      <c r="AM37" s="376" t="s">
        <v>104</v>
      </c>
      <c r="AN37" s="380"/>
    </row>
    <row r="38" spans="1:40" ht="14.25" customHeight="1" x14ac:dyDescent="0.15">
      <c r="A38" s="387"/>
      <c r="B38" s="376"/>
      <c r="C38" s="376"/>
      <c r="D38" s="376"/>
      <c r="E38" s="376" t="s">
        <v>98</v>
      </c>
      <c r="F38" s="376" t="s">
        <v>98</v>
      </c>
      <c r="G38" s="376"/>
      <c r="H38" s="376"/>
      <c r="I38" s="376"/>
      <c r="J38" s="376"/>
      <c r="K38" s="376"/>
      <c r="L38" s="376"/>
      <c r="M38" s="376"/>
      <c r="N38" s="376"/>
      <c r="O38" s="376"/>
      <c r="P38" s="376"/>
      <c r="Q38" s="393"/>
      <c r="R38" s="393"/>
      <c r="S38" s="384"/>
      <c r="T38" s="376" t="s">
        <v>93</v>
      </c>
      <c r="U38" s="376" t="s">
        <v>85</v>
      </c>
      <c r="V38" s="376" t="s">
        <v>85</v>
      </c>
      <c r="W38" s="376" t="s">
        <v>85</v>
      </c>
      <c r="X38" s="376" t="s">
        <v>85</v>
      </c>
      <c r="Y38" s="376"/>
      <c r="Z38" s="376" t="s">
        <v>93</v>
      </c>
      <c r="AA38" s="376" t="s">
        <v>85</v>
      </c>
      <c r="AB38" s="376" t="s">
        <v>85</v>
      </c>
      <c r="AC38" s="376" t="s">
        <v>85</v>
      </c>
      <c r="AD38" s="376" t="s">
        <v>85</v>
      </c>
      <c r="AE38" s="376"/>
      <c r="AF38" s="376" t="s">
        <v>85</v>
      </c>
      <c r="AG38" s="376" t="s">
        <v>85</v>
      </c>
      <c r="AH38" s="376" t="s">
        <v>85</v>
      </c>
      <c r="AI38" s="376" t="s">
        <v>85</v>
      </c>
      <c r="AJ38" s="73" t="s">
        <v>85</v>
      </c>
      <c r="AK38" s="376" t="s">
        <v>66</v>
      </c>
      <c r="AL38" s="376" t="s">
        <v>105</v>
      </c>
      <c r="AM38" s="376" t="s">
        <v>106</v>
      </c>
      <c r="AN38" s="380"/>
    </row>
    <row r="39" spans="1:40" ht="14.25" customHeight="1" x14ac:dyDescent="0.15">
      <c r="A39" s="387"/>
      <c r="B39" s="376"/>
      <c r="C39" s="376"/>
      <c r="D39" s="376"/>
      <c r="E39" s="376"/>
      <c r="F39" s="376"/>
      <c r="G39" s="376"/>
      <c r="H39" s="376"/>
      <c r="I39" s="376"/>
      <c r="J39" s="376"/>
      <c r="K39" s="376"/>
      <c r="L39" s="376"/>
      <c r="M39" s="376"/>
      <c r="N39" s="376"/>
      <c r="O39" s="376"/>
      <c r="P39" s="376"/>
      <c r="Q39" s="393"/>
      <c r="R39" s="393"/>
      <c r="S39" s="384"/>
      <c r="T39" s="376"/>
      <c r="U39" s="376" t="s">
        <v>107</v>
      </c>
      <c r="V39" s="376" t="s">
        <v>107</v>
      </c>
      <c r="W39" s="376" t="s">
        <v>107</v>
      </c>
      <c r="X39" s="376" t="s">
        <v>107</v>
      </c>
      <c r="Y39" s="376"/>
      <c r="Z39" s="376"/>
      <c r="AA39" s="376" t="s">
        <v>107</v>
      </c>
      <c r="AB39" s="376" t="s">
        <v>107</v>
      </c>
      <c r="AC39" s="376" t="s">
        <v>107</v>
      </c>
      <c r="AD39" s="376" t="s">
        <v>107</v>
      </c>
      <c r="AE39" s="376"/>
      <c r="AF39" s="376" t="s">
        <v>107</v>
      </c>
      <c r="AG39" s="376" t="s">
        <v>107</v>
      </c>
      <c r="AH39" s="376" t="s">
        <v>107</v>
      </c>
      <c r="AI39" s="376" t="s">
        <v>107</v>
      </c>
      <c r="AJ39" s="73" t="s">
        <v>107</v>
      </c>
      <c r="AK39" s="376" t="s">
        <v>83</v>
      </c>
      <c r="AL39" s="376" t="s">
        <v>108</v>
      </c>
      <c r="AM39" s="376" t="s">
        <v>93</v>
      </c>
      <c r="AN39" s="380"/>
    </row>
    <row r="40" spans="1:40" ht="14.25" customHeight="1" x14ac:dyDescent="0.15">
      <c r="A40" s="387"/>
      <c r="B40" s="376"/>
      <c r="C40" s="376"/>
      <c r="D40" s="376"/>
      <c r="E40" s="376"/>
      <c r="F40" s="376"/>
      <c r="G40" s="376"/>
      <c r="H40" s="376"/>
      <c r="I40" s="376"/>
      <c r="J40" s="376"/>
      <c r="K40" s="376"/>
      <c r="L40" s="376"/>
      <c r="M40" s="376"/>
      <c r="N40" s="376"/>
      <c r="O40" s="376"/>
      <c r="P40" s="376"/>
      <c r="Q40" s="393"/>
      <c r="R40" s="393"/>
      <c r="S40" s="384"/>
      <c r="T40" s="376"/>
      <c r="U40" s="376"/>
      <c r="V40" s="376"/>
      <c r="W40" s="376"/>
      <c r="X40" s="376"/>
      <c r="Y40" s="376"/>
      <c r="Z40" s="376"/>
      <c r="AA40" s="376"/>
      <c r="AB40" s="376"/>
      <c r="AC40" s="376"/>
      <c r="AD40" s="376"/>
      <c r="AE40" s="376"/>
      <c r="AF40" s="376"/>
      <c r="AG40" s="376"/>
      <c r="AH40" s="376"/>
      <c r="AI40" s="376"/>
      <c r="AJ40" s="73" t="s">
        <v>100</v>
      </c>
      <c r="AK40" s="376" t="s">
        <v>85</v>
      </c>
      <c r="AL40" s="376"/>
      <c r="AM40" s="376" t="s">
        <v>107</v>
      </c>
      <c r="AN40" s="380"/>
    </row>
    <row r="41" spans="1:40" ht="14.25" customHeight="1" x14ac:dyDescent="0.15">
      <c r="A41" s="387"/>
      <c r="B41" s="376"/>
      <c r="C41" s="376"/>
      <c r="D41" s="376"/>
      <c r="E41" s="376"/>
      <c r="F41" s="376"/>
      <c r="G41" s="376"/>
      <c r="H41" s="376"/>
      <c r="I41" s="376"/>
      <c r="J41" s="376"/>
      <c r="K41" s="376"/>
      <c r="L41" s="376"/>
      <c r="M41" s="376"/>
      <c r="N41" s="376"/>
      <c r="O41" s="376"/>
      <c r="P41" s="376"/>
      <c r="Q41" s="393"/>
      <c r="R41" s="393"/>
      <c r="S41" s="384"/>
      <c r="T41" s="376"/>
      <c r="U41" s="376"/>
      <c r="V41" s="376"/>
      <c r="W41" s="376"/>
      <c r="X41" s="376"/>
      <c r="Y41" s="376"/>
      <c r="Z41" s="376"/>
      <c r="AA41" s="376"/>
      <c r="AB41" s="376"/>
      <c r="AC41" s="376"/>
      <c r="AD41" s="376"/>
      <c r="AE41" s="376"/>
      <c r="AF41" s="376"/>
      <c r="AG41" s="376"/>
      <c r="AH41" s="376"/>
      <c r="AI41" s="376"/>
      <c r="AJ41" s="73" t="s">
        <v>80</v>
      </c>
      <c r="AK41" s="376" t="s">
        <v>93</v>
      </c>
      <c r="AL41" s="376"/>
      <c r="AM41" s="376"/>
      <c r="AN41" s="380"/>
    </row>
    <row r="42" spans="1:40" x14ac:dyDescent="0.15">
      <c r="A42" s="387"/>
      <c r="B42" s="376"/>
      <c r="C42" s="376"/>
      <c r="D42" s="376"/>
      <c r="E42" s="376"/>
      <c r="F42" s="376"/>
      <c r="G42" s="376"/>
      <c r="H42" s="376"/>
      <c r="I42" s="376"/>
      <c r="J42" s="376"/>
      <c r="K42" s="376"/>
      <c r="L42" s="376"/>
      <c r="M42" s="376"/>
      <c r="N42" s="376"/>
      <c r="O42" s="376"/>
      <c r="P42" s="376"/>
      <c r="Q42" s="393"/>
      <c r="R42" s="393"/>
      <c r="S42" s="384"/>
      <c r="T42" s="376"/>
      <c r="U42" s="376"/>
      <c r="V42" s="376"/>
      <c r="W42" s="376"/>
      <c r="X42" s="376"/>
      <c r="Y42" s="376"/>
      <c r="Z42" s="376"/>
      <c r="AA42" s="376"/>
      <c r="AB42" s="376"/>
      <c r="AC42" s="376"/>
      <c r="AD42" s="376"/>
      <c r="AE42" s="376"/>
      <c r="AF42" s="376"/>
      <c r="AG42" s="376"/>
      <c r="AH42" s="376"/>
      <c r="AI42" s="376"/>
      <c r="AJ42" s="73" t="s">
        <v>85</v>
      </c>
      <c r="AK42" s="376"/>
      <c r="AL42" s="376"/>
      <c r="AM42" s="376"/>
      <c r="AN42" s="380"/>
    </row>
    <row r="43" spans="1:40" x14ac:dyDescent="0.15">
      <c r="A43" s="388"/>
      <c r="B43" s="377"/>
      <c r="C43" s="377"/>
      <c r="D43" s="377"/>
      <c r="E43" s="377"/>
      <c r="F43" s="377"/>
      <c r="G43" s="377"/>
      <c r="H43" s="377"/>
      <c r="I43" s="377"/>
      <c r="J43" s="377"/>
      <c r="K43" s="377"/>
      <c r="L43" s="377"/>
      <c r="M43" s="377"/>
      <c r="N43" s="377"/>
      <c r="O43" s="377"/>
      <c r="P43" s="377"/>
      <c r="Q43" s="394"/>
      <c r="R43" s="394"/>
      <c r="S43" s="385"/>
      <c r="T43" s="377"/>
      <c r="U43" s="377"/>
      <c r="V43" s="377"/>
      <c r="W43" s="377"/>
      <c r="X43" s="377"/>
      <c r="Y43" s="377"/>
      <c r="Z43" s="377"/>
      <c r="AA43" s="377"/>
      <c r="AB43" s="377"/>
      <c r="AC43" s="377"/>
      <c r="AD43" s="377"/>
      <c r="AE43" s="377"/>
      <c r="AF43" s="377"/>
      <c r="AG43" s="377"/>
      <c r="AH43" s="377"/>
      <c r="AI43" s="377"/>
      <c r="AJ43" s="73" t="s">
        <v>93</v>
      </c>
      <c r="AK43" s="377"/>
      <c r="AL43" s="377"/>
      <c r="AM43" s="377"/>
      <c r="AN43" s="381"/>
    </row>
    <row r="44" spans="1:40" ht="15" customHeight="1" x14ac:dyDescent="0.15">
      <c r="A44" s="188" t="s">
        <v>15</v>
      </c>
      <c r="B44" s="256">
        <f>B46+B80</f>
        <v>5680.77</v>
      </c>
      <c r="C44" s="268">
        <f t="shared" ref="C44:AN44" si="48">C46+C80</f>
        <v>2954.7</v>
      </c>
      <c r="D44" s="256">
        <f t="shared" si="48"/>
        <v>0</v>
      </c>
      <c r="E44" s="256">
        <f t="shared" si="48"/>
        <v>113.03</v>
      </c>
      <c r="F44" s="256">
        <f t="shared" si="48"/>
        <v>0</v>
      </c>
      <c r="G44" s="256">
        <f t="shared" si="48"/>
        <v>0</v>
      </c>
      <c r="H44" s="256">
        <f t="shared" si="48"/>
        <v>0</v>
      </c>
      <c r="I44" s="256">
        <f t="shared" si="48"/>
        <v>0</v>
      </c>
      <c r="J44" s="256">
        <f t="shared" si="48"/>
        <v>0.22</v>
      </c>
      <c r="K44" s="256">
        <f t="shared" si="48"/>
        <v>5.48</v>
      </c>
      <c r="L44" s="256">
        <f t="shared" si="48"/>
        <v>0</v>
      </c>
      <c r="M44" s="256">
        <f t="shared" si="48"/>
        <v>0</v>
      </c>
      <c r="N44" s="256">
        <f t="shared" si="48"/>
        <v>1.17</v>
      </c>
      <c r="O44" s="256">
        <f t="shared" si="48"/>
        <v>2820.6099999999997</v>
      </c>
      <c r="P44" s="256">
        <f t="shared" si="48"/>
        <v>14.19</v>
      </c>
      <c r="Q44" s="256">
        <f t="shared" si="48"/>
        <v>0</v>
      </c>
      <c r="R44" s="256">
        <f t="shared" si="48"/>
        <v>124.70000000000002</v>
      </c>
      <c r="S44" s="257">
        <f t="shared" si="48"/>
        <v>1928.14</v>
      </c>
      <c r="T44" s="256">
        <f t="shared" si="48"/>
        <v>0</v>
      </c>
      <c r="U44" s="256">
        <f t="shared" si="48"/>
        <v>50.5</v>
      </c>
      <c r="V44" s="256">
        <f t="shared" si="48"/>
        <v>4.78</v>
      </c>
      <c r="W44" s="256">
        <f t="shared" si="48"/>
        <v>1872.8600000000001</v>
      </c>
      <c r="X44" s="256">
        <f t="shared" si="48"/>
        <v>0</v>
      </c>
      <c r="Y44" s="256">
        <f t="shared" si="48"/>
        <v>0</v>
      </c>
      <c r="Z44" s="256">
        <f t="shared" si="48"/>
        <v>0</v>
      </c>
      <c r="AA44" s="256">
        <f t="shared" si="48"/>
        <v>0</v>
      </c>
      <c r="AB44" s="256">
        <f t="shared" si="48"/>
        <v>0</v>
      </c>
      <c r="AC44" s="256">
        <f t="shared" si="48"/>
        <v>0</v>
      </c>
      <c r="AD44" s="256">
        <f t="shared" si="48"/>
        <v>0</v>
      </c>
      <c r="AE44" s="268">
        <f t="shared" si="48"/>
        <v>581.70999999999992</v>
      </c>
      <c r="AF44" s="256">
        <f t="shared" si="48"/>
        <v>15.25</v>
      </c>
      <c r="AG44" s="256">
        <f t="shared" si="48"/>
        <v>46.43</v>
      </c>
      <c r="AH44" s="256">
        <f t="shared" si="48"/>
        <v>518.35</v>
      </c>
      <c r="AI44" s="256">
        <f t="shared" si="48"/>
        <v>1.68</v>
      </c>
      <c r="AJ44" s="256">
        <f t="shared" si="48"/>
        <v>0</v>
      </c>
      <c r="AK44" s="256">
        <f t="shared" si="48"/>
        <v>0</v>
      </c>
      <c r="AL44" s="256">
        <f t="shared" si="48"/>
        <v>85.460000000000008</v>
      </c>
      <c r="AM44" s="256">
        <f t="shared" si="48"/>
        <v>6.06</v>
      </c>
      <c r="AN44" s="258">
        <f t="shared" si="48"/>
        <v>0</v>
      </c>
    </row>
    <row r="45" spans="1:40" ht="15" customHeight="1" x14ac:dyDescent="0.15">
      <c r="A45" s="259"/>
      <c r="B45" s="260">
        <f>B47+B81</f>
        <v>25169.559999999994</v>
      </c>
      <c r="C45" s="269">
        <f t="shared" ref="C45:AN45" si="49">C47+C81</f>
        <v>23313.989999999998</v>
      </c>
      <c r="D45" s="260">
        <f t="shared" si="49"/>
        <v>16191.08</v>
      </c>
      <c r="E45" s="260">
        <f t="shared" si="49"/>
        <v>4789.07</v>
      </c>
      <c r="F45" s="260">
        <f t="shared" si="49"/>
        <v>62.139999999999993</v>
      </c>
      <c r="G45" s="260">
        <f t="shared" si="49"/>
        <v>1393.14</v>
      </c>
      <c r="H45" s="260">
        <f t="shared" si="49"/>
        <v>186.60999999999999</v>
      </c>
      <c r="I45" s="260">
        <f t="shared" si="49"/>
        <v>5.24</v>
      </c>
      <c r="J45" s="260">
        <f t="shared" si="49"/>
        <v>625.25</v>
      </c>
      <c r="K45" s="260">
        <f t="shared" si="49"/>
        <v>0</v>
      </c>
      <c r="L45" s="260">
        <f t="shared" si="49"/>
        <v>0.55000000000000004</v>
      </c>
      <c r="M45" s="260">
        <f t="shared" si="49"/>
        <v>9.66</v>
      </c>
      <c r="N45" s="260">
        <f t="shared" si="49"/>
        <v>0</v>
      </c>
      <c r="O45" s="260">
        <f t="shared" si="49"/>
        <v>46.78</v>
      </c>
      <c r="P45" s="260">
        <f t="shared" si="49"/>
        <v>4.47</v>
      </c>
      <c r="Q45" s="261">
        <f t="shared" si="49"/>
        <v>0</v>
      </c>
      <c r="R45" s="261">
        <f t="shared" si="49"/>
        <v>125.87</v>
      </c>
      <c r="S45" s="262">
        <f t="shared" si="49"/>
        <v>1148.1699999999998</v>
      </c>
      <c r="T45" s="260">
        <f t="shared" si="49"/>
        <v>0</v>
      </c>
      <c r="U45" s="260">
        <f t="shared" si="49"/>
        <v>6.37</v>
      </c>
      <c r="V45" s="260">
        <f t="shared" si="49"/>
        <v>218.71</v>
      </c>
      <c r="W45" s="260">
        <f t="shared" si="49"/>
        <v>921.74</v>
      </c>
      <c r="X45" s="260">
        <f t="shared" si="49"/>
        <v>1.35</v>
      </c>
      <c r="Y45" s="260">
        <f t="shared" si="49"/>
        <v>0</v>
      </c>
      <c r="Z45" s="260">
        <f t="shared" si="49"/>
        <v>0</v>
      </c>
      <c r="AA45" s="260">
        <f t="shared" si="49"/>
        <v>0</v>
      </c>
      <c r="AB45" s="260">
        <f t="shared" si="49"/>
        <v>0</v>
      </c>
      <c r="AC45" s="260">
        <f t="shared" si="49"/>
        <v>0</v>
      </c>
      <c r="AD45" s="260">
        <f t="shared" si="49"/>
        <v>0</v>
      </c>
      <c r="AE45" s="269">
        <f t="shared" si="49"/>
        <v>339.89</v>
      </c>
      <c r="AF45" s="260">
        <f t="shared" si="49"/>
        <v>0</v>
      </c>
      <c r="AG45" s="260">
        <f t="shared" si="49"/>
        <v>8.5</v>
      </c>
      <c r="AH45" s="260">
        <f t="shared" si="49"/>
        <v>322.31</v>
      </c>
      <c r="AI45" s="260">
        <f t="shared" si="49"/>
        <v>9.08</v>
      </c>
      <c r="AJ45" s="260">
        <f t="shared" si="49"/>
        <v>0</v>
      </c>
      <c r="AK45" s="260">
        <f t="shared" si="49"/>
        <v>0</v>
      </c>
      <c r="AL45" s="260">
        <f t="shared" si="49"/>
        <v>234.42000000000002</v>
      </c>
      <c r="AM45" s="260">
        <f t="shared" si="49"/>
        <v>7.2200000000000006</v>
      </c>
      <c r="AN45" s="263">
        <f t="shared" si="49"/>
        <v>0</v>
      </c>
    </row>
    <row r="46" spans="1:40" ht="15" customHeight="1" x14ac:dyDescent="0.15">
      <c r="A46" s="188" t="s">
        <v>479</v>
      </c>
      <c r="B46" s="256">
        <f t="shared" ref="B46:B61" si="50">C46+Q46+R46+S46+Y46+AE46+AJ46+AK46+AL46+AM46+AN46</f>
        <v>3441.56</v>
      </c>
      <c r="C46" s="268">
        <f t="shared" ref="C46:C61" si="51">SUM(D46:P46)</f>
        <v>920.92</v>
      </c>
      <c r="D46" s="256">
        <f>SUM(D48,D50,D52,D54,D56,D58,D60)</f>
        <v>0</v>
      </c>
      <c r="E46" s="256">
        <f t="shared" ref="E46:R46" si="52">SUM(E48,E50,E52,E54,E56,E58,E60)</f>
        <v>48.66</v>
      </c>
      <c r="F46" s="256">
        <f t="shared" si="52"/>
        <v>0</v>
      </c>
      <c r="G46" s="256">
        <f t="shared" si="52"/>
        <v>0</v>
      </c>
      <c r="H46" s="256">
        <f t="shared" si="52"/>
        <v>0</v>
      </c>
      <c r="I46" s="256">
        <f t="shared" si="52"/>
        <v>0</v>
      </c>
      <c r="J46" s="256">
        <f t="shared" si="52"/>
        <v>0.22</v>
      </c>
      <c r="K46" s="256">
        <f>SUM(K48,K50,K52,K54,K56,K58,K60)</f>
        <v>5.48</v>
      </c>
      <c r="L46" s="256">
        <f t="shared" si="52"/>
        <v>0</v>
      </c>
      <c r="M46" s="256">
        <f t="shared" si="52"/>
        <v>0</v>
      </c>
      <c r="N46" s="256">
        <f t="shared" si="52"/>
        <v>0</v>
      </c>
      <c r="O46" s="256">
        <f t="shared" si="52"/>
        <v>852.36999999999989</v>
      </c>
      <c r="P46" s="256">
        <f>SUM(P48,P50,P52,P54,P56,P58,P60)</f>
        <v>14.19</v>
      </c>
      <c r="Q46" s="256">
        <f t="shared" si="52"/>
        <v>0</v>
      </c>
      <c r="R46" s="256">
        <f t="shared" si="52"/>
        <v>27.96</v>
      </c>
      <c r="S46" s="257">
        <f>SUM(T46:X46)</f>
        <v>1860.71</v>
      </c>
      <c r="T46" s="256">
        <f>SUM(T48,T50,T52,T54,T56,T58,T60)</f>
        <v>0</v>
      </c>
      <c r="U46" s="256">
        <f t="shared" ref="U46:AI47" si="53">SUM(U48,U50,U52,U54,U56,U58,U60)</f>
        <v>50.5</v>
      </c>
      <c r="V46" s="256">
        <f t="shared" si="53"/>
        <v>0</v>
      </c>
      <c r="W46" s="256">
        <f t="shared" si="53"/>
        <v>1810.21</v>
      </c>
      <c r="X46" s="256">
        <f t="shared" si="53"/>
        <v>0</v>
      </c>
      <c r="Y46" s="256">
        <f t="shared" ref="Y46:Y61" si="54">SUM(Z46:AD46)</f>
        <v>0</v>
      </c>
      <c r="Z46" s="256">
        <f t="shared" si="53"/>
        <v>0</v>
      </c>
      <c r="AA46" s="256">
        <f t="shared" si="53"/>
        <v>0</v>
      </c>
      <c r="AB46" s="256">
        <f t="shared" si="53"/>
        <v>0</v>
      </c>
      <c r="AC46" s="256">
        <f t="shared" si="53"/>
        <v>0</v>
      </c>
      <c r="AD46" s="256">
        <f t="shared" si="53"/>
        <v>0</v>
      </c>
      <c r="AE46" s="268">
        <f t="shared" ref="AE46:AE61" si="55">SUM(AF46:AI46)</f>
        <v>581.70999999999992</v>
      </c>
      <c r="AF46" s="256">
        <f t="shared" si="53"/>
        <v>15.25</v>
      </c>
      <c r="AG46" s="256">
        <f t="shared" si="53"/>
        <v>46.43</v>
      </c>
      <c r="AH46" s="256">
        <f t="shared" si="53"/>
        <v>518.35</v>
      </c>
      <c r="AI46" s="256">
        <f t="shared" si="53"/>
        <v>1.68</v>
      </c>
      <c r="AJ46" s="256">
        <f t="shared" ref="AJ46:AN46" si="56">SUM(AJ48,AJ50,AJ52,AJ54,AJ56,AJ58,AJ60)</f>
        <v>0</v>
      </c>
      <c r="AK46" s="256">
        <f t="shared" si="56"/>
        <v>0</v>
      </c>
      <c r="AL46" s="256">
        <f t="shared" si="56"/>
        <v>44.2</v>
      </c>
      <c r="AM46" s="256">
        <f t="shared" si="56"/>
        <v>6.06</v>
      </c>
      <c r="AN46" s="258">
        <f t="shared" si="56"/>
        <v>0</v>
      </c>
    </row>
    <row r="47" spans="1:40" ht="15" customHeight="1" x14ac:dyDescent="0.15">
      <c r="A47" s="259" t="s">
        <v>458</v>
      </c>
      <c r="B47" s="260">
        <f t="shared" si="50"/>
        <v>14009.459999999995</v>
      </c>
      <c r="C47" s="269">
        <f t="shared" si="51"/>
        <v>13140.969999999998</v>
      </c>
      <c r="D47" s="260">
        <f>SUM(D49,D51,D53,D55,D57,D59,D61)</f>
        <v>11070.6</v>
      </c>
      <c r="E47" s="260">
        <f t="shared" ref="E47:R47" si="57">SUM(E49,E51,E53,E55,E57,E59,E61)</f>
        <v>1564.3899999999999</v>
      </c>
      <c r="F47" s="260">
        <f t="shared" si="57"/>
        <v>53.559999999999995</v>
      </c>
      <c r="G47" s="260">
        <f t="shared" si="57"/>
        <v>34.58</v>
      </c>
      <c r="H47" s="260">
        <f t="shared" si="57"/>
        <v>0</v>
      </c>
      <c r="I47" s="260">
        <f t="shared" si="57"/>
        <v>0</v>
      </c>
      <c r="J47" s="260">
        <f>SUM(J49,J51,J53,J55,J57,J59,J61)</f>
        <v>370.34999999999997</v>
      </c>
      <c r="K47" s="260">
        <f t="shared" si="57"/>
        <v>0</v>
      </c>
      <c r="L47" s="260">
        <f t="shared" si="57"/>
        <v>0</v>
      </c>
      <c r="M47" s="260">
        <f t="shared" si="57"/>
        <v>4.46</v>
      </c>
      <c r="N47" s="260">
        <f t="shared" si="57"/>
        <v>0</v>
      </c>
      <c r="O47" s="260">
        <f t="shared" si="57"/>
        <v>38.56</v>
      </c>
      <c r="P47" s="260">
        <f t="shared" si="57"/>
        <v>4.47</v>
      </c>
      <c r="Q47" s="260">
        <f t="shared" si="57"/>
        <v>0</v>
      </c>
      <c r="R47" s="260">
        <f t="shared" si="57"/>
        <v>59.39</v>
      </c>
      <c r="S47" s="262">
        <f t="shared" ref="S47:S61" si="58">SUM(T47:X47)</f>
        <v>236.98999999999998</v>
      </c>
      <c r="T47" s="260">
        <f>SUM(T49,T51,T53,T55,T57,T59,T61)</f>
        <v>0</v>
      </c>
      <c r="U47" s="260">
        <f t="shared" si="53"/>
        <v>6.37</v>
      </c>
      <c r="V47" s="260">
        <f t="shared" si="53"/>
        <v>35.44</v>
      </c>
      <c r="W47" s="260">
        <f t="shared" si="53"/>
        <v>193.82999999999998</v>
      </c>
      <c r="X47" s="260">
        <f t="shared" si="53"/>
        <v>1.35</v>
      </c>
      <c r="Y47" s="260">
        <f t="shared" si="54"/>
        <v>0</v>
      </c>
      <c r="Z47" s="260">
        <f t="shared" si="53"/>
        <v>0</v>
      </c>
      <c r="AA47" s="260">
        <f t="shared" si="53"/>
        <v>0</v>
      </c>
      <c r="AB47" s="260">
        <f t="shared" si="53"/>
        <v>0</v>
      </c>
      <c r="AC47" s="260">
        <f t="shared" si="53"/>
        <v>0</v>
      </c>
      <c r="AD47" s="260">
        <f t="shared" si="53"/>
        <v>0</v>
      </c>
      <c r="AE47" s="269">
        <f t="shared" si="55"/>
        <v>339.89</v>
      </c>
      <c r="AF47" s="260">
        <f t="shared" si="53"/>
        <v>0</v>
      </c>
      <c r="AG47" s="260">
        <f t="shared" si="53"/>
        <v>8.5</v>
      </c>
      <c r="AH47" s="260">
        <f t="shared" si="53"/>
        <v>322.31</v>
      </c>
      <c r="AI47" s="260">
        <f t="shared" si="53"/>
        <v>9.08</v>
      </c>
      <c r="AJ47" s="260">
        <f t="shared" ref="AJ47:AN47" si="59">SUM(AJ49,AJ51,AJ53,AJ55,AJ57,AJ59,AJ61)</f>
        <v>0</v>
      </c>
      <c r="AK47" s="260">
        <f t="shared" si="59"/>
        <v>0</v>
      </c>
      <c r="AL47" s="260">
        <f t="shared" si="59"/>
        <v>225.56</v>
      </c>
      <c r="AM47" s="260">
        <f t="shared" si="59"/>
        <v>6.66</v>
      </c>
      <c r="AN47" s="263">
        <f t="shared" si="59"/>
        <v>0</v>
      </c>
    </row>
    <row r="48" spans="1:40" ht="15" customHeight="1" x14ac:dyDescent="0.15">
      <c r="A48" s="188" t="s">
        <v>196</v>
      </c>
      <c r="B48" s="256">
        <f t="shared" si="50"/>
        <v>126.32000000000001</v>
      </c>
      <c r="C48" s="268">
        <f t="shared" si="51"/>
        <v>82.12</v>
      </c>
      <c r="D48" s="256">
        <v>0</v>
      </c>
      <c r="E48" s="256">
        <v>0</v>
      </c>
      <c r="F48" s="256">
        <v>0</v>
      </c>
      <c r="G48" s="256">
        <v>0</v>
      </c>
      <c r="H48" s="256">
        <v>0</v>
      </c>
      <c r="I48" s="256">
        <v>0</v>
      </c>
      <c r="J48" s="256">
        <v>0</v>
      </c>
      <c r="K48" s="256">
        <v>0</v>
      </c>
      <c r="L48" s="256">
        <v>0</v>
      </c>
      <c r="M48" s="256">
        <v>0</v>
      </c>
      <c r="N48" s="256">
        <v>0</v>
      </c>
      <c r="O48" s="256">
        <v>82.12</v>
      </c>
      <c r="P48" s="256">
        <v>0</v>
      </c>
      <c r="Q48" s="270">
        <v>0</v>
      </c>
      <c r="R48" s="270">
        <v>0</v>
      </c>
      <c r="S48" s="257">
        <f t="shared" si="58"/>
        <v>0</v>
      </c>
      <c r="T48" s="256">
        <v>0</v>
      </c>
      <c r="U48" s="256">
        <v>0</v>
      </c>
      <c r="V48" s="256">
        <v>0</v>
      </c>
      <c r="W48" s="256">
        <v>0</v>
      </c>
      <c r="X48" s="256">
        <v>0</v>
      </c>
      <c r="Y48" s="256">
        <f t="shared" si="54"/>
        <v>0</v>
      </c>
      <c r="Z48" s="256">
        <v>0</v>
      </c>
      <c r="AA48" s="256">
        <v>0</v>
      </c>
      <c r="AB48" s="256">
        <v>0</v>
      </c>
      <c r="AC48" s="256">
        <v>0</v>
      </c>
      <c r="AD48" s="256">
        <v>0</v>
      </c>
      <c r="AE48" s="268">
        <f t="shared" si="55"/>
        <v>0</v>
      </c>
      <c r="AF48" s="256">
        <v>0</v>
      </c>
      <c r="AG48" s="256">
        <v>0</v>
      </c>
      <c r="AH48" s="256">
        <v>0</v>
      </c>
      <c r="AI48" s="256">
        <v>0</v>
      </c>
      <c r="AJ48" s="256">
        <v>0</v>
      </c>
      <c r="AK48" s="256">
        <v>0</v>
      </c>
      <c r="AL48" s="256">
        <v>44.2</v>
      </c>
      <c r="AM48" s="256">
        <v>0</v>
      </c>
      <c r="AN48" s="258">
        <v>0</v>
      </c>
    </row>
    <row r="49" spans="1:40" ht="15" customHeight="1" x14ac:dyDescent="0.15">
      <c r="A49" s="259"/>
      <c r="B49" s="260">
        <f t="shared" si="50"/>
        <v>1113.2700000000002</v>
      </c>
      <c r="C49" s="269">
        <f t="shared" si="51"/>
        <v>838.00000000000011</v>
      </c>
      <c r="D49" s="260">
        <v>643.33000000000004</v>
      </c>
      <c r="E49" s="260">
        <v>159.88</v>
      </c>
      <c r="F49" s="260">
        <v>0.21</v>
      </c>
      <c r="G49" s="260">
        <v>34.58</v>
      </c>
      <c r="H49" s="260">
        <v>0</v>
      </c>
      <c r="I49" s="260">
        <v>0</v>
      </c>
      <c r="J49" s="260">
        <v>0</v>
      </c>
      <c r="K49" s="260">
        <v>0</v>
      </c>
      <c r="L49" s="260">
        <v>0</v>
      </c>
      <c r="M49" s="260">
        <v>0</v>
      </c>
      <c r="N49" s="260">
        <v>0</v>
      </c>
      <c r="O49" s="260">
        <v>0</v>
      </c>
      <c r="P49" s="260">
        <v>0</v>
      </c>
      <c r="Q49" s="261">
        <v>0</v>
      </c>
      <c r="R49" s="261">
        <v>2.82</v>
      </c>
      <c r="S49" s="262">
        <f t="shared" si="58"/>
        <v>46.889999999999993</v>
      </c>
      <c r="T49" s="260">
        <v>0</v>
      </c>
      <c r="U49" s="260">
        <v>6.37</v>
      </c>
      <c r="V49" s="260">
        <v>35.44</v>
      </c>
      <c r="W49" s="260">
        <v>3.73</v>
      </c>
      <c r="X49" s="260">
        <v>1.35</v>
      </c>
      <c r="Y49" s="260">
        <f t="shared" si="54"/>
        <v>0</v>
      </c>
      <c r="Z49" s="260">
        <v>0</v>
      </c>
      <c r="AA49" s="260">
        <v>0</v>
      </c>
      <c r="AB49" s="260">
        <v>0</v>
      </c>
      <c r="AC49" s="260">
        <v>0</v>
      </c>
      <c r="AD49" s="260">
        <v>0</v>
      </c>
      <c r="AE49" s="269">
        <f t="shared" si="55"/>
        <v>0</v>
      </c>
      <c r="AF49" s="260">
        <v>0</v>
      </c>
      <c r="AG49" s="260">
        <v>0</v>
      </c>
      <c r="AH49" s="260">
        <v>0</v>
      </c>
      <c r="AI49" s="260">
        <v>0</v>
      </c>
      <c r="AJ49" s="260">
        <v>0</v>
      </c>
      <c r="AK49" s="260">
        <v>0</v>
      </c>
      <c r="AL49" s="260">
        <v>225.56</v>
      </c>
      <c r="AM49" s="260">
        <v>0</v>
      </c>
      <c r="AN49" s="263">
        <v>0</v>
      </c>
    </row>
    <row r="50" spans="1:40" ht="15" customHeight="1" x14ac:dyDescent="0.15">
      <c r="A50" s="188" t="s">
        <v>203</v>
      </c>
      <c r="B50" s="256">
        <f t="shared" si="50"/>
        <v>356.1</v>
      </c>
      <c r="C50" s="268">
        <f t="shared" si="51"/>
        <v>72.38</v>
      </c>
      <c r="D50" s="256">
        <v>0</v>
      </c>
      <c r="E50" s="256">
        <v>0</v>
      </c>
      <c r="F50" s="256">
        <v>0</v>
      </c>
      <c r="G50" s="256">
        <v>0</v>
      </c>
      <c r="H50" s="256">
        <v>0</v>
      </c>
      <c r="I50" s="256">
        <v>0</v>
      </c>
      <c r="J50" s="256">
        <v>0.22</v>
      </c>
      <c r="K50" s="256">
        <v>0</v>
      </c>
      <c r="L50" s="256">
        <v>0</v>
      </c>
      <c r="M50" s="256">
        <v>0</v>
      </c>
      <c r="N50" s="256">
        <v>0</v>
      </c>
      <c r="O50" s="256">
        <v>57.97</v>
      </c>
      <c r="P50" s="256">
        <v>14.19</v>
      </c>
      <c r="Q50" s="270">
        <v>0</v>
      </c>
      <c r="R50" s="270">
        <v>0</v>
      </c>
      <c r="S50" s="257">
        <f t="shared" si="58"/>
        <v>0</v>
      </c>
      <c r="T50" s="256">
        <v>0</v>
      </c>
      <c r="U50" s="256">
        <v>0</v>
      </c>
      <c r="V50" s="256">
        <v>0</v>
      </c>
      <c r="W50" s="256">
        <v>0</v>
      </c>
      <c r="X50" s="256">
        <v>0</v>
      </c>
      <c r="Y50" s="256">
        <f t="shared" si="54"/>
        <v>0</v>
      </c>
      <c r="Z50" s="256">
        <v>0</v>
      </c>
      <c r="AA50" s="256">
        <v>0</v>
      </c>
      <c r="AB50" s="256">
        <v>0</v>
      </c>
      <c r="AC50" s="256">
        <v>0</v>
      </c>
      <c r="AD50" s="256">
        <v>0</v>
      </c>
      <c r="AE50" s="268">
        <f t="shared" si="55"/>
        <v>283.72000000000003</v>
      </c>
      <c r="AF50" s="256">
        <v>9.4499999999999993</v>
      </c>
      <c r="AG50" s="256">
        <v>46.43</v>
      </c>
      <c r="AH50" s="256">
        <v>227.84</v>
      </c>
      <c r="AI50" s="256">
        <v>0</v>
      </c>
      <c r="AJ50" s="256">
        <v>0</v>
      </c>
      <c r="AK50" s="256">
        <v>0</v>
      </c>
      <c r="AL50" s="256">
        <v>0</v>
      </c>
      <c r="AM50" s="256">
        <v>0</v>
      </c>
      <c r="AN50" s="258">
        <v>0</v>
      </c>
    </row>
    <row r="51" spans="1:40" ht="15" customHeight="1" x14ac:dyDescent="0.15">
      <c r="A51" s="259"/>
      <c r="B51" s="260">
        <f>C51+Q51+R51+S51+Y51+AE51+AJ51+AK51+AL51+AM51+AN51</f>
        <v>1982.1200000000001</v>
      </c>
      <c r="C51" s="269">
        <f t="shared" si="51"/>
        <v>1864.8600000000001</v>
      </c>
      <c r="D51" s="260">
        <v>1298.31</v>
      </c>
      <c r="E51" s="260">
        <v>436.71</v>
      </c>
      <c r="F51" s="260">
        <v>8.39</v>
      </c>
      <c r="G51" s="260">
        <v>0</v>
      </c>
      <c r="H51" s="260">
        <v>0</v>
      </c>
      <c r="I51" s="260">
        <v>0</v>
      </c>
      <c r="J51" s="260">
        <v>110.3</v>
      </c>
      <c r="K51" s="260">
        <v>0</v>
      </c>
      <c r="L51" s="260">
        <v>0</v>
      </c>
      <c r="M51" s="260">
        <v>0</v>
      </c>
      <c r="N51" s="260">
        <v>0</v>
      </c>
      <c r="O51" s="260">
        <v>6.68</v>
      </c>
      <c r="P51" s="260">
        <v>4.47</v>
      </c>
      <c r="Q51" s="261">
        <v>0</v>
      </c>
      <c r="R51" s="261">
        <v>5.5</v>
      </c>
      <c r="S51" s="262">
        <f t="shared" si="58"/>
        <v>0</v>
      </c>
      <c r="T51" s="260">
        <v>0</v>
      </c>
      <c r="U51" s="260">
        <v>0</v>
      </c>
      <c r="V51" s="260">
        <v>0</v>
      </c>
      <c r="W51" s="260">
        <v>0</v>
      </c>
      <c r="X51" s="260">
        <v>0</v>
      </c>
      <c r="Y51" s="260">
        <f t="shared" si="54"/>
        <v>0</v>
      </c>
      <c r="Z51" s="260">
        <v>0</v>
      </c>
      <c r="AA51" s="260">
        <v>0</v>
      </c>
      <c r="AB51" s="260">
        <v>0</v>
      </c>
      <c r="AC51" s="260">
        <v>0</v>
      </c>
      <c r="AD51" s="260">
        <v>0</v>
      </c>
      <c r="AE51" s="269">
        <f t="shared" si="55"/>
        <v>110.95</v>
      </c>
      <c r="AF51" s="260">
        <v>0</v>
      </c>
      <c r="AG51" s="260">
        <v>5.58</v>
      </c>
      <c r="AH51" s="260">
        <v>104.18</v>
      </c>
      <c r="AI51" s="260">
        <v>1.19</v>
      </c>
      <c r="AJ51" s="260">
        <v>0</v>
      </c>
      <c r="AK51" s="260">
        <v>0</v>
      </c>
      <c r="AL51" s="260">
        <v>0</v>
      </c>
      <c r="AM51" s="260">
        <v>0.81</v>
      </c>
      <c r="AN51" s="263">
        <v>0</v>
      </c>
    </row>
    <row r="52" spans="1:40" ht="15" customHeight="1" x14ac:dyDescent="0.15">
      <c r="A52" s="188" t="s">
        <v>197</v>
      </c>
      <c r="B52" s="256">
        <f t="shared" si="50"/>
        <v>21.67</v>
      </c>
      <c r="C52" s="268">
        <f t="shared" si="51"/>
        <v>21.67</v>
      </c>
      <c r="D52" s="256">
        <v>0</v>
      </c>
      <c r="E52" s="256">
        <v>0</v>
      </c>
      <c r="F52" s="256">
        <v>0</v>
      </c>
      <c r="G52" s="256">
        <v>0</v>
      </c>
      <c r="H52" s="256">
        <v>0</v>
      </c>
      <c r="I52" s="256">
        <v>0</v>
      </c>
      <c r="J52" s="256">
        <v>0</v>
      </c>
      <c r="K52" s="256">
        <v>0</v>
      </c>
      <c r="L52" s="256">
        <v>0</v>
      </c>
      <c r="M52" s="256">
        <v>0</v>
      </c>
      <c r="N52" s="256">
        <v>0</v>
      </c>
      <c r="O52" s="256">
        <v>21.67</v>
      </c>
      <c r="P52" s="256">
        <v>0</v>
      </c>
      <c r="Q52" s="270">
        <v>0</v>
      </c>
      <c r="R52" s="270">
        <v>0</v>
      </c>
      <c r="S52" s="257">
        <f t="shared" si="58"/>
        <v>0</v>
      </c>
      <c r="T52" s="256">
        <v>0</v>
      </c>
      <c r="U52" s="256">
        <v>0</v>
      </c>
      <c r="V52" s="256">
        <v>0</v>
      </c>
      <c r="W52" s="256">
        <v>0</v>
      </c>
      <c r="X52" s="256">
        <v>0</v>
      </c>
      <c r="Y52" s="256">
        <f t="shared" si="54"/>
        <v>0</v>
      </c>
      <c r="Z52" s="256">
        <v>0</v>
      </c>
      <c r="AA52" s="256">
        <v>0</v>
      </c>
      <c r="AB52" s="256">
        <v>0</v>
      </c>
      <c r="AC52" s="256">
        <v>0</v>
      </c>
      <c r="AD52" s="256">
        <v>0</v>
      </c>
      <c r="AE52" s="268">
        <f t="shared" si="55"/>
        <v>0</v>
      </c>
      <c r="AF52" s="256">
        <v>0</v>
      </c>
      <c r="AG52" s="256">
        <v>0</v>
      </c>
      <c r="AH52" s="256">
        <v>0</v>
      </c>
      <c r="AI52" s="256">
        <v>0</v>
      </c>
      <c r="AJ52" s="256">
        <v>0</v>
      </c>
      <c r="AK52" s="256">
        <v>0</v>
      </c>
      <c r="AL52" s="256">
        <v>0</v>
      </c>
      <c r="AM52" s="256">
        <v>0</v>
      </c>
      <c r="AN52" s="258">
        <v>0</v>
      </c>
    </row>
    <row r="53" spans="1:40" ht="15" customHeight="1" x14ac:dyDescent="0.15">
      <c r="A53" s="259"/>
      <c r="B53" s="260">
        <f t="shared" si="50"/>
        <v>833.24000000000012</v>
      </c>
      <c r="C53" s="269">
        <f t="shared" si="51"/>
        <v>830.69</v>
      </c>
      <c r="D53" s="260">
        <v>687.6</v>
      </c>
      <c r="E53" s="260">
        <v>112.6</v>
      </c>
      <c r="F53" s="260">
        <v>8.82</v>
      </c>
      <c r="G53" s="260">
        <v>0</v>
      </c>
      <c r="H53" s="260">
        <v>0</v>
      </c>
      <c r="I53" s="260">
        <v>0</v>
      </c>
      <c r="J53" s="260">
        <v>21.67</v>
      </c>
      <c r="K53" s="260">
        <v>0</v>
      </c>
      <c r="L53" s="260">
        <v>0</v>
      </c>
      <c r="M53" s="260">
        <v>0</v>
      </c>
      <c r="N53" s="260">
        <v>0</v>
      </c>
      <c r="O53" s="260">
        <v>0</v>
      </c>
      <c r="P53" s="260">
        <v>0</v>
      </c>
      <c r="Q53" s="261">
        <v>0</v>
      </c>
      <c r="R53" s="261">
        <v>2.21</v>
      </c>
      <c r="S53" s="262">
        <f t="shared" si="58"/>
        <v>0</v>
      </c>
      <c r="T53" s="260">
        <v>0</v>
      </c>
      <c r="U53" s="260">
        <v>0</v>
      </c>
      <c r="V53" s="260">
        <v>0</v>
      </c>
      <c r="W53" s="260">
        <v>0</v>
      </c>
      <c r="X53" s="260">
        <v>0</v>
      </c>
      <c r="Y53" s="260">
        <f t="shared" si="54"/>
        <v>0</v>
      </c>
      <c r="Z53" s="260">
        <v>0</v>
      </c>
      <c r="AA53" s="260">
        <v>0</v>
      </c>
      <c r="AB53" s="260">
        <v>0</v>
      </c>
      <c r="AC53" s="260">
        <v>0</v>
      </c>
      <c r="AD53" s="260">
        <v>0</v>
      </c>
      <c r="AE53" s="269">
        <f t="shared" si="55"/>
        <v>0</v>
      </c>
      <c r="AF53" s="260">
        <v>0</v>
      </c>
      <c r="AG53" s="260">
        <v>0</v>
      </c>
      <c r="AH53" s="260">
        <v>0</v>
      </c>
      <c r="AI53" s="260">
        <v>0</v>
      </c>
      <c r="AJ53" s="260">
        <v>0</v>
      </c>
      <c r="AK53" s="260">
        <v>0</v>
      </c>
      <c r="AL53" s="260">
        <v>0</v>
      </c>
      <c r="AM53" s="260">
        <v>0.34</v>
      </c>
      <c r="AN53" s="263">
        <v>0</v>
      </c>
    </row>
    <row r="54" spans="1:40" ht="15" customHeight="1" x14ac:dyDescent="0.15">
      <c r="A54" s="188" t="s">
        <v>198</v>
      </c>
      <c r="B54" s="256">
        <f t="shared" si="50"/>
        <v>417.18000000000006</v>
      </c>
      <c r="C54" s="268">
        <f t="shared" si="51"/>
        <v>417.18000000000006</v>
      </c>
      <c r="D54" s="256">
        <v>0</v>
      </c>
      <c r="E54" s="256">
        <v>48.66</v>
      </c>
      <c r="F54" s="256">
        <v>0</v>
      </c>
      <c r="G54" s="256">
        <v>0</v>
      </c>
      <c r="H54" s="256">
        <v>0</v>
      </c>
      <c r="I54" s="256">
        <v>0</v>
      </c>
      <c r="J54" s="256">
        <v>0</v>
      </c>
      <c r="K54" s="256">
        <v>0</v>
      </c>
      <c r="L54" s="256">
        <v>0</v>
      </c>
      <c r="M54" s="256">
        <v>0</v>
      </c>
      <c r="N54" s="256">
        <v>0</v>
      </c>
      <c r="O54" s="256">
        <v>368.52000000000004</v>
      </c>
      <c r="P54" s="256">
        <v>0</v>
      </c>
      <c r="Q54" s="270">
        <v>0</v>
      </c>
      <c r="R54" s="270">
        <v>0</v>
      </c>
      <c r="S54" s="257">
        <f t="shared" si="58"/>
        <v>0</v>
      </c>
      <c r="T54" s="256">
        <v>0</v>
      </c>
      <c r="U54" s="256">
        <v>0</v>
      </c>
      <c r="V54" s="256">
        <v>0</v>
      </c>
      <c r="W54" s="256">
        <v>0</v>
      </c>
      <c r="X54" s="256">
        <v>0</v>
      </c>
      <c r="Y54" s="256">
        <f t="shared" si="54"/>
        <v>0</v>
      </c>
      <c r="Z54" s="256">
        <v>0</v>
      </c>
      <c r="AA54" s="256">
        <v>0</v>
      </c>
      <c r="AB54" s="256">
        <v>0</v>
      </c>
      <c r="AC54" s="256">
        <v>0</v>
      </c>
      <c r="AD54" s="256">
        <v>0</v>
      </c>
      <c r="AE54" s="268">
        <f t="shared" si="55"/>
        <v>0</v>
      </c>
      <c r="AF54" s="256">
        <v>0</v>
      </c>
      <c r="AG54" s="256">
        <v>0</v>
      </c>
      <c r="AH54" s="256">
        <v>0</v>
      </c>
      <c r="AI54" s="256">
        <v>0</v>
      </c>
      <c r="AJ54" s="256">
        <v>0</v>
      </c>
      <c r="AK54" s="256">
        <v>0</v>
      </c>
      <c r="AL54" s="256">
        <v>0</v>
      </c>
      <c r="AM54" s="256">
        <v>0</v>
      </c>
      <c r="AN54" s="258">
        <v>0</v>
      </c>
    </row>
    <row r="55" spans="1:40" ht="15" customHeight="1" x14ac:dyDescent="0.15">
      <c r="A55" s="259"/>
      <c r="B55" s="260">
        <f t="shared" si="50"/>
        <v>2185.11</v>
      </c>
      <c r="C55" s="269">
        <f t="shared" si="51"/>
        <v>2155.69</v>
      </c>
      <c r="D55" s="260">
        <v>1911.6</v>
      </c>
      <c r="E55" s="260">
        <v>215.48</v>
      </c>
      <c r="F55" s="260">
        <v>9.08</v>
      </c>
      <c r="G55" s="260">
        <v>0</v>
      </c>
      <c r="H55" s="260">
        <v>0</v>
      </c>
      <c r="I55" s="260">
        <v>0</v>
      </c>
      <c r="J55" s="260">
        <v>0</v>
      </c>
      <c r="K55" s="260">
        <v>0</v>
      </c>
      <c r="L55" s="260">
        <v>0</v>
      </c>
      <c r="M55" s="260">
        <v>0</v>
      </c>
      <c r="N55" s="260">
        <v>0</v>
      </c>
      <c r="O55" s="260">
        <v>19.53</v>
      </c>
      <c r="P55" s="260">
        <v>0</v>
      </c>
      <c r="Q55" s="261">
        <v>0</v>
      </c>
      <c r="R55" s="261">
        <v>26.53</v>
      </c>
      <c r="S55" s="262">
        <f t="shared" si="58"/>
        <v>0</v>
      </c>
      <c r="T55" s="260">
        <v>0</v>
      </c>
      <c r="U55" s="260">
        <v>0</v>
      </c>
      <c r="V55" s="260">
        <v>0</v>
      </c>
      <c r="W55" s="260">
        <v>0</v>
      </c>
      <c r="X55" s="260">
        <v>0</v>
      </c>
      <c r="Y55" s="260">
        <f t="shared" si="54"/>
        <v>0</v>
      </c>
      <c r="Z55" s="260">
        <v>0</v>
      </c>
      <c r="AA55" s="260">
        <v>0</v>
      </c>
      <c r="AB55" s="260">
        <v>0</v>
      </c>
      <c r="AC55" s="260">
        <v>0</v>
      </c>
      <c r="AD55" s="260">
        <v>0</v>
      </c>
      <c r="AE55" s="269">
        <f t="shared" si="55"/>
        <v>0</v>
      </c>
      <c r="AF55" s="260">
        <v>0</v>
      </c>
      <c r="AG55" s="260">
        <v>0</v>
      </c>
      <c r="AH55" s="260">
        <v>0</v>
      </c>
      <c r="AI55" s="260">
        <v>0</v>
      </c>
      <c r="AJ55" s="260">
        <v>0</v>
      </c>
      <c r="AK55" s="260">
        <v>0</v>
      </c>
      <c r="AL55" s="260">
        <v>0</v>
      </c>
      <c r="AM55" s="260">
        <v>2.89</v>
      </c>
      <c r="AN55" s="263">
        <v>0</v>
      </c>
    </row>
    <row r="56" spans="1:40" ht="15" customHeight="1" x14ac:dyDescent="0.15">
      <c r="A56" s="188" t="s">
        <v>199</v>
      </c>
      <c r="B56" s="256">
        <f t="shared" si="50"/>
        <v>358.91</v>
      </c>
      <c r="C56" s="268">
        <f t="shared" si="51"/>
        <v>26.9</v>
      </c>
      <c r="D56" s="256">
        <v>0</v>
      </c>
      <c r="E56" s="256">
        <v>0</v>
      </c>
      <c r="F56" s="256">
        <v>0</v>
      </c>
      <c r="G56" s="256">
        <v>0</v>
      </c>
      <c r="H56" s="256">
        <v>0</v>
      </c>
      <c r="I56" s="256">
        <v>0</v>
      </c>
      <c r="J56" s="256">
        <v>0</v>
      </c>
      <c r="K56" s="256">
        <v>0</v>
      </c>
      <c r="L56" s="256">
        <v>0</v>
      </c>
      <c r="M56" s="256">
        <v>0</v>
      </c>
      <c r="N56" s="256">
        <v>0</v>
      </c>
      <c r="O56" s="256">
        <v>26.9</v>
      </c>
      <c r="P56" s="256">
        <v>0</v>
      </c>
      <c r="Q56" s="270">
        <v>0</v>
      </c>
      <c r="R56" s="270">
        <v>27.96</v>
      </c>
      <c r="S56" s="257">
        <f t="shared" si="58"/>
        <v>0</v>
      </c>
      <c r="T56" s="256">
        <v>0</v>
      </c>
      <c r="U56" s="256">
        <v>0</v>
      </c>
      <c r="V56" s="256">
        <v>0</v>
      </c>
      <c r="W56" s="256">
        <v>0</v>
      </c>
      <c r="X56" s="256">
        <v>0</v>
      </c>
      <c r="Y56" s="256">
        <f t="shared" si="54"/>
        <v>0</v>
      </c>
      <c r="Z56" s="256">
        <v>0</v>
      </c>
      <c r="AA56" s="256">
        <v>0</v>
      </c>
      <c r="AB56" s="256">
        <v>0</v>
      </c>
      <c r="AC56" s="256">
        <v>0</v>
      </c>
      <c r="AD56" s="256">
        <v>0</v>
      </c>
      <c r="AE56" s="268">
        <f t="shared" si="55"/>
        <v>297.99</v>
      </c>
      <c r="AF56" s="256">
        <v>5.8</v>
      </c>
      <c r="AG56" s="256">
        <v>0</v>
      </c>
      <c r="AH56" s="256">
        <v>290.51</v>
      </c>
      <c r="AI56" s="256">
        <v>1.68</v>
      </c>
      <c r="AJ56" s="256">
        <v>0</v>
      </c>
      <c r="AK56" s="256">
        <v>0</v>
      </c>
      <c r="AL56" s="256">
        <v>0</v>
      </c>
      <c r="AM56" s="256">
        <v>6.06</v>
      </c>
      <c r="AN56" s="258">
        <v>0</v>
      </c>
    </row>
    <row r="57" spans="1:40" ht="15" customHeight="1" x14ac:dyDescent="0.15">
      <c r="A57" s="259"/>
      <c r="B57" s="260">
        <f t="shared" si="50"/>
        <v>1918.5699999999997</v>
      </c>
      <c r="C57" s="269">
        <f t="shared" si="51"/>
        <v>1664.6799999999998</v>
      </c>
      <c r="D57" s="260">
        <v>963.18</v>
      </c>
      <c r="E57" s="260">
        <v>502.43</v>
      </c>
      <c r="F57" s="260">
        <v>22.41</v>
      </c>
      <c r="G57" s="260">
        <v>0</v>
      </c>
      <c r="H57" s="260">
        <v>0</v>
      </c>
      <c r="I57" s="260">
        <v>0</v>
      </c>
      <c r="J57" s="260">
        <v>164.31</v>
      </c>
      <c r="K57" s="260">
        <v>0</v>
      </c>
      <c r="L57" s="260">
        <v>0</v>
      </c>
      <c r="M57" s="260">
        <v>0</v>
      </c>
      <c r="N57" s="260">
        <v>0</v>
      </c>
      <c r="O57" s="260">
        <v>12.35</v>
      </c>
      <c r="P57" s="260">
        <v>0</v>
      </c>
      <c r="Q57" s="261">
        <v>0</v>
      </c>
      <c r="R57" s="261">
        <v>22.33</v>
      </c>
      <c r="S57" s="262">
        <f t="shared" si="58"/>
        <v>0</v>
      </c>
      <c r="T57" s="260">
        <v>0</v>
      </c>
      <c r="U57" s="260">
        <v>0</v>
      </c>
      <c r="V57" s="260">
        <v>0</v>
      </c>
      <c r="W57" s="260">
        <v>0</v>
      </c>
      <c r="X57" s="260">
        <v>0</v>
      </c>
      <c r="Y57" s="260">
        <f t="shared" si="54"/>
        <v>0</v>
      </c>
      <c r="Z57" s="260">
        <v>0</v>
      </c>
      <c r="AA57" s="260">
        <v>0</v>
      </c>
      <c r="AB57" s="260">
        <v>0</v>
      </c>
      <c r="AC57" s="260">
        <v>0</v>
      </c>
      <c r="AD57" s="260">
        <v>0</v>
      </c>
      <c r="AE57" s="269">
        <f t="shared" si="55"/>
        <v>228.93999999999997</v>
      </c>
      <c r="AF57" s="260">
        <v>0</v>
      </c>
      <c r="AG57" s="260">
        <v>2.92</v>
      </c>
      <c r="AH57" s="260">
        <v>218.13</v>
      </c>
      <c r="AI57" s="260">
        <v>7.89</v>
      </c>
      <c r="AJ57" s="260">
        <v>0</v>
      </c>
      <c r="AK57" s="260">
        <v>0</v>
      </c>
      <c r="AL57" s="260">
        <v>0</v>
      </c>
      <c r="AM57" s="260">
        <v>2.62</v>
      </c>
      <c r="AN57" s="263">
        <v>0</v>
      </c>
    </row>
    <row r="58" spans="1:40" ht="15" customHeight="1" x14ac:dyDescent="0.15">
      <c r="A58" s="188" t="s">
        <v>200</v>
      </c>
      <c r="B58" s="256">
        <f t="shared" si="50"/>
        <v>1929.5</v>
      </c>
      <c r="C58" s="268">
        <f t="shared" si="51"/>
        <v>68.790000000000006</v>
      </c>
      <c r="D58" s="256">
        <v>0</v>
      </c>
      <c r="E58" s="256">
        <v>0</v>
      </c>
      <c r="F58" s="256">
        <v>0</v>
      </c>
      <c r="G58" s="256">
        <v>0</v>
      </c>
      <c r="H58" s="256">
        <v>0</v>
      </c>
      <c r="I58" s="256">
        <v>0</v>
      </c>
      <c r="J58" s="256">
        <v>0</v>
      </c>
      <c r="K58" s="256">
        <v>0</v>
      </c>
      <c r="L58" s="256">
        <v>0</v>
      </c>
      <c r="M58" s="256">
        <v>0</v>
      </c>
      <c r="N58" s="256">
        <v>0</v>
      </c>
      <c r="O58" s="256">
        <v>68.790000000000006</v>
      </c>
      <c r="P58" s="256">
        <v>0</v>
      </c>
      <c r="Q58" s="270">
        <v>0</v>
      </c>
      <c r="R58" s="270">
        <v>0</v>
      </c>
      <c r="S58" s="257">
        <f t="shared" si="58"/>
        <v>1860.71</v>
      </c>
      <c r="T58" s="256">
        <v>0</v>
      </c>
      <c r="U58" s="256">
        <v>50.5</v>
      </c>
      <c r="V58" s="256">
        <v>0</v>
      </c>
      <c r="W58" s="256">
        <v>1810.21</v>
      </c>
      <c r="X58" s="256">
        <v>0</v>
      </c>
      <c r="Y58" s="256">
        <f t="shared" si="54"/>
        <v>0</v>
      </c>
      <c r="Z58" s="256">
        <v>0</v>
      </c>
      <c r="AA58" s="256">
        <v>0</v>
      </c>
      <c r="AB58" s="256">
        <v>0</v>
      </c>
      <c r="AC58" s="256">
        <v>0</v>
      </c>
      <c r="AD58" s="256">
        <v>0</v>
      </c>
      <c r="AE58" s="268">
        <f t="shared" si="55"/>
        <v>0</v>
      </c>
      <c r="AF58" s="256">
        <v>0</v>
      </c>
      <c r="AG58" s="256">
        <v>0</v>
      </c>
      <c r="AH58" s="256">
        <v>0</v>
      </c>
      <c r="AI58" s="256">
        <v>0</v>
      </c>
      <c r="AJ58" s="256">
        <v>0</v>
      </c>
      <c r="AK58" s="256">
        <v>0</v>
      </c>
      <c r="AL58" s="256">
        <v>0</v>
      </c>
      <c r="AM58" s="256">
        <v>0</v>
      </c>
      <c r="AN58" s="258">
        <v>0</v>
      </c>
    </row>
    <row r="59" spans="1:40" ht="15" customHeight="1" x14ac:dyDescent="0.15">
      <c r="A59" s="259"/>
      <c r="B59" s="260">
        <f t="shared" si="50"/>
        <v>2612.5499999999997</v>
      </c>
      <c r="C59" s="269">
        <f t="shared" si="51"/>
        <v>2422.4499999999998</v>
      </c>
      <c r="D59" s="260">
        <v>2347.9899999999998</v>
      </c>
      <c r="E59" s="260">
        <v>0</v>
      </c>
      <c r="F59" s="260">
        <v>0</v>
      </c>
      <c r="G59" s="260">
        <v>0</v>
      </c>
      <c r="H59" s="260">
        <v>0</v>
      </c>
      <c r="I59" s="260">
        <v>0</v>
      </c>
      <c r="J59" s="260">
        <v>70</v>
      </c>
      <c r="K59" s="260">
        <v>0</v>
      </c>
      <c r="L59" s="260">
        <v>0</v>
      </c>
      <c r="M59" s="260">
        <v>4.46</v>
      </c>
      <c r="N59" s="260">
        <v>0</v>
      </c>
      <c r="O59" s="260">
        <v>0</v>
      </c>
      <c r="P59" s="260">
        <v>0</v>
      </c>
      <c r="Q59" s="261">
        <v>0</v>
      </c>
      <c r="R59" s="261">
        <v>0</v>
      </c>
      <c r="S59" s="262">
        <f t="shared" si="58"/>
        <v>190.1</v>
      </c>
      <c r="T59" s="260">
        <v>0</v>
      </c>
      <c r="U59" s="260">
        <v>0</v>
      </c>
      <c r="V59" s="260">
        <v>0</v>
      </c>
      <c r="W59" s="260">
        <v>190.1</v>
      </c>
      <c r="X59" s="260">
        <v>0</v>
      </c>
      <c r="Y59" s="260">
        <f t="shared" si="54"/>
        <v>0</v>
      </c>
      <c r="Z59" s="260">
        <v>0</v>
      </c>
      <c r="AA59" s="260">
        <v>0</v>
      </c>
      <c r="AB59" s="260">
        <v>0</v>
      </c>
      <c r="AC59" s="260">
        <v>0</v>
      </c>
      <c r="AD59" s="260">
        <v>0</v>
      </c>
      <c r="AE59" s="269">
        <f t="shared" si="55"/>
        <v>0</v>
      </c>
      <c r="AF59" s="260">
        <v>0</v>
      </c>
      <c r="AG59" s="260">
        <v>0</v>
      </c>
      <c r="AH59" s="260">
        <v>0</v>
      </c>
      <c r="AI59" s="260">
        <v>0</v>
      </c>
      <c r="AJ59" s="260">
        <v>0</v>
      </c>
      <c r="AK59" s="260">
        <v>0</v>
      </c>
      <c r="AL59" s="260">
        <v>0</v>
      </c>
      <c r="AM59" s="260">
        <v>0</v>
      </c>
      <c r="AN59" s="263">
        <v>0</v>
      </c>
    </row>
    <row r="60" spans="1:40" ht="15" customHeight="1" x14ac:dyDescent="0.15">
      <c r="A60" s="188" t="s">
        <v>201</v>
      </c>
      <c r="B60" s="256">
        <f t="shared" si="50"/>
        <v>231.88</v>
      </c>
      <c r="C60" s="268">
        <f t="shared" si="51"/>
        <v>231.88</v>
      </c>
      <c r="D60" s="256">
        <v>0</v>
      </c>
      <c r="E60" s="256">
        <v>0</v>
      </c>
      <c r="F60" s="256">
        <v>0</v>
      </c>
      <c r="G60" s="256">
        <v>0</v>
      </c>
      <c r="H60" s="256">
        <v>0</v>
      </c>
      <c r="I60" s="256">
        <v>0</v>
      </c>
      <c r="J60" s="256">
        <v>0</v>
      </c>
      <c r="K60" s="256">
        <v>5.48</v>
      </c>
      <c r="L60" s="256">
        <v>0</v>
      </c>
      <c r="M60" s="256">
        <v>0</v>
      </c>
      <c r="N60" s="256">
        <v>0</v>
      </c>
      <c r="O60" s="256">
        <v>226.4</v>
      </c>
      <c r="P60" s="256">
        <v>0</v>
      </c>
      <c r="Q60" s="270">
        <v>0</v>
      </c>
      <c r="R60" s="270">
        <v>0</v>
      </c>
      <c r="S60" s="257">
        <f t="shared" si="58"/>
        <v>0</v>
      </c>
      <c r="T60" s="256">
        <v>0</v>
      </c>
      <c r="U60" s="256">
        <v>0</v>
      </c>
      <c r="V60" s="256">
        <v>0</v>
      </c>
      <c r="W60" s="256">
        <v>0</v>
      </c>
      <c r="X60" s="256">
        <v>0</v>
      </c>
      <c r="Y60" s="256">
        <f t="shared" si="54"/>
        <v>0</v>
      </c>
      <c r="Z60" s="256">
        <v>0</v>
      </c>
      <c r="AA60" s="256">
        <v>0</v>
      </c>
      <c r="AB60" s="256">
        <v>0</v>
      </c>
      <c r="AC60" s="256">
        <v>0</v>
      </c>
      <c r="AD60" s="256">
        <v>0</v>
      </c>
      <c r="AE60" s="268">
        <f t="shared" si="55"/>
        <v>0</v>
      </c>
      <c r="AF60" s="256">
        <v>0</v>
      </c>
      <c r="AG60" s="256">
        <v>0</v>
      </c>
      <c r="AH60" s="256">
        <v>0</v>
      </c>
      <c r="AI60" s="256">
        <v>0</v>
      </c>
      <c r="AJ60" s="256">
        <v>0</v>
      </c>
      <c r="AK60" s="256">
        <v>0</v>
      </c>
      <c r="AL60" s="256">
        <v>0</v>
      </c>
      <c r="AM60" s="256">
        <v>0</v>
      </c>
      <c r="AN60" s="258">
        <v>0</v>
      </c>
    </row>
    <row r="61" spans="1:40" ht="15" customHeight="1" thickBot="1" x14ac:dyDescent="0.2">
      <c r="A61" s="264"/>
      <c r="B61" s="265">
        <f t="shared" si="50"/>
        <v>3364.6000000000004</v>
      </c>
      <c r="C61" s="271">
        <f t="shared" si="51"/>
        <v>3364.6000000000004</v>
      </c>
      <c r="D61" s="265">
        <v>3218.59</v>
      </c>
      <c r="E61" s="265">
        <v>137.29</v>
      </c>
      <c r="F61" s="265">
        <v>4.6500000000000004</v>
      </c>
      <c r="G61" s="265">
        <v>0</v>
      </c>
      <c r="H61" s="265">
        <v>0</v>
      </c>
      <c r="I61" s="265">
        <v>0</v>
      </c>
      <c r="J61" s="265">
        <v>4.07</v>
      </c>
      <c r="K61" s="265">
        <v>0</v>
      </c>
      <c r="L61" s="265">
        <v>0</v>
      </c>
      <c r="M61" s="265">
        <v>0</v>
      </c>
      <c r="N61" s="265">
        <v>0</v>
      </c>
      <c r="O61" s="265">
        <v>0</v>
      </c>
      <c r="P61" s="265">
        <v>0</v>
      </c>
      <c r="Q61" s="272">
        <v>0</v>
      </c>
      <c r="R61" s="272">
        <v>0</v>
      </c>
      <c r="S61" s="266">
        <f t="shared" si="58"/>
        <v>0</v>
      </c>
      <c r="T61" s="265">
        <v>0</v>
      </c>
      <c r="U61" s="265">
        <v>0</v>
      </c>
      <c r="V61" s="265">
        <v>0</v>
      </c>
      <c r="W61" s="265">
        <v>0</v>
      </c>
      <c r="X61" s="265">
        <v>0</v>
      </c>
      <c r="Y61" s="265">
        <f t="shared" si="54"/>
        <v>0</v>
      </c>
      <c r="Z61" s="265">
        <v>0</v>
      </c>
      <c r="AA61" s="265">
        <v>0</v>
      </c>
      <c r="AB61" s="265">
        <v>0</v>
      </c>
      <c r="AC61" s="265">
        <v>0</v>
      </c>
      <c r="AD61" s="265">
        <v>0</v>
      </c>
      <c r="AE61" s="271">
        <f t="shared" si="55"/>
        <v>0</v>
      </c>
      <c r="AF61" s="265">
        <v>0</v>
      </c>
      <c r="AG61" s="265">
        <v>0</v>
      </c>
      <c r="AH61" s="265">
        <v>0</v>
      </c>
      <c r="AI61" s="265">
        <v>0</v>
      </c>
      <c r="AJ61" s="265">
        <v>0</v>
      </c>
      <c r="AK61" s="265">
        <v>0</v>
      </c>
      <c r="AL61" s="265">
        <v>0</v>
      </c>
      <c r="AM61" s="265">
        <v>0</v>
      </c>
      <c r="AN61" s="267">
        <v>0</v>
      </c>
    </row>
    <row r="62" spans="1:40" ht="15" customHeight="1" x14ac:dyDescent="0.15">
      <c r="A62" s="107" t="s">
        <v>113</v>
      </c>
      <c r="B62" s="107"/>
      <c r="C62" s="107"/>
      <c r="D62" s="107"/>
      <c r="E62" s="107"/>
      <c r="F62" s="107"/>
      <c r="G62" s="107"/>
      <c r="H62" s="107"/>
      <c r="I62" s="107"/>
      <c r="J62" s="107"/>
      <c r="K62" s="107"/>
      <c r="L62" s="107"/>
      <c r="M62" s="107"/>
      <c r="N62" s="107"/>
      <c r="O62" s="107"/>
      <c r="P62" s="107"/>
      <c r="Q62" s="107"/>
      <c r="R62" s="107"/>
      <c r="S62" s="107"/>
      <c r="T62" s="107"/>
      <c r="U62" s="107"/>
      <c r="V62" s="107"/>
      <c r="W62" s="107"/>
      <c r="X62" s="107"/>
      <c r="Y62" s="107"/>
      <c r="Z62" s="107"/>
      <c r="AA62" s="107"/>
      <c r="AB62" s="107"/>
      <c r="AC62" s="107"/>
      <c r="AD62" s="107"/>
      <c r="AE62" s="107"/>
      <c r="AF62" s="107"/>
      <c r="AG62" s="107"/>
      <c r="AH62" s="107"/>
      <c r="AI62" s="107"/>
      <c r="AJ62" s="107"/>
      <c r="AK62" s="107"/>
      <c r="AL62" s="107"/>
      <c r="AM62" s="107"/>
      <c r="AN62" s="107"/>
    </row>
    <row r="63" spans="1:40" ht="15" customHeight="1" x14ac:dyDescent="0.15">
      <c r="A63" s="107" t="s">
        <v>456</v>
      </c>
      <c r="B63" s="107"/>
      <c r="C63" s="107"/>
      <c r="D63" s="107"/>
      <c r="E63" s="107"/>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row>
    <row r="65" spans="1:40" s="3" customFormat="1" ht="17.25" x14ac:dyDescent="0.15">
      <c r="A65" s="3" t="s">
        <v>459</v>
      </c>
    </row>
    <row r="66" spans="1:40" ht="15" thickBot="1" x14ac:dyDescent="0.2">
      <c r="A66" s="72"/>
      <c r="B66" s="72"/>
      <c r="C66" s="72"/>
      <c r="D66" s="72"/>
      <c r="E66" s="72"/>
      <c r="F66" s="72"/>
      <c r="G66" s="72"/>
      <c r="H66" s="72"/>
      <c r="I66" s="72"/>
      <c r="J66" s="72"/>
      <c r="K66" s="72"/>
      <c r="L66" s="72"/>
      <c r="M66" s="72"/>
      <c r="N66" s="72"/>
      <c r="O66" s="72"/>
      <c r="P66" s="72"/>
      <c r="Q66" s="72"/>
      <c r="R66" s="72"/>
      <c r="S66" s="72"/>
      <c r="T66" s="72"/>
      <c r="U66" s="72"/>
      <c r="V66" s="72"/>
      <c r="W66" s="72"/>
      <c r="X66" s="72"/>
      <c r="Y66" s="72"/>
      <c r="Z66" s="72"/>
      <c r="AA66" s="72"/>
      <c r="AB66" s="72"/>
      <c r="AC66" s="72"/>
      <c r="AD66" s="72"/>
      <c r="AE66" s="72"/>
      <c r="AF66" s="72"/>
      <c r="AG66" s="72"/>
      <c r="AH66" s="72"/>
      <c r="AI66" s="72"/>
      <c r="AJ66" s="72"/>
      <c r="AK66" s="72"/>
      <c r="AL66" s="72" t="s">
        <v>114</v>
      </c>
      <c r="AM66" s="72"/>
      <c r="AN66" s="72"/>
    </row>
    <row r="67" spans="1:40" ht="14.25" customHeight="1" x14ac:dyDescent="0.15">
      <c r="A67" s="386" t="s">
        <v>387</v>
      </c>
      <c r="B67" s="378" t="s">
        <v>126</v>
      </c>
      <c r="C67" s="389" t="s">
        <v>388</v>
      </c>
      <c r="D67" s="390"/>
      <c r="E67" s="390"/>
      <c r="F67" s="390"/>
      <c r="G67" s="390"/>
      <c r="H67" s="390"/>
      <c r="I67" s="390"/>
      <c r="J67" s="390"/>
      <c r="K67" s="390"/>
      <c r="L67" s="390"/>
      <c r="M67" s="390"/>
      <c r="N67" s="390"/>
      <c r="O67" s="390"/>
      <c r="P67" s="362"/>
      <c r="Q67" s="392" t="s">
        <v>146</v>
      </c>
      <c r="R67" s="392" t="s">
        <v>453</v>
      </c>
      <c r="S67" s="255" t="s">
        <v>436</v>
      </c>
      <c r="T67" s="91"/>
      <c r="U67" s="91"/>
      <c r="V67" s="91"/>
      <c r="W67" s="91"/>
      <c r="X67" s="91"/>
      <c r="Y67" s="91"/>
      <c r="Z67" s="91"/>
      <c r="AA67" s="91"/>
      <c r="AB67" s="91"/>
      <c r="AC67" s="91"/>
      <c r="AD67" s="91"/>
      <c r="AE67" s="91"/>
      <c r="AF67" s="91"/>
      <c r="AG67" s="91"/>
      <c r="AH67" s="91"/>
      <c r="AI67" s="91"/>
      <c r="AJ67" s="372" t="s">
        <v>566</v>
      </c>
      <c r="AK67" s="378" t="s">
        <v>143</v>
      </c>
      <c r="AL67" s="378" t="s">
        <v>144</v>
      </c>
      <c r="AM67" s="378" t="s">
        <v>145</v>
      </c>
      <c r="AN67" s="379" t="s">
        <v>454</v>
      </c>
    </row>
    <row r="68" spans="1:40" ht="14.25" customHeight="1" x14ac:dyDescent="0.15">
      <c r="A68" s="387"/>
      <c r="B68" s="376"/>
      <c r="C68" s="391"/>
      <c r="D68" s="353"/>
      <c r="E68" s="353"/>
      <c r="F68" s="353"/>
      <c r="G68" s="353"/>
      <c r="H68" s="353"/>
      <c r="I68" s="353"/>
      <c r="J68" s="353"/>
      <c r="K68" s="353"/>
      <c r="L68" s="353"/>
      <c r="M68" s="353"/>
      <c r="N68" s="353"/>
      <c r="O68" s="353"/>
      <c r="P68" s="354"/>
      <c r="Q68" s="393" t="s">
        <v>58</v>
      </c>
      <c r="R68" s="393" t="s">
        <v>58</v>
      </c>
      <c r="S68" s="382" t="s">
        <v>389</v>
      </c>
      <c r="T68" s="356"/>
      <c r="U68" s="356"/>
      <c r="V68" s="356"/>
      <c r="W68" s="356"/>
      <c r="X68" s="357"/>
      <c r="Y68" s="355" t="s">
        <v>390</v>
      </c>
      <c r="Z68" s="356"/>
      <c r="AA68" s="356"/>
      <c r="AB68" s="356"/>
      <c r="AC68" s="356"/>
      <c r="AD68" s="357"/>
      <c r="AE68" s="355" t="s">
        <v>391</v>
      </c>
      <c r="AF68" s="356"/>
      <c r="AG68" s="356"/>
      <c r="AH68" s="356"/>
      <c r="AI68" s="357"/>
      <c r="AJ68" s="373"/>
      <c r="AK68" s="376" t="s">
        <v>60</v>
      </c>
      <c r="AL68" s="376" t="s">
        <v>61</v>
      </c>
      <c r="AM68" s="376" t="s">
        <v>62</v>
      </c>
      <c r="AN68" s="380" t="s">
        <v>63</v>
      </c>
    </row>
    <row r="69" spans="1:40" ht="14.25" customHeight="1" x14ac:dyDescent="0.15">
      <c r="A69" s="387"/>
      <c r="B69" s="376"/>
      <c r="C69" s="375" t="s">
        <v>126</v>
      </c>
      <c r="D69" s="375" t="s">
        <v>127</v>
      </c>
      <c r="E69" s="375" t="s">
        <v>128</v>
      </c>
      <c r="F69" s="375" t="s">
        <v>129</v>
      </c>
      <c r="G69" s="375" t="s">
        <v>130</v>
      </c>
      <c r="H69" s="375" t="s">
        <v>131</v>
      </c>
      <c r="I69" s="375" t="s">
        <v>132</v>
      </c>
      <c r="J69" s="375" t="s">
        <v>133</v>
      </c>
      <c r="K69" s="375" t="s">
        <v>134</v>
      </c>
      <c r="L69" s="375" t="s">
        <v>135</v>
      </c>
      <c r="M69" s="375" t="s">
        <v>136</v>
      </c>
      <c r="N69" s="375" t="s">
        <v>323</v>
      </c>
      <c r="O69" s="375" t="s">
        <v>137</v>
      </c>
      <c r="P69" s="375" t="s">
        <v>138</v>
      </c>
      <c r="Q69" s="393" t="s">
        <v>64</v>
      </c>
      <c r="R69" s="393" t="s">
        <v>64</v>
      </c>
      <c r="S69" s="383" t="s">
        <v>126</v>
      </c>
      <c r="T69" s="375" t="s">
        <v>139</v>
      </c>
      <c r="U69" s="375" t="s">
        <v>140</v>
      </c>
      <c r="V69" s="375" t="s">
        <v>141</v>
      </c>
      <c r="W69" s="375" t="s">
        <v>142</v>
      </c>
      <c r="X69" s="375" t="s">
        <v>455</v>
      </c>
      <c r="Y69" s="375" t="s">
        <v>126</v>
      </c>
      <c r="Z69" s="375" t="s">
        <v>139</v>
      </c>
      <c r="AA69" s="375" t="s">
        <v>140</v>
      </c>
      <c r="AB69" s="375" t="s">
        <v>141</v>
      </c>
      <c r="AC69" s="375" t="s">
        <v>142</v>
      </c>
      <c r="AD69" s="375" t="s">
        <v>455</v>
      </c>
      <c r="AE69" s="375" t="s">
        <v>126</v>
      </c>
      <c r="AF69" s="375" t="s">
        <v>140</v>
      </c>
      <c r="AG69" s="375" t="s">
        <v>141</v>
      </c>
      <c r="AH69" s="375" t="s">
        <v>142</v>
      </c>
      <c r="AI69" s="375" t="s">
        <v>455</v>
      </c>
      <c r="AJ69" s="373"/>
      <c r="AK69" s="376" t="s">
        <v>66</v>
      </c>
      <c r="AL69" s="376" t="s">
        <v>67</v>
      </c>
      <c r="AM69" s="376" t="s">
        <v>68</v>
      </c>
      <c r="AN69" s="380" t="s">
        <v>69</v>
      </c>
    </row>
    <row r="70" spans="1:40" ht="14.25" customHeight="1" x14ac:dyDescent="0.15">
      <c r="A70" s="387"/>
      <c r="B70" s="376"/>
      <c r="C70" s="376"/>
      <c r="D70" s="376" t="s">
        <v>70</v>
      </c>
      <c r="E70" s="376" t="s">
        <v>71</v>
      </c>
      <c r="F70" s="376" t="s">
        <v>71</v>
      </c>
      <c r="G70" s="376" t="s">
        <v>71</v>
      </c>
      <c r="H70" s="376" t="s">
        <v>72</v>
      </c>
      <c r="I70" s="376" t="s">
        <v>73</v>
      </c>
      <c r="J70" s="376" t="s">
        <v>73</v>
      </c>
      <c r="K70" s="376" t="s">
        <v>74</v>
      </c>
      <c r="L70" s="376" t="s">
        <v>75</v>
      </c>
      <c r="M70" s="376" t="s">
        <v>76</v>
      </c>
      <c r="N70" s="376" t="s">
        <v>322</v>
      </c>
      <c r="O70" s="376" t="s">
        <v>77</v>
      </c>
      <c r="P70" s="376" t="s">
        <v>78</v>
      </c>
      <c r="Q70" s="393" t="s">
        <v>79</v>
      </c>
      <c r="R70" s="393" t="s">
        <v>79</v>
      </c>
      <c r="S70" s="384"/>
      <c r="T70" s="376" t="s">
        <v>80</v>
      </c>
      <c r="U70" s="376" t="s">
        <v>81</v>
      </c>
      <c r="V70" s="376" t="s">
        <v>223</v>
      </c>
      <c r="W70" s="376" t="s">
        <v>224</v>
      </c>
      <c r="X70" s="376" t="s">
        <v>224</v>
      </c>
      <c r="Y70" s="376"/>
      <c r="Z70" s="376" t="s">
        <v>80</v>
      </c>
      <c r="AA70" s="376" t="s">
        <v>81</v>
      </c>
      <c r="AB70" s="376" t="s">
        <v>223</v>
      </c>
      <c r="AC70" s="376" t="s">
        <v>224</v>
      </c>
      <c r="AD70" s="376" t="s">
        <v>224</v>
      </c>
      <c r="AE70" s="376"/>
      <c r="AF70" s="376" t="s">
        <v>81</v>
      </c>
      <c r="AG70" s="376" t="s">
        <v>223</v>
      </c>
      <c r="AH70" s="376" t="s">
        <v>224</v>
      </c>
      <c r="AI70" s="376" t="s">
        <v>224</v>
      </c>
      <c r="AJ70" s="373"/>
      <c r="AK70" s="376" t="s">
        <v>83</v>
      </c>
      <c r="AL70" s="376" t="s">
        <v>84</v>
      </c>
      <c r="AM70" s="376" t="s">
        <v>85</v>
      </c>
      <c r="AN70" s="380" t="s">
        <v>86</v>
      </c>
    </row>
    <row r="71" spans="1:40" ht="14.25" customHeight="1" x14ac:dyDescent="0.15">
      <c r="A71" s="387"/>
      <c r="B71" s="376"/>
      <c r="C71" s="376"/>
      <c r="D71" s="376" t="s">
        <v>87</v>
      </c>
      <c r="E71" s="376" t="s">
        <v>88</v>
      </c>
      <c r="F71" s="376" t="s">
        <v>89</v>
      </c>
      <c r="G71" s="376" t="s">
        <v>58</v>
      </c>
      <c r="H71" s="376"/>
      <c r="I71" s="376" t="s">
        <v>58</v>
      </c>
      <c r="J71" s="376" t="s">
        <v>58</v>
      </c>
      <c r="K71" s="376" t="s">
        <v>90</v>
      </c>
      <c r="L71" s="376" t="s">
        <v>58</v>
      </c>
      <c r="M71" s="376"/>
      <c r="N71" s="376"/>
      <c r="O71" s="376"/>
      <c r="P71" s="376"/>
      <c r="Q71" s="393" t="s">
        <v>85</v>
      </c>
      <c r="R71" s="393" t="s">
        <v>85</v>
      </c>
      <c r="S71" s="384"/>
      <c r="T71" s="376" t="s">
        <v>66</v>
      </c>
      <c r="U71" s="376" t="s">
        <v>91</v>
      </c>
      <c r="V71" s="376" t="s">
        <v>91</v>
      </c>
      <c r="W71" s="376" t="s">
        <v>91</v>
      </c>
      <c r="X71" s="376" t="s">
        <v>91</v>
      </c>
      <c r="Y71" s="376"/>
      <c r="Z71" s="376" t="s">
        <v>66</v>
      </c>
      <c r="AA71" s="376" t="s">
        <v>91</v>
      </c>
      <c r="AB71" s="376" t="s">
        <v>91</v>
      </c>
      <c r="AC71" s="376" t="s">
        <v>91</v>
      </c>
      <c r="AD71" s="376" t="s">
        <v>91</v>
      </c>
      <c r="AE71" s="376"/>
      <c r="AF71" s="376" t="s">
        <v>91</v>
      </c>
      <c r="AG71" s="376" t="s">
        <v>91</v>
      </c>
      <c r="AH71" s="376" t="s">
        <v>91</v>
      </c>
      <c r="AI71" s="376" t="s">
        <v>91</v>
      </c>
      <c r="AJ71" s="373"/>
      <c r="AK71" s="376" t="s">
        <v>93</v>
      </c>
      <c r="AL71" s="376" t="s">
        <v>94</v>
      </c>
      <c r="AM71" s="376" t="s">
        <v>89</v>
      </c>
      <c r="AN71" s="380" t="s">
        <v>85</v>
      </c>
    </row>
    <row r="72" spans="1:40" ht="14.25" customHeight="1" x14ac:dyDescent="0.15">
      <c r="A72" s="387"/>
      <c r="B72" s="376"/>
      <c r="C72" s="376"/>
      <c r="D72" s="376" t="s">
        <v>95</v>
      </c>
      <c r="E72" s="376" t="s">
        <v>96</v>
      </c>
      <c r="F72" s="376" t="s">
        <v>97</v>
      </c>
      <c r="G72" s="376" t="s">
        <v>98</v>
      </c>
      <c r="H72" s="376"/>
      <c r="I72" s="376" t="s">
        <v>98</v>
      </c>
      <c r="J72" s="376" t="s">
        <v>98</v>
      </c>
      <c r="K72" s="376" t="s">
        <v>58</v>
      </c>
      <c r="L72" s="376" t="s">
        <v>99</v>
      </c>
      <c r="M72" s="376"/>
      <c r="N72" s="376"/>
      <c r="O72" s="376"/>
      <c r="P72" s="376"/>
      <c r="Q72" s="393"/>
      <c r="R72" s="393"/>
      <c r="S72" s="384"/>
      <c r="T72" s="376" t="s">
        <v>83</v>
      </c>
      <c r="U72" s="376" t="s">
        <v>100</v>
      </c>
      <c r="V72" s="376" t="s">
        <v>100</v>
      </c>
      <c r="W72" s="376" t="s">
        <v>100</v>
      </c>
      <c r="X72" s="376" t="s">
        <v>100</v>
      </c>
      <c r="Y72" s="376"/>
      <c r="Z72" s="376" t="s">
        <v>83</v>
      </c>
      <c r="AA72" s="376" t="s">
        <v>100</v>
      </c>
      <c r="AB72" s="376" t="s">
        <v>100</v>
      </c>
      <c r="AC72" s="376" t="s">
        <v>100</v>
      </c>
      <c r="AD72" s="376" t="s">
        <v>100</v>
      </c>
      <c r="AE72" s="376"/>
      <c r="AF72" s="376" t="s">
        <v>100</v>
      </c>
      <c r="AG72" s="376" t="s">
        <v>100</v>
      </c>
      <c r="AH72" s="376" t="s">
        <v>100</v>
      </c>
      <c r="AI72" s="376" t="s">
        <v>100</v>
      </c>
      <c r="AJ72" s="373"/>
      <c r="AK72" s="376" t="s">
        <v>100</v>
      </c>
      <c r="AL72" s="376" t="s">
        <v>65</v>
      </c>
      <c r="AM72" s="376" t="s">
        <v>97</v>
      </c>
      <c r="AN72" s="380" t="s">
        <v>93</v>
      </c>
    </row>
    <row r="73" spans="1:40" ht="14.25" customHeight="1" x14ac:dyDescent="0.15">
      <c r="A73" s="387"/>
      <c r="B73" s="376"/>
      <c r="C73" s="376"/>
      <c r="D73" s="376" t="s">
        <v>101</v>
      </c>
      <c r="E73" s="376" t="s">
        <v>58</v>
      </c>
      <c r="F73" s="376" t="s">
        <v>58</v>
      </c>
      <c r="G73" s="376"/>
      <c r="H73" s="376"/>
      <c r="I73" s="376"/>
      <c r="J73" s="376"/>
      <c r="K73" s="376" t="s">
        <v>99</v>
      </c>
      <c r="L73" s="376"/>
      <c r="M73" s="376"/>
      <c r="N73" s="376"/>
      <c r="O73" s="376"/>
      <c r="P73" s="376"/>
      <c r="Q73" s="393"/>
      <c r="R73" s="393"/>
      <c r="S73" s="384"/>
      <c r="T73" s="376" t="s">
        <v>85</v>
      </c>
      <c r="U73" s="376" t="s">
        <v>80</v>
      </c>
      <c r="V73" s="376" t="s">
        <v>80</v>
      </c>
      <c r="W73" s="376" t="s">
        <v>80</v>
      </c>
      <c r="X73" s="376" t="s">
        <v>80</v>
      </c>
      <c r="Y73" s="376"/>
      <c r="Z73" s="376" t="s">
        <v>85</v>
      </c>
      <c r="AA73" s="376" t="s">
        <v>80</v>
      </c>
      <c r="AB73" s="376" t="s">
        <v>80</v>
      </c>
      <c r="AC73" s="376" t="s">
        <v>80</v>
      </c>
      <c r="AD73" s="376" t="s">
        <v>80</v>
      </c>
      <c r="AE73" s="376"/>
      <c r="AF73" s="376" t="s">
        <v>80</v>
      </c>
      <c r="AG73" s="376" t="s">
        <v>80</v>
      </c>
      <c r="AH73" s="376" t="s">
        <v>80</v>
      </c>
      <c r="AI73" s="376" t="s">
        <v>80</v>
      </c>
      <c r="AJ73" s="373"/>
      <c r="AK73" s="376" t="s">
        <v>80</v>
      </c>
      <c r="AL73" s="376" t="s">
        <v>103</v>
      </c>
      <c r="AM73" s="376" t="s">
        <v>104</v>
      </c>
      <c r="AN73" s="380"/>
    </row>
    <row r="74" spans="1:40" ht="14.25" customHeight="1" x14ac:dyDescent="0.15">
      <c r="A74" s="387"/>
      <c r="B74" s="376"/>
      <c r="C74" s="376"/>
      <c r="D74" s="376"/>
      <c r="E74" s="376" t="s">
        <v>98</v>
      </c>
      <c r="F74" s="376" t="s">
        <v>98</v>
      </c>
      <c r="G74" s="376"/>
      <c r="H74" s="376"/>
      <c r="I74" s="376"/>
      <c r="J74" s="376"/>
      <c r="K74" s="376"/>
      <c r="L74" s="376"/>
      <c r="M74" s="376"/>
      <c r="N74" s="376"/>
      <c r="O74" s="376"/>
      <c r="P74" s="376"/>
      <c r="Q74" s="393"/>
      <c r="R74" s="393"/>
      <c r="S74" s="384"/>
      <c r="T74" s="376" t="s">
        <v>93</v>
      </c>
      <c r="U74" s="376" t="s">
        <v>85</v>
      </c>
      <c r="V74" s="376" t="s">
        <v>85</v>
      </c>
      <c r="W74" s="376" t="s">
        <v>85</v>
      </c>
      <c r="X74" s="376" t="s">
        <v>85</v>
      </c>
      <c r="Y74" s="376"/>
      <c r="Z74" s="376" t="s">
        <v>93</v>
      </c>
      <c r="AA74" s="376" t="s">
        <v>85</v>
      </c>
      <c r="AB74" s="376" t="s">
        <v>85</v>
      </c>
      <c r="AC74" s="376" t="s">
        <v>85</v>
      </c>
      <c r="AD74" s="376" t="s">
        <v>85</v>
      </c>
      <c r="AE74" s="376"/>
      <c r="AF74" s="376" t="s">
        <v>85</v>
      </c>
      <c r="AG74" s="376" t="s">
        <v>85</v>
      </c>
      <c r="AH74" s="376" t="s">
        <v>85</v>
      </c>
      <c r="AI74" s="376" t="s">
        <v>85</v>
      </c>
      <c r="AJ74" s="373"/>
      <c r="AK74" s="376" t="s">
        <v>66</v>
      </c>
      <c r="AL74" s="376" t="s">
        <v>105</v>
      </c>
      <c r="AM74" s="376" t="s">
        <v>106</v>
      </c>
      <c r="AN74" s="380"/>
    </row>
    <row r="75" spans="1:40" ht="14.25" customHeight="1" x14ac:dyDescent="0.15">
      <c r="A75" s="387"/>
      <c r="B75" s="376"/>
      <c r="C75" s="376"/>
      <c r="D75" s="376"/>
      <c r="E75" s="376"/>
      <c r="F75" s="376"/>
      <c r="G75" s="376"/>
      <c r="H75" s="376"/>
      <c r="I75" s="376"/>
      <c r="J75" s="376"/>
      <c r="K75" s="376"/>
      <c r="L75" s="376"/>
      <c r="M75" s="376"/>
      <c r="N75" s="376"/>
      <c r="O75" s="376"/>
      <c r="P75" s="376"/>
      <c r="Q75" s="393"/>
      <c r="R75" s="393"/>
      <c r="S75" s="384"/>
      <c r="T75" s="376"/>
      <c r="U75" s="376" t="s">
        <v>107</v>
      </c>
      <c r="V75" s="376" t="s">
        <v>107</v>
      </c>
      <c r="W75" s="376" t="s">
        <v>107</v>
      </c>
      <c r="X75" s="376" t="s">
        <v>107</v>
      </c>
      <c r="Y75" s="376"/>
      <c r="Z75" s="376"/>
      <c r="AA75" s="376" t="s">
        <v>107</v>
      </c>
      <c r="AB75" s="376" t="s">
        <v>107</v>
      </c>
      <c r="AC75" s="376" t="s">
        <v>107</v>
      </c>
      <c r="AD75" s="376" t="s">
        <v>107</v>
      </c>
      <c r="AE75" s="376"/>
      <c r="AF75" s="376" t="s">
        <v>107</v>
      </c>
      <c r="AG75" s="376" t="s">
        <v>107</v>
      </c>
      <c r="AH75" s="376" t="s">
        <v>107</v>
      </c>
      <c r="AI75" s="376" t="s">
        <v>107</v>
      </c>
      <c r="AJ75" s="373"/>
      <c r="AK75" s="376" t="s">
        <v>83</v>
      </c>
      <c r="AL75" s="376" t="s">
        <v>108</v>
      </c>
      <c r="AM75" s="376" t="s">
        <v>93</v>
      </c>
      <c r="AN75" s="380"/>
    </row>
    <row r="76" spans="1:40" ht="14.25" customHeight="1" x14ac:dyDescent="0.15">
      <c r="A76" s="387"/>
      <c r="B76" s="376"/>
      <c r="C76" s="376"/>
      <c r="D76" s="376"/>
      <c r="E76" s="376"/>
      <c r="F76" s="376"/>
      <c r="G76" s="376"/>
      <c r="H76" s="376"/>
      <c r="I76" s="376"/>
      <c r="J76" s="376"/>
      <c r="K76" s="376"/>
      <c r="L76" s="376"/>
      <c r="M76" s="376"/>
      <c r="N76" s="376"/>
      <c r="O76" s="376"/>
      <c r="P76" s="376"/>
      <c r="Q76" s="393"/>
      <c r="R76" s="393"/>
      <c r="S76" s="384"/>
      <c r="T76" s="376"/>
      <c r="U76" s="376"/>
      <c r="V76" s="376"/>
      <c r="W76" s="376"/>
      <c r="X76" s="376"/>
      <c r="Y76" s="376"/>
      <c r="Z76" s="376"/>
      <c r="AA76" s="376"/>
      <c r="AB76" s="376"/>
      <c r="AC76" s="376"/>
      <c r="AD76" s="376"/>
      <c r="AE76" s="376"/>
      <c r="AF76" s="376"/>
      <c r="AG76" s="376"/>
      <c r="AH76" s="376"/>
      <c r="AI76" s="376"/>
      <c r="AJ76" s="373"/>
      <c r="AK76" s="376" t="s">
        <v>85</v>
      </c>
      <c r="AL76" s="376"/>
      <c r="AM76" s="376" t="s">
        <v>107</v>
      </c>
      <c r="AN76" s="380"/>
    </row>
    <row r="77" spans="1:40" ht="14.25" customHeight="1" x14ac:dyDescent="0.15">
      <c r="A77" s="387"/>
      <c r="B77" s="376"/>
      <c r="C77" s="376"/>
      <c r="D77" s="376"/>
      <c r="E77" s="376"/>
      <c r="F77" s="376"/>
      <c r="G77" s="376"/>
      <c r="H77" s="376"/>
      <c r="I77" s="376"/>
      <c r="J77" s="376"/>
      <c r="K77" s="376"/>
      <c r="L77" s="376"/>
      <c r="M77" s="376"/>
      <c r="N77" s="376"/>
      <c r="O77" s="376"/>
      <c r="P77" s="376"/>
      <c r="Q77" s="393"/>
      <c r="R77" s="393"/>
      <c r="S77" s="384"/>
      <c r="T77" s="376"/>
      <c r="U77" s="376"/>
      <c r="V77" s="376"/>
      <c r="W77" s="376"/>
      <c r="X77" s="376"/>
      <c r="Y77" s="376"/>
      <c r="Z77" s="376"/>
      <c r="AA77" s="376"/>
      <c r="AB77" s="376"/>
      <c r="AC77" s="376"/>
      <c r="AD77" s="376"/>
      <c r="AE77" s="376"/>
      <c r="AF77" s="376"/>
      <c r="AG77" s="376"/>
      <c r="AH77" s="376"/>
      <c r="AI77" s="376"/>
      <c r="AJ77" s="373"/>
      <c r="AK77" s="376" t="s">
        <v>93</v>
      </c>
      <c r="AL77" s="376"/>
      <c r="AM77" s="376"/>
      <c r="AN77" s="380"/>
    </row>
    <row r="78" spans="1:40" x14ac:dyDescent="0.15">
      <c r="A78" s="387"/>
      <c r="B78" s="376"/>
      <c r="C78" s="376"/>
      <c r="D78" s="376"/>
      <c r="E78" s="376"/>
      <c r="F78" s="376"/>
      <c r="G78" s="376"/>
      <c r="H78" s="376"/>
      <c r="I78" s="376"/>
      <c r="J78" s="376"/>
      <c r="K78" s="376"/>
      <c r="L78" s="376"/>
      <c r="M78" s="376"/>
      <c r="N78" s="376"/>
      <c r="O78" s="376"/>
      <c r="P78" s="376"/>
      <c r="Q78" s="393"/>
      <c r="R78" s="393"/>
      <c r="S78" s="384"/>
      <c r="T78" s="376"/>
      <c r="U78" s="376"/>
      <c r="V78" s="376"/>
      <c r="W78" s="376"/>
      <c r="X78" s="376"/>
      <c r="Y78" s="376"/>
      <c r="Z78" s="376"/>
      <c r="AA78" s="376"/>
      <c r="AB78" s="376"/>
      <c r="AC78" s="376"/>
      <c r="AD78" s="376"/>
      <c r="AE78" s="376"/>
      <c r="AF78" s="376"/>
      <c r="AG78" s="376"/>
      <c r="AH78" s="376"/>
      <c r="AI78" s="376"/>
      <c r="AJ78" s="373"/>
      <c r="AK78" s="376"/>
      <c r="AL78" s="376"/>
      <c r="AM78" s="376"/>
      <c r="AN78" s="380"/>
    </row>
    <row r="79" spans="1:40" x14ac:dyDescent="0.15">
      <c r="A79" s="388"/>
      <c r="B79" s="377"/>
      <c r="C79" s="377"/>
      <c r="D79" s="377"/>
      <c r="E79" s="377"/>
      <c r="F79" s="377"/>
      <c r="G79" s="377"/>
      <c r="H79" s="377"/>
      <c r="I79" s="377"/>
      <c r="J79" s="377"/>
      <c r="K79" s="377"/>
      <c r="L79" s="377"/>
      <c r="M79" s="377"/>
      <c r="N79" s="377"/>
      <c r="O79" s="377"/>
      <c r="P79" s="377"/>
      <c r="Q79" s="394"/>
      <c r="R79" s="394"/>
      <c r="S79" s="385"/>
      <c r="T79" s="377"/>
      <c r="U79" s="377"/>
      <c r="V79" s="377"/>
      <c r="W79" s="377"/>
      <c r="X79" s="377"/>
      <c r="Y79" s="377"/>
      <c r="Z79" s="377"/>
      <c r="AA79" s="377"/>
      <c r="AB79" s="377"/>
      <c r="AC79" s="377"/>
      <c r="AD79" s="377"/>
      <c r="AE79" s="377"/>
      <c r="AF79" s="377"/>
      <c r="AG79" s="377"/>
      <c r="AH79" s="377"/>
      <c r="AI79" s="377"/>
      <c r="AJ79" s="374"/>
      <c r="AK79" s="377"/>
      <c r="AL79" s="377"/>
      <c r="AM79" s="377"/>
      <c r="AN79" s="381"/>
    </row>
    <row r="80" spans="1:40" ht="15" customHeight="1" x14ac:dyDescent="0.15">
      <c r="A80" s="188" t="s">
        <v>460</v>
      </c>
      <c r="B80" s="256">
        <f>C80+Q80+R80+S80+Y80+AE80+AJ80+AK80+AL80+AM80+AN80</f>
        <v>2239.21</v>
      </c>
      <c r="C80" s="256">
        <f>SUM(D80:P80)</f>
        <v>2033.78</v>
      </c>
      <c r="D80" s="256">
        <f>SUM(D82,D84,D86,D88,D90,D92,D94,D96,D98)</f>
        <v>0</v>
      </c>
      <c r="E80" s="256">
        <f t="shared" ref="E80:U81" si="60">SUM(E82,E84,E86,E88,E90,E92,E94,E96,E98)</f>
        <v>64.37</v>
      </c>
      <c r="F80" s="256">
        <f t="shared" si="60"/>
        <v>0</v>
      </c>
      <c r="G80" s="256">
        <f t="shared" si="60"/>
        <v>0</v>
      </c>
      <c r="H80" s="256">
        <f t="shared" si="60"/>
        <v>0</v>
      </c>
      <c r="I80" s="256">
        <f t="shared" si="60"/>
        <v>0</v>
      </c>
      <c r="J80" s="256">
        <f t="shared" si="60"/>
        <v>0</v>
      </c>
      <c r="K80" s="256">
        <f t="shared" si="60"/>
        <v>0</v>
      </c>
      <c r="L80" s="256">
        <f t="shared" si="60"/>
        <v>0</v>
      </c>
      <c r="M80" s="256">
        <f t="shared" si="60"/>
        <v>0</v>
      </c>
      <c r="N80" s="256">
        <f t="shared" si="60"/>
        <v>1.17</v>
      </c>
      <c r="O80" s="256">
        <f t="shared" si="60"/>
        <v>1968.24</v>
      </c>
      <c r="P80" s="256">
        <f t="shared" si="60"/>
        <v>0</v>
      </c>
      <c r="Q80" s="256">
        <f t="shared" si="60"/>
        <v>0</v>
      </c>
      <c r="R80" s="256">
        <f t="shared" si="60"/>
        <v>96.740000000000009</v>
      </c>
      <c r="S80" s="257">
        <f>SUM(T80:X80)</f>
        <v>67.429999999999993</v>
      </c>
      <c r="T80" s="256">
        <f t="shared" si="60"/>
        <v>0</v>
      </c>
      <c r="U80" s="256">
        <f t="shared" si="60"/>
        <v>0</v>
      </c>
      <c r="V80" s="256">
        <f t="shared" ref="V80:AK81" si="61">SUM(V82,V84,V86,V88,V90,V92,V94,V96,V98)</f>
        <v>4.78</v>
      </c>
      <c r="W80" s="256">
        <f t="shared" si="61"/>
        <v>62.65</v>
      </c>
      <c r="X80" s="256">
        <f t="shared" si="61"/>
        <v>0</v>
      </c>
      <c r="Y80" s="257">
        <f>SUM(Z80:AD80)</f>
        <v>0</v>
      </c>
      <c r="Z80" s="256">
        <f t="shared" si="61"/>
        <v>0</v>
      </c>
      <c r="AA80" s="256">
        <f t="shared" si="61"/>
        <v>0</v>
      </c>
      <c r="AB80" s="256">
        <f t="shared" si="61"/>
        <v>0</v>
      </c>
      <c r="AC80" s="256">
        <f t="shared" si="61"/>
        <v>0</v>
      </c>
      <c r="AD80" s="256">
        <f t="shared" si="61"/>
        <v>0</v>
      </c>
      <c r="AE80" s="268">
        <f>SUM(AF80:AI80)</f>
        <v>0</v>
      </c>
      <c r="AF80" s="256">
        <f t="shared" si="61"/>
        <v>0</v>
      </c>
      <c r="AG80" s="256">
        <f t="shared" si="61"/>
        <v>0</v>
      </c>
      <c r="AH80" s="256">
        <f t="shared" si="61"/>
        <v>0</v>
      </c>
      <c r="AI80" s="256">
        <f t="shared" si="61"/>
        <v>0</v>
      </c>
      <c r="AJ80" s="256">
        <f t="shared" si="61"/>
        <v>0</v>
      </c>
      <c r="AK80" s="256">
        <f t="shared" si="61"/>
        <v>0</v>
      </c>
      <c r="AL80" s="256">
        <f t="shared" ref="AL80:AN81" si="62">SUM(AL82,AL84,AL86,AL88,AL90,AL92,AL94,AL96,AL98)</f>
        <v>41.26</v>
      </c>
      <c r="AM80" s="256">
        <f t="shared" si="62"/>
        <v>0</v>
      </c>
      <c r="AN80" s="258">
        <f t="shared" si="62"/>
        <v>0</v>
      </c>
    </row>
    <row r="81" spans="1:40" ht="15" customHeight="1" x14ac:dyDescent="0.15">
      <c r="A81" s="259" t="s">
        <v>458</v>
      </c>
      <c r="B81" s="260">
        <f t="shared" ref="B81:B99" si="63">C81+Q81+R81+S81+Y81+AE81+AJ81+AK81+AL81+AM81+AN81</f>
        <v>11160.099999999999</v>
      </c>
      <c r="C81" s="260">
        <f t="shared" ref="C81:C99" si="64">SUM(D81:P81)</f>
        <v>10173.019999999999</v>
      </c>
      <c r="D81" s="260">
        <f>SUM(D83,D85,D87,D89,D91,D93,D95,D97,D99)</f>
        <v>5120.4799999999996</v>
      </c>
      <c r="E81" s="260">
        <f t="shared" si="60"/>
        <v>3224.6800000000003</v>
      </c>
      <c r="F81" s="260">
        <f t="shared" si="60"/>
        <v>8.58</v>
      </c>
      <c r="G81" s="260">
        <f t="shared" si="60"/>
        <v>1358.5600000000002</v>
      </c>
      <c r="H81" s="260">
        <f t="shared" si="60"/>
        <v>186.60999999999999</v>
      </c>
      <c r="I81" s="260">
        <f t="shared" si="60"/>
        <v>5.24</v>
      </c>
      <c r="J81" s="260">
        <f t="shared" si="60"/>
        <v>254.9</v>
      </c>
      <c r="K81" s="260">
        <f t="shared" si="60"/>
        <v>0</v>
      </c>
      <c r="L81" s="260">
        <f t="shared" si="60"/>
        <v>0.55000000000000004</v>
      </c>
      <c r="M81" s="260">
        <f t="shared" si="60"/>
        <v>5.2</v>
      </c>
      <c r="N81" s="260">
        <f t="shared" si="60"/>
        <v>0</v>
      </c>
      <c r="O81" s="260">
        <f t="shared" si="60"/>
        <v>8.2200000000000006</v>
      </c>
      <c r="P81" s="260">
        <f t="shared" si="60"/>
        <v>0</v>
      </c>
      <c r="Q81" s="261">
        <f t="shared" si="60"/>
        <v>0</v>
      </c>
      <c r="R81" s="261">
        <f t="shared" si="60"/>
        <v>66.48</v>
      </c>
      <c r="S81" s="262">
        <f t="shared" ref="S81:S99" si="65">SUM(T81:X81)</f>
        <v>911.18</v>
      </c>
      <c r="T81" s="260">
        <f t="shared" si="60"/>
        <v>0</v>
      </c>
      <c r="U81" s="260">
        <f t="shared" si="60"/>
        <v>0</v>
      </c>
      <c r="V81" s="260">
        <f t="shared" si="61"/>
        <v>183.27</v>
      </c>
      <c r="W81" s="260">
        <f t="shared" si="61"/>
        <v>727.91</v>
      </c>
      <c r="X81" s="260">
        <f>SUM(X83,X85,X87,X89,X91,X93,X95,X97,X99)</f>
        <v>0</v>
      </c>
      <c r="Y81" s="260">
        <f t="shared" ref="Y81:Y99" si="66">SUM(Z81:AD81)</f>
        <v>0</v>
      </c>
      <c r="Z81" s="260">
        <f t="shared" si="61"/>
        <v>0</v>
      </c>
      <c r="AA81" s="260">
        <f t="shared" si="61"/>
        <v>0</v>
      </c>
      <c r="AB81" s="260">
        <f t="shared" si="61"/>
        <v>0</v>
      </c>
      <c r="AC81" s="260">
        <f t="shared" si="61"/>
        <v>0</v>
      </c>
      <c r="AD81" s="260">
        <f t="shared" si="61"/>
        <v>0</v>
      </c>
      <c r="AE81" s="260">
        <f t="shared" ref="AE81:AE99" si="67">SUM(AF81:AI81)</f>
        <v>0</v>
      </c>
      <c r="AF81" s="260">
        <f t="shared" si="61"/>
        <v>0</v>
      </c>
      <c r="AG81" s="260">
        <f t="shared" si="61"/>
        <v>0</v>
      </c>
      <c r="AH81" s="260">
        <f t="shared" si="61"/>
        <v>0</v>
      </c>
      <c r="AI81" s="260">
        <f t="shared" si="61"/>
        <v>0</v>
      </c>
      <c r="AJ81" s="260">
        <f t="shared" si="61"/>
        <v>0</v>
      </c>
      <c r="AK81" s="260">
        <f t="shared" si="61"/>
        <v>0</v>
      </c>
      <c r="AL81" s="260">
        <f t="shared" si="62"/>
        <v>8.86</v>
      </c>
      <c r="AM81" s="260">
        <f t="shared" si="62"/>
        <v>0.56000000000000005</v>
      </c>
      <c r="AN81" s="263">
        <f t="shared" si="62"/>
        <v>0</v>
      </c>
    </row>
    <row r="82" spans="1:40" ht="15" customHeight="1" x14ac:dyDescent="0.15">
      <c r="A82" s="188" t="s">
        <v>217</v>
      </c>
      <c r="B82" s="256">
        <f t="shared" si="63"/>
        <v>1402</v>
      </c>
      <c r="C82" s="256">
        <f t="shared" si="64"/>
        <v>1196.57</v>
      </c>
      <c r="D82" s="256">
        <v>0</v>
      </c>
      <c r="E82" s="256">
        <v>0</v>
      </c>
      <c r="F82" s="256">
        <v>0</v>
      </c>
      <c r="G82" s="256">
        <v>0</v>
      </c>
      <c r="H82" s="256">
        <v>0</v>
      </c>
      <c r="I82" s="256">
        <v>0</v>
      </c>
      <c r="J82" s="256">
        <v>0</v>
      </c>
      <c r="K82" s="256">
        <v>0</v>
      </c>
      <c r="L82" s="256">
        <v>0</v>
      </c>
      <c r="M82" s="256">
        <v>0</v>
      </c>
      <c r="N82" s="256">
        <v>0</v>
      </c>
      <c r="O82" s="256">
        <v>1196.57</v>
      </c>
      <c r="P82" s="256">
        <v>0</v>
      </c>
      <c r="Q82" s="270">
        <v>0</v>
      </c>
      <c r="R82" s="270">
        <v>96.740000000000009</v>
      </c>
      <c r="S82" s="257">
        <f t="shared" si="65"/>
        <v>67.429999999999993</v>
      </c>
      <c r="T82" s="256">
        <v>0</v>
      </c>
      <c r="U82" s="256">
        <v>0</v>
      </c>
      <c r="V82" s="256">
        <v>4.78</v>
      </c>
      <c r="W82" s="256">
        <v>62.65</v>
      </c>
      <c r="X82" s="256">
        <v>0</v>
      </c>
      <c r="Y82" s="256">
        <f t="shared" si="66"/>
        <v>0</v>
      </c>
      <c r="Z82" s="256">
        <v>0</v>
      </c>
      <c r="AA82" s="256">
        <v>0</v>
      </c>
      <c r="AB82" s="256">
        <v>0</v>
      </c>
      <c r="AC82" s="256">
        <v>0</v>
      </c>
      <c r="AD82" s="256">
        <v>0</v>
      </c>
      <c r="AE82" s="256">
        <f t="shared" si="67"/>
        <v>0</v>
      </c>
      <c r="AF82" s="256">
        <v>0</v>
      </c>
      <c r="AG82" s="256">
        <v>0</v>
      </c>
      <c r="AH82" s="256">
        <v>0</v>
      </c>
      <c r="AI82" s="256">
        <v>0</v>
      </c>
      <c r="AJ82" s="256">
        <v>0</v>
      </c>
      <c r="AK82" s="256">
        <v>0</v>
      </c>
      <c r="AL82" s="256">
        <v>41.26</v>
      </c>
      <c r="AM82" s="256">
        <v>0</v>
      </c>
      <c r="AN82" s="258">
        <v>0</v>
      </c>
    </row>
    <row r="83" spans="1:40" ht="15" customHeight="1" x14ac:dyDescent="0.15">
      <c r="A83" s="259"/>
      <c r="B83" s="260">
        <f t="shared" si="63"/>
        <v>6213.12</v>
      </c>
      <c r="C83" s="260">
        <f t="shared" si="64"/>
        <v>5242.6899999999996</v>
      </c>
      <c r="D83" s="260">
        <v>3901.48</v>
      </c>
      <c r="E83" s="260">
        <v>1248.92</v>
      </c>
      <c r="F83" s="260">
        <v>0.76</v>
      </c>
      <c r="G83" s="260">
        <v>0</v>
      </c>
      <c r="H83" s="260">
        <v>20.87</v>
      </c>
      <c r="I83" s="260">
        <v>0</v>
      </c>
      <c r="J83" s="260">
        <v>64.91</v>
      </c>
      <c r="K83" s="260">
        <v>0</v>
      </c>
      <c r="L83" s="260">
        <v>0.55000000000000004</v>
      </c>
      <c r="M83" s="260">
        <v>5.2</v>
      </c>
      <c r="N83" s="260">
        <v>0</v>
      </c>
      <c r="O83" s="260">
        <v>0</v>
      </c>
      <c r="P83" s="260">
        <v>0</v>
      </c>
      <c r="Q83" s="261">
        <v>0</v>
      </c>
      <c r="R83" s="261">
        <v>59.25</v>
      </c>
      <c r="S83" s="262">
        <f t="shared" si="65"/>
        <v>911.18</v>
      </c>
      <c r="T83" s="260">
        <v>0</v>
      </c>
      <c r="U83" s="260">
        <v>0</v>
      </c>
      <c r="V83" s="260">
        <v>183.27</v>
      </c>
      <c r="W83" s="260">
        <v>727.91</v>
      </c>
      <c r="X83" s="260">
        <v>0</v>
      </c>
      <c r="Y83" s="260">
        <f t="shared" si="66"/>
        <v>0</v>
      </c>
      <c r="Z83" s="260">
        <v>0</v>
      </c>
      <c r="AA83" s="260">
        <v>0</v>
      </c>
      <c r="AB83" s="260">
        <v>0</v>
      </c>
      <c r="AC83" s="260">
        <v>0</v>
      </c>
      <c r="AD83" s="260">
        <v>0</v>
      </c>
      <c r="AE83" s="260">
        <f t="shared" si="67"/>
        <v>0</v>
      </c>
      <c r="AF83" s="260">
        <v>0</v>
      </c>
      <c r="AG83" s="260">
        <v>0</v>
      </c>
      <c r="AH83" s="260">
        <v>0</v>
      </c>
      <c r="AI83" s="260">
        <v>0</v>
      </c>
      <c r="AJ83" s="260">
        <v>0</v>
      </c>
      <c r="AK83" s="260">
        <v>0</v>
      </c>
      <c r="AL83" s="260">
        <v>0</v>
      </c>
      <c r="AM83" s="260">
        <v>0</v>
      </c>
      <c r="AN83" s="263">
        <v>0</v>
      </c>
    </row>
    <row r="84" spans="1:40" ht="15" customHeight="1" x14ac:dyDescent="0.15">
      <c r="A84" s="188" t="s">
        <v>218</v>
      </c>
      <c r="B84" s="256">
        <f t="shared" si="63"/>
        <v>453.72</v>
      </c>
      <c r="C84" s="256">
        <f t="shared" si="64"/>
        <v>453.72</v>
      </c>
      <c r="D84" s="256">
        <v>0</v>
      </c>
      <c r="E84" s="256">
        <v>0</v>
      </c>
      <c r="F84" s="256">
        <v>0</v>
      </c>
      <c r="G84" s="256">
        <v>0</v>
      </c>
      <c r="H84" s="256">
        <v>0</v>
      </c>
      <c r="I84" s="256">
        <v>0</v>
      </c>
      <c r="J84" s="256">
        <v>0</v>
      </c>
      <c r="K84" s="256">
        <v>0</v>
      </c>
      <c r="L84" s="256">
        <v>0</v>
      </c>
      <c r="M84" s="256">
        <v>0</v>
      </c>
      <c r="N84" s="256">
        <v>0</v>
      </c>
      <c r="O84" s="256">
        <v>453.72</v>
      </c>
      <c r="P84" s="256">
        <v>0</v>
      </c>
      <c r="Q84" s="270">
        <v>0</v>
      </c>
      <c r="R84" s="270">
        <v>0</v>
      </c>
      <c r="S84" s="257">
        <f t="shared" si="65"/>
        <v>0</v>
      </c>
      <c r="T84" s="256">
        <v>0</v>
      </c>
      <c r="U84" s="256">
        <v>0</v>
      </c>
      <c r="V84" s="256">
        <v>0</v>
      </c>
      <c r="W84" s="256">
        <v>0</v>
      </c>
      <c r="X84" s="256">
        <v>0</v>
      </c>
      <c r="Y84" s="256">
        <f t="shared" si="66"/>
        <v>0</v>
      </c>
      <c r="Z84" s="256">
        <v>0</v>
      </c>
      <c r="AA84" s="256">
        <v>0</v>
      </c>
      <c r="AB84" s="256">
        <v>0</v>
      </c>
      <c r="AC84" s="256">
        <v>0</v>
      </c>
      <c r="AD84" s="256">
        <v>0</v>
      </c>
      <c r="AE84" s="256">
        <f t="shared" si="67"/>
        <v>0</v>
      </c>
      <c r="AF84" s="256">
        <v>0</v>
      </c>
      <c r="AG84" s="256">
        <v>0</v>
      </c>
      <c r="AH84" s="256">
        <v>0</v>
      </c>
      <c r="AI84" s="256">
        <v>0</v>
      </c>
      <c r="AJ84" s="256">
        <v>0</v>
      </c>
      <c r="AK84" s="256">
        <v>0</v>
      </c>
      <c r="AL84" s="256">
        <v>0</v>
      </c>
      <c r="AM84" s="256">
        <v>0</v>
      </c>
      <c r="AN84" s="258">
        <v>0</v>
      </c>
    </row>
    <row r="85" spans="1:40" ht="15" customHeight="1" x14ac:dyDescent="0.15">
      <c r="A85" s="259"/>
      <c r="B85" s="260">
        <f t="shared" si="63"/>
        <v>660.16</v>
      </c>
      <c r="C85" s="260">
        <f t="shared" si="64"/>
        <v>660.16</v>
      </c>
      <c r="D85" s="260">
        <v>0</v>
      </c>
      <c r="E85" s="260">
        <v>1.1599999999999999</v>
      </c>
      <c r="F85" s="260">
        <v>0</v>
      </c>
      <c r="G85" s="260">
        <v>577.77</v>
      </c>
      <c r="H85" s="260">
        <v>16.440000000000001</v>
      </c>
      <c r="I85" s="260">
        <v>3.54</v>
      </c>
      <c r="J85" s="260">
        <v>61.25</v>
      </c>
      <c r="K85" s="260">
        <v>0</v>
      </c>
      <c r="L85" s="260">
        <v>0</v>
      </c>
      <c r="M85" s="260">
        <v>0</v>
      </c>
      <c r="N85" s="260">
        <v>0</v>
      </c>
      <c r="O85" s="260">
        <v>0</v>
      </c>
      <c r="P85" s="260">
        <v>0</v>
      </c>
      <c r="Q85" s="261">
        <v>0</v>
      </c>
      <c r="R85" s="261">
        <v>0</v>
      </c>
      <c r="S85" s="262">
        <f t="shared" si="65"/>
        <v>0</v>
      </c>
      <c r="T85" s="260">
        <v>0</v>
      </c>
      <c r="U85" s="260">
        <v>0</v>
      </c>
      <c r="V85" s="260">
        <v>0</v>
      </c>
      <c r="W85" s="260">
        <v>0</v>
      </c>
      <c r="X85" s="260">
        <v>0</v>
      </c>
      <c r="Y85" s="260">
        <f t="shared" si="66"/>
        <v>0</v>
      </c>
      <c r="Z85" s="260">
        <v>0</v>
      </c>
      <c r="AA85" s="260">
        <v>0</v>
      </c>
      <c r="AB85" s="260">
        <v>0</v>
      </c>
      <c r="AC85" s="260">
        <v>0</v>
      </c>
      <c r="AD85" s="260">
        <v>0</v>
      </c>
      <c r="AE85" s="260">
        <f t="shared" si="67"/>
        <v>0</v>
      </c>
      <c r="AF85" s="260">
        <v>0</v>
      </c>
      <c r="AG85" s="260">
        <v>0</v>
      </c>
      <c r="AH85" s="260">
        <v>0</v>
      </c>
      <c r="AI85" s="260">
        <v>0</v>
      </c>
      <c r="AJ85" s="260">
        <v>0</v>
      </c>
      <c r="AK85" s="260">
        <v>0</v>
      </c>
      <c r="AL85" s="260">
        <v>0</v>
      </c>
      <c r="AM85" s="260">
        <v>0</v>
      </c>
      <c r="AN85" s="263">
        <v>0</v>
      </c>
    </row>
    <row r="86" spans="1:40" ht="15" customHeight="1" x14ac:dyDescent="0.15">
      <c r="A86" s="188" t="s">
        <v>219</v>
      </c>
      <c r="B86" s="256">
        <f t="shared" si="63"/>
        <v>20.39</v>
      </c>
      <c r="C86" s="256">
        <f t="shared" si="64"/>
        <v>20.39</v>
      </c>
      <c r="D86" s="256">
        <v>0</v>
      </c>
      <c r="E86" s="256">
        <v>0</v>
      </c>
      <c r="F86" s="256">
        <v>0</v>
      </c>
      <c r="G86" s="256">
        <v>0</v>
      </c>
      <c r="H86" s="256">
        <v>0</v>
      </c>
      <c r="I86" s="256">
        <v>0</v>
      </c>
      <c r="J86" s="256">
        <v>0</v>
      </c>
      <c r="K86" s="256">
        <v>0</v>
      </c>
      <c r="L86" s="256">
        <v>0</v>
      </c>
      <c r="M86" s="256">
        <v>0</v>
      </c>
      <c r="N86" s="256">
        <v>0</v>
      </c>
      <c r="O86" s="256">
        <v>20.39</v>
      </c>
      <c r="P86" s="256">
        <v>0</v>
      </c>
      <c r="Q86" s="270">
        <v>0</v>
      </c>
      <c r="R86" s="270">
        <v>0</v>
      </c>
      <c r="S86" s="257">
        <f t="shared" si="65"/>
        <v>0</v>
      </c>
      <c r="T86" s="256">
        <v>0</v>
      </c>
      <c r="U86" s="256">
        <v>0</v>
      </c>
      <c r="V86" s="256">
        <v>0</v>
      </c>
      <c r="W86" s="256">
        <v>0</v>
      </c>
      <c r="X86" s="256">
        <v>0</v>
      </c>
      <c r="Y86" s="256">
        <f t="shared" si="66"/>
        <v>0</v>
      </c>
      <c r="Z86" s="256">
        <v>0</v>
      </c>
      <c r="AA86" s="256">
        <v>0</v>
      </c>
      <c r="AB86" s="256">
        <v>0</v>
      </c>
      <c r="AC86" s="256">
        <v>0</v>
      </c>
      <c r="AD86" s="256">
        <v>0</v>
      </c>
      <c r="AE86" s="256">
        <f t="shared" si="67"/>
        <v>0</v>
      </c>
      <c r="AF86" s="256">
        <v>0</v>
      </c>
      <c r="AG86" s="256">
        <v>0</v>
      </c>
      <c r="AH86" s="256">
        <v>0</v>
      </c>
      <c r="AI86" s="256">
        <v>0</v>
      </c>
      <c r="AJ86" s="256">
        <v>0</v>
      </c>
      <c r="AK86" s="256">
        <v>0</v>
      </c>
      <c r="AL86" s="256">
        <v>0</v>
      </c>
      <c r="AM86" s="256">
        <v>0</v>
      </c>
      <c r="AN86" s="258">
        <v>0</v>
      </c>
    </row>
    <row r="87" spans="1:40" ht="15" customHeight="1" x14ac:dyDescent="0.15">
      <c r="A87" s="259"/>
      <c r="B87" s="260">
        <f t="shared" si="63"/>
        <v>602.98</v>
      </c>
      <c r="C87" s="260">
        <f t="shared" si="64"/>
        <v>602.82000000000005</v>
      </c>
      <c r="D87" s="260">
        <v>20.72</v>
      </c>
      <c r="E87" s="260">
        <v>429.97</v>
      </c>
      <c r="F87" s="260">
        <v>0</v>
      </c>
      <c r="G87" s="260">
        <v>121.09</v>
      </c>
      <c r="H87" s="260">
        <v>10.65</v>
      </c>
      <c r="I87" s="260">
        <v>0</v>
      </c>
      <c r="J87" s="260">
        <v>20.39</v>
      </c>
      <c r="K87" s="260">
        <v>0</v>
      </c>
      <c r="L87" s="260">
        <v>0</v>
      </c>
      <c r="M87" s="260">
        <v>0</v>
      </c>
      <c r="N87" s="260">
        <v>0</v>
      </c>
      <c r="O87" s="260">
        <v>0</v>
      </c>
      <c r="P87" s="260">
        <v>0</v>
      </c>
      <c r="Q87" s="261">
        <v>0</v>
      </c>
      <c r="R87" s="261">
        <v>0</v>
      </c>
      <c r="S87" s="262">
        <f t="shared" si="65"/>
        <v>0</v>
      </c>
      <c r="T87" s="260">
        <v>0</v>
      </c>
      <c r="U87" s="260">
        <v>0</v>
      </c>
      <c r="V87" s="260">
        <v>0</v>
      </c>
      <c r="W87" s="260">
        <v>0</v>
      </c>
      <c r="X87" s="260">
        <v>0</v>
      </c>
      <c r="Y87" s="260">
        <f t="shared" si="66"/>
        <v>0</v>
      </c>
      <c r="Z87" s="260">
        <v>0</v>
      </c>
      <c r="AA87" s="260">
        <v>0</v>
      </c>
      <c r="AB87" s="260">
        <v>0</v>
      </c>
      <c r="AC87" s="260">
        <v>0</v>
      </c>
      <c r="AD87" s="260">
        <v>0</v>
      </c>
      <c r="AE87" s="260">
        <f t="shared" si="67"/>
        <v>0</v>
      </c>
      <c r="AF87" s="260">
        <v>0</v>
      </c>
      <c r="AG87" s="260">
        <v>0</v>
      </c>
      <c r="AH87" s="260">
        <v>0</v>
      </c>
      <c r="AI87" s="260">
        <v>0</v>
      </c>
      <c r="AJ87" s="260">
        <v>0</v>
      </c>
      <c r="AK87" s="260">
        <v>0</v>
      </c>
      <c r="AL87" s="260">
        <v>0</v>
      </c>
      <c r="AM87" s="260">
        <v>0.16</v>
      </c>
      <c r="AN87" s="263">
        <v>0</v>
      </c>
    </row>
    <row r="88" spans="1:40" ht="15" customHeight="1" x14ac:dyDescent="0.15">
      <c r="A88" s="188" t="s">
        <v>220</v>
      </c>
      <c r="B88" s="256">
        <f t="shared" si="63"/>
        <v>57.78</v>
      </c>
      <c r="C88" s="256">
        <f t="shared" si="64"/>
        <v>57.78</v>
      </c>
      <c r="D88" s="256">
        <v>0</v>
      </c>
      <c r="E88" s="256">
        <v>0</v>
      </c>
      <c r="F88" s="256">
        <v>0</v>
      </c>
      <c r="G88" s="256">
        <v>0</v>
      </c>
      <c r="H88" s="256">
        <v>0</v>
      </c>
      <c r="I88" s="256">
        <v>0</v>
      </c>
      <c r="J88" s="256">
        <v>0</v>
      </c>
      <c r="K88" s="256">
        <v>0</v>
      </c>
      <c r="L88" s="256">
        <v>0</v>
      </c>
      <c r="M88" s="256">
        <v>0</v>
      </c>
      <c r="N88" s="256">
        <v>0</v>
      </c>
      <c r="O88" s="256">
        <v>57.78</v>
      </c>
      <c r="P88" s="256">
        <v>0</v>
      </c>
      <c r="Q88" s="270">
        <v>0</v>
      </c>
      <c r="R88" s="270">
        <v>0</v>
      </c>
      <c r="S88" s="257">
        <f t="shared" si="65"/>
        <v>0</v>
      </c>
      <c r="T88" s="256">
        <v>0</v>
      </c>
      <c r="U88" s="256">
        <v>0</v>
      </c>
      <c r="V88" s="256">
        <v>0</v>
      </c>
      <c r="W88" s="256">
        <v>0</v>
      </c>
      <c r="X88" s="256">
        <v>0</v>
      </c>
      <c r="Y88" s="256">
        <f t="shared" si="66"/>
        <v>0</v>
      </c>
      <c r="Z88" s="256">
        <v>0</v>
      </c>
      <c r="AA88" s="256">
        <v>0</v>
      </c>
      <c r="AB88" s="256">
        <v>0</v>
      </c>
      <c r="AC88" s="256">
        <v>0</v>
      </c>
      <c r="AD88" s="256">
        <v>0</v>
      </c>
      <c r="AE88" s="256">
        <f t="shared" si="67"/>
        <v>0</v>
      </c>
      <c r="AF88" s="256">
        <v>0</v>
      </c>
      <c r="AG88" s="256">
        <v>0</v>
      </c>
      <c r="AH88" s="256">
        <v>0</v>
      </c>
      <c r="AI88" s="256">
        <v>0</v>
      </c>
      <c r="AJ88" s="256">
        <v>0</v>
      </c>
      <c r="AK88" s="256">
        <v>0</v>
      </c>
      <c r="AL88" s="256">
        <v>0</v>
      </c>
      <c r="AM88" s="256">
        <v>0</v>
      </c>
      <c r="AN88" s="258">
        <v>0</v>
      </c>
    </row>
    <row r="89" spans="1:40" ht="15" customHeight="1" x14ac:dyDescent="0.15">
      <c r="A89" s="259"/>
      <c r="B89" s="260">
        <f t="shared" si="63"/>
        <v>1244.0099999999998</v>
      </c>
      <c r="C89" s="260">
        <f t="shared" si="64"/>
        <v>1240.06</v>
      </c>
      <c r="D89" s="260">
        <v>1133.9100000000001</v>
      </c>
      <c r="E89" s="260">
        <v>24.49</v>
      </c>
      <c r="F89" s="260">
        <v>3.03</v>
      </c>
      <c r="G89" s="260">
        <v>0</v>
      </c>
      <c r="H89" s="260">
        <v>20.85</v>
      </c>
      <c r="I89" s="260">
        <v>0</v>
      </c>
      <c r="J89" s="260">
        <v>57.78</v>
      </c>
      <c r="K89" s="260">
        <v>0</v>
      </c>
      <c r="L89" s="260">
        <v>0</v>
      </c>
      <c r="M89" s="260">
        <v>0</v>
      </c>
      <c r="N89" s="260">
        <v>0</v>
      </c>
      <c r="O89" s="260">
        <v>0</v>
      </c>
      <c r="P89" s="260">
        <v>0</v>
      </c>
      <c r="Q89" s="261">
        <v>0</v>
      </c>
      <c r="R89" s="261">
        <v>3.61</v>
      </c>
      <c r="S89" s="262">
        <f t="shared" si="65"/>
        <v>0</v>
      </c>
      <c r="T89" s="260">
        <v>0</v>
      </c>
      <c r="U89" s="260">
        <v>0</v>
      </c>
      <c r="V89" s="260">
        <v>0</v>
      </c>
      <c r="W89" s="260">
        <v>0</v>
      </c>
      <c r="X89" s="260">
        <v>0</v>
      </c>
      <c r="Y89" s="260">
        <f t="shared" si="66"/>
        <v>0</v>
      </c>
      <c r="Z89" s="260">
        <v>0</v>
      </c>
      <c r="AA89" s="260">
        <v>0</v>
      </c>
      <c r="AB89" s="260">
        <v>0</v>
      </c>
      <c r="AC89" s="260">
        <v>0</v>
      </c>
      <c r="AD89" s="260">
        <v>0</v>
      </c>
      <c r="AE89" s="260">
        <f t="shared" si="67"/>
        <v>0</v>
      </c>
      <c r="AF89" s="260">
        <v>0</v>
      </c>
      <c r="AG89" s="260">
        <v>0</v>
      </c>
      <c r="AH89" s="260">
        <v>0</v>
      </c>
      <c r="AI89" s="260">
        <v>0</v>
      </c>
      <c r="AJ89" s="260">
        <v>0</v>
      </c>
      <c r="AK89" s="260">
        <v>0</v>
      </c>
      <c r="AL89" s="260">
        <v>0</v>
      </c>
      <c r="AM89" s="260">
        <v>0.34</v>
      </c>
      <c r="AN89" s="263">
        <v>0</v>
      </c>
    </row>
    <row r="90" spans="1:40" ht="15" customHeight="1" x14ac:dyDescent="0.15">
      <c r="A90" s="188" t="s">
        <v>222</v>
      </c>
      <c r="B90" s="256">
        <f t="shared" si="63"/>
        <v>0</v>
      </c>
      <c r="C90" s="256">
        <f t="shared" si="64"/>
        <v>0</v>
      </c>
      <c r="D90" s="256">
        <v>0</v>
      </c>
      <c r="E90" s="256">
        <v>0</v>
      </c>
      <c r="F90" s="256">
        <v>0</v>
      </c>
      <c r="G90" s="256">
        <v>0</v>
      </c>
      <c r="H90" s="256">
        <v>0</v>
      </c>
      <c r="I90" s="256">
        <v>0</v>
      </c>
      <c r="J90" s="256">
        <v>0</v>
      </c>
      <c r="K90" s="256">
        <v>0</v>
      </c>
      <c r="L90" s="256">
        <v>0</v>
      </c>
      <c r="M90" s="256">
        <v>0</v>
      </c>
      <c r="N90" s="256">
        <v>0</v>
      </c>
      <c r="O90" s="256">
        <v>0</v>
      </c>
      <c r="P90" s="256">
        <v>0</v>
      </c>
      <c r="Q90" s="270">
        <v>0</v>
      </c>
      <c r="R90" s="270">
        <v>0</v>
      </c>
      <c r="S90" s="257">
        <f t="shared" si="65"/>
        <v>0</v>
      </c>
      <c r="T90" s="256">
        <v>0</v>
      </c>
      <c r="U90" s="256">
        <v>0</v>
      </c>
      <c r="V90" s="256">
        <v>0</v>
      </c>
      <c r="W90" s="256">
        <v>0</v>
      </c>
      <c r="X90" s="256">
        <v>0</v>
      </c>
      <c r="Y90" s="256">
        <f t="shared" si="66"/>
        <v>0</v>
      </c>
      <c r="Z90" s="256">
        <v>0</v>
      </c>
      <c r="AA90" s="256">
        <v>0</v>
      </c>
      <c r="AB90" s="256">
        <v>0</v>
      </c>
      <c r="AC90" s="256">
        <v>0</v>
      </c>
      <c r="AD90" s="256">
        <v>0</v>
      </c>
      <c r="AE90" s="256">
        <f t="shared" si="67"/>
        <v>0</v>
      </c>
      <c r="AF90" s="256">
        <v>0</v>
      </c>
      <c r="AG90" s="256">
        <v>0</v>
      </c>
      <c r="AH90" s="256">
        <v>0</v>
      </c>
      <c r="AI90" s="256">
        <v>0</v>
      </c>
      <c r="AJ90" s="256">
        <v>0</v>
      </c>
      <c r="AK90" s="256">
        <v>0</v>
      </c>
      <c r="AL90" s="256">
        <v>0</v>
      </c>
      <c r="AM90" s="256">
        <v>0</v>
      </c>
      <c r="AN90" s="258">
        <v>0</v>
      </c>
    </row>
    <row r="91" spans="1:40" ht="15" customHeight="1" x14ac:dyDescent="0.15">
      <c r="A91" s="259"/>
      <c r="B91" s="260">
        <f t="shared" si="63"/>
        <v>63.199999999999996</v>
      </c>
      <c r="C91" s="260">
        <f t="shared" si="64"/>
        <v>63.199999999999996</v>
      </c>
      <c r="D91" s="260">
        <v>0</v>
      </c>
      <c r="E91" s="260">
        <v>62.91</v>
      </c>
      <c r="F91" s="260">
        <v>0.28999999999999998</v>
      </c>
      <c r="G91" s="260">
        <v>0</v>
      </c>
      <c r="H91" s="260">
        <v>0</v>
      </c>
      <c r="I91" s="260">
        <v>0</v>
      </c>
      <c r="J91" s="260">
        <v>0</v>
      </c>
      <c r="K91" s="260">
        <v>0</v>
      </c>
      <c r="L91" s="260">
        <v>0</v>
      </c>
      <c r="M91" s="260">
        <v>0</v>
      </c>
      <c r="N91" s="260">
        <v>0</v>
      </c>
      <c r="O91" s="260">
        <v>0</v>
      </c>
      <c r="P91" s="260">
        <v>0</v>
      </c>
      <c r="Q91" s="261">
        <v>0</v>
      </c>
      <c r="R91" s="261">
        <v>0</v>
      </c>
      <c r="S91" s="262">
        <f t="shared" si="65"/>
        <v>0</v>
      </c>
      <c r="T91" s="260">
        <v>0</v>
      </c>
      <c r="U91" s="260">
        <v>0</v>
      </c>
      <c r="V91" s="260">
        <v>0</v>
      </c>
      <c r="W91" s="260">
        <v>0</v>
      </c>
      <c r="X91" s="260">
        <v>0</v>
      </c>
      <c r="Y91" s="260">
        <f t="shared" si="66"/>
        <v>0</v>
      </c>
      <c r="Z91" s="260">
        <v>0</v>
      </c>
      <c r="AA91" s="260">
        <v>0</v>
      </c>
      <c r="AB91" s="260">
        <v>0</v>
      </c>
      <c r="AC91" s="260">
        <v>0</v>
      </c>
      <c r="AD91" s="260">
        <v>0</v>
      </c>
      <c r="AE91" s="260">
        <f t="shared" si="67"/>
        <v>0</v>
      </c>
      <c r="AF91" s="260">
        <v>0</v>
      </c>
      <c r="AG91" s="260">
        <v>0</v>
      </c>
      <c r="AH91" s="260">
        <v>0</v>
      </c>
      <c r="AI91" s="260">
        <v>0</v>
      </c>
      <c r="AJ91" s="260">
        <v>0</v>
      </c>
      <c r="AK91" s="260">
        <v>0</v>
      </c>
      <c r="AL91" s="260">
        <v>0</v>
      </c>
      <c r="AM91" s="260">
        <v>0</v>
      </c>
      <c r="AN91" s="263">
        <v>0</v>
      </c>
    </row>
    <row r="92" spans="1:40" ht="15" customHeight="1" x14ac:dyDescent="0.15">
      <c r="A92" s="188" t="s">
        <v>167</v>
      </c>
      <c r="B92" s="256">
        <f t="shared" si="63"/>
        <v>77.709999999999994</v>
      </c>
      <c r="C92" s="256">
        <f t="shared" si="64"/>
        <v>77.709999999999994</v>
      </c>
      <c r="D92" s="256">
        <v>0</v>
      </c>
      <c r="E92" s="256">
        <v>0</v>
      </c>
      <c r="F92" s="256">
        <v>0</v>
      </c>
      <c r="G92" s="256">
        <v>0</v>
      </c>
      <c r="H92" s="256">
        <v>0</v>
      </c>
      <c r="I92" s="256">
        <v>0</v>
      </c>
      <c r="J92" s="256">
        <v>0</v>
      </c>
      <c r="K92" s="256">
        <v>0</v>
      </c>
      <c r="L92" s="256">
        <v>0</v>
      </c>
      <c r="M92" s="256">
        <v>0</v>
      </c>
      <c r="N92" s="256">
        <v>0</v>
      </c>
      <c r="O92" s="256">
        <v>77.709999999999994</v>
      </c>
      <c r="P92" s="256">
        <v>0</v>
      </c>
      <c r="Q92" s="270">
        <v>0</v>
      </c>
      <c r="R92" s="270">
        <v>0</v>
      </c>
      <c r="S92" s="257">
        <f t="shared" si="65"/>
        <v>0</v>
      </c>
      <c r="T92" s="256">
        <v>0</v>
      </c>
      <c r="U92" s="256">
        <v>0</v>
      </c>
      <c r="V92" s="256">
        <v>0</v>
      </c>
      <c r="W92" s="256">
        <v>0</v>
      </c>
      <c r="X92" s="256">
        <v>0</v>
      </c>
      <c r="Y92" s="256">
        <f t="shared" si="66"/>
        <v>0</v>
      </c>
      <c r="Z92" s="256">
        <v>0</v>
      </c>
      <c r="AA92" s="256">
        <v>0</v>
      </c>
      <c r="AB92" s="256">
        <v>0</v>
      </c>
      <c r="AC92" s="256">
        <v>0</v>
      </c>
      <c r="AD92" s="256">
        <v>0</v>
      </c>
      <c r="AE92" s="256">
        <f t="shared" si="67"/>
        <v>0</v>
      </c>
      <c r="AF92" s="256">
        <v>0</v>
      </c>
      <c r="AG92" s="256">
        <v>0</v>
      </c>
      <c r="AH92" s="256">
        <v>0</v>
      </c>
      <c r="AI92" s="256">
        <v>0</v>
      </c>
      <c r="AJ92" s="256">
        <v>0</v>
      </c>
      <c r="AK92" s="256">
        <v>0</v>
      </c>
      <c r="AL92" s="256">
        <v>0</v>
      </c>
      <c r="AM92" s="256">
        <v>0</v>
      </c>
      <c r="AN92" s="258">
        <v>0</v>
      </c>
    </row>
    <row r="93" spans="1:40" ht="15" customHeight="1" x14ac:dyDescent="0.15">
      <c r="A93" s="259"/>
      <c r="B93" s="260">
        <f t="shared" si="63"/>
        <v>498.30000000000007</v>
      </c>
      <c r="C93" s="260">
        <f t="shared" si="64"/>
        <v>498.30000000000007</v>
      </c>
      <c r="D93" s="260">
        <v>0</v>
      </c>
      <c r="E93" s="260">
        <v>141.57</v>
      </c>
      <c r="F93" s="260">
        <v>0.02</v>
      </c>
      <c r="G93" s="260">
        <v>337.02</v>
      </c>
      <c r="H93" s="260">
        <v>11.47</v>
      </c>
      <c r="I93" s="260">
        <v>0</v>
      </c>
      <c r="J93" s="260">
        <v>0</v>
      </c>
      <c r="K93" s="260">
        <v>0</v>
      </c>
      <c r="L93" s="260">
        <v>0</v>
      </c>
      <c r="M93" s="260">
        <v>0</v>
      </c>
      <c r="N93" s="260">
        <v>0</v>
      </c>
      <c r="O93" s="260">
        <v>8.2200000000000006</v>
      </c>
      <c r="P93" s="260">
        <v>0</v>
      </c>
      <c r="Q93" s="261">
        <v>0</v>
      </c>
      <c r="R93" s="261">
        <v>0</v>
      </c>
      <c r="S93" s="262">
        <f t="shared" si="65"/>
        <v>0</v>
      </c>
      <c r="T93" s="260">
        <v>0</v>
      </c>
      <c r="U93" s="260">
        <v>0</v>
      </c>
      <c r="V93" s="260">
        <v>0</v>
      </c>
      <c r="W93" s="260">
        <v>0</v>
      </c>
      <c r="X93" s="260">
        <v>0</v>
      </c>
      <c r="Y93" s="260">
        <f t="shared" si="66"/>
        <v>0</v>
      </c>
      <c r="Z93" s="260">
        <v>0</v>
      </c>
      <c r="AA93" s="260">
        <v>0</v>
      </c>
      <c r="AB93" s="260">
        <v>0</v>
      </c>
      <c r="AC93" s="260">
        <v>0</v>
      </c>
      <c r="AD93" s="260">
        <v>0</v>
      </c>
      <c r="AE93" s="260">
        <f t="shared" si="67"/>
        <v>0</v>
      </c>
      <c r="AF93" s="260">
        <v>0</v>
      </c>
      <c r="AG93" s="260">
        <v>0</v>
      </c>
      <c r="AH93" s="260">
        <v>0</v>
      </c>
      <c r="AI93" s="260">
        <v>0</v>
      </c>
      <c r="AJ93" s="260">
        <v>0</v>
      </c>
      <c r="AK93" s="260">
        <v>0</v>
      </c>
      <c r="AL93" s="260">
        <v>0</v>
      </c>
      <c r="AM93" s="260">
        <v>0</v>
      </c>
      <c r="AN93" s="263">
        <v>0</v>
      </c>
    </row>
    <row r="94" spans="1:40" ht="15" customHeight="1" x14ac:dyDescent="0.15">
      <c r="A94" s="188" t="s">
        <v>221</v>
      </c>
      <c r="B94" s="256">
        <f t="shared" si="63"/>
        <v>121.21000000000001</v>
      </c>
      <c r="C94" s="256">
        <f t="shared" si="64"/>
        <v>121.21000000000001</v>
      </c>
      <c r="D94" s="256">
        <v>0</v>
      </c>
      <c r="E94" s="256">
        <v>64.37</v>
      </c>
      <c r="F94" s="256">
        <v>0</v>
      </c>
      <c r="G94" s="256">
        <v>0</v>
      </c>
      <c r="H94" s="256">
        <v>0</v>
      </c>
      <c r="I94" s="256">
        <v>0</v>
      </c>
      <c r="J94" s="256">
        <v>0</v>
      </c>
      <c r="K94" s="256">
        <v>0</v>
      </c>
      <c r="L94" s="256">
        <v>0</v>
      </c>
      <c r="M94" s="256">
        <v>0</v>
      </c>
      <c r="N94" s="256">
        <v>0</v>
      </c>
      <c r="O94" s="256">
        <v>56.84</v>
      </c>
      <c r="P94" s="256">
        <v>0</v>
      </c>
      <c r="Q94" s="270">
        <v>0</v>
      </c>
      <c r="R94" s="270">
        <v>0</v>
      </c>
      <c r="S94" s="257">
        <f t="shared" si="65"/>
        <v>0</v>
      </c>
      <c r="T94" s="256">
        <v>0</v>
      </c>
      <c r="U94" s="256">
        <v>0</v>
      </c>
      <c r="V94" s="256">
        <v>0</v>
      </c>
      <c r="W94" s="256">
        <v>0</v>
      </c>
      <c r="X94" s="256">
        <v>0</v>
      </c>
      <c r="Y94" s="256">
        <f t="shared" si="66"/>
        <v>0</v>
      </c>
      <c r="Z94" s="256">
        <v>0</v>
      </c>
      <c r="AA94" s="256">
        <v>0</v>
      </c>
      <c r="AB94" s="256">
        <v>0</v>
      </c>
      <c r="AC94" s="256">
        <v>0</v>
      </c>
      <c r="AD94" s="256">
        <v>0</v>
      </c>
      <c r="AE94" s="256">
        <f t="shared" si="67"/>
        <v>0</v>
      </c>
      <c r="AF94" s="256">
        <v>0</v>
      </c>
      <c r="AG94" s="256">
        <v>0</v>
      </c>
      <c r="AH94" s="256">
        <v>0</v>
      </c>
      <c r="AI94" s="256">
        <v>0</v>
      </c>
      <c r="AJ94" s="256">
        <v>0</v>
      </c>
      <c r="AK94" s="256">
        <v>0</v>
      </c>
      <c r="AL94" s="256">
        <v>0</v>
      </c>
      <c r="AM94" s="256">
        <v>0</v>
      </c>
      <c r="AN94" s="258">
        <v>0</v>
      </c>
    </row>
    <row r="95" spans="1:40" ht="15" customHeight="1" x14ac:dyDescent="0.15">
      <c r="A95" s="259"/>
      <c r="B95" s="260">
        <f t="shared" si="63"/>
        <v>1114.04</v>
      </c>
      <c r="C95" s="260">
        <f t="shared" si="64"/>
        <v>1114.04</v>
      </c>
      <c r="D95" s="260">
        <v>64.37</v>
      </c>
      <c r="E95" s="260">
        <v>1019.21</v>
      </c>
      <c r="F95" s="260">
        <v>4.22</v>
      </c>
      <c r="G95" s="260">
        <v>0</v>
      </c>
      <c r="H95" s="260">
        <v>13.49</v>
      </c>
      <c r="I95" s="260">
        <v>0</v>
      </c>
      <c r="J95" s="260">
        <v>12.75</v>
      </c>
      <c r="K95" s="260">
        <v>0</v>
      </c>
      <c r="L95" s="260">
        <v>0</v>
      </c>
      <c r="M95" s="260">
        <v>0</v>
      </c>
      <c r="N95" s="260">
        <v>0</v>
      </c>
      <c r="O95" s="260">
        <v>0</v>
      </c>
      <c r="P95" s="260">
        <v>0</v>
      </c>
      <c r="Q95" s="261">
        <v>0</v>
      </c>
      <c r="R95" s="261">
        <v>0</v>
      </c>
      <c r="S95" s="262">
        <f t="shared" si="65"/>
        <v>0</v>
      </c>
      <c r="T95" s="260">
        <v>0</v>
      </c>
      <c r="U95" s="260">
        <v>0</v>
      </c>
      <c r="V95" s="260">
        <v>0</v>
      </c>
      <c r="W95" s="260">
        <v>0</v>
      </c>
      <c r="X95" s="260">
        <v>0</v>
      </c>
      <c r="Y95" s="260">
        <f t="shared" si="66"/>
        <v>0</v>
      </c>
      <c r="Z95" s="260">
        <v>0</v>
      </c>
      <c r="AA95" s="260">
        <v>0</v>
      </c>
      <c r="AB95" s="260">
        <v>0</v>
      </c>
      <c r="AC95" s="260">
        <v>0</v>
      </c>
      <c r="AD95" s="260">
        <v>0</v>
      </c>
      <c r="AE95" s="260">
        <f t="shared" si="67"/>
        <v>0</v>
      </c>
      <c r="AF95" s="260">
        <v>0</v>
      </c>
      <c r="AG95" s="260">
        <v>0</v>
      </c>
      <c r="AH95" s="260">
        <v>0</v>
      </c>
      <c r="AI95" s="260">
        <v>0</v>
      </c>
      <c r="AJ95" s="260">
        <v>0</v>
      </c>
      <c r="AK95" s="260">
        <v>0</v>
      </c>
      <c r="AL95" s="260">
        <v>0</v>
      </c>
      <c r="AM95" s="260">
        <v>0</v>
      </c>
      <c r="AN95" s="263">
        <v>0</v>
      </c>
    </row>
    <row r="96" spans="1:40" ht="15" customHeight="1" x14ac:dyDescent="0.15">
      <c r="A96" s="188" t="s">
        <v>461</v>
      </c>
      <c r="B96" s="256">
        <f t="shared" si="63"/>
        <v>16.52</v>
      </c>
      <c r="C96" s="256">
        <f t="shared" si="64"/>
        <v>16.52</v>
      </c>
      <c r="D96" s="256">
        <v>0</v>
      </c>
      <c r="E96" s="256">
        <v>0</v>
      </c>
      <c r="F96" s="256">
        <v>0</v>
      </c>
      <c r="G96" s="256">
        <v>0</v>
      </c>
      <c r="H96" s="256">
        <v>0</v>
      </c>
      <c r="I96" s="256">
        <v>0</v>
      </c>
      <c r="J96" s="256">
        <v>0</v>
      </c>
      <c r="K96" s="256">
        <v>0</v>
      </c>
      <c r="L96" s="256">
        <v>0</v>
      </c>
      <c r="M96" s="256">
        <v>0</v>
      </c>
      <c r="N96" s="256">
        <v>0</v>
      </c>
      <c r="O96" s="256">
        <v>16.52</v>
      </c>
      <c r="P96" s="256">
        <v>0</v>
      </c>
      <c r="Q96" s="270">
        <v>0</v>
      </c>
      <c r="R96" s="270">
        <v>0</v>
      </c>
      <c r="S96" s="257">
        <f t="shared" si="65"/>
        <v>0</v>
      </c>
      <c r="T96" s="256">
        <v>0</v>
      </c>
      <c r="U96" s="256">
        <v>0</v>
      </c>
      <c r="V96" s="256">
        <v>0</v>
      </c>
      <c r="W96" s="256">
        <v>0</v>
      </c>
      <c r="X96" s="256">
        <v>0</v>
      </c>
      <c r="Y96" s="256">
        <f t="shared" si="66"/>
        <v>0</v>
      </c>
      <c r="Z96" s="256">
        <v>0</v>
      </c>
      <c r="AA96" s="256">
        <v>0</v>
      </c>
      <c r="AB96" s="256">
        <v>0</v>
      </c>
      <c r="AC96" s="256">
        <v>0</v>
      </c>
      <c r="AD96" s="256">
        <v>0</v>
      </c>
      <c r="AE96" s="256">
        <f t="shared" si="67"/>
        <v>0</v>
      </c>
      <c r="AF96" s="256">
        <v>0</v>
      </c>
      <c r="AG96" s="256">
        <v>0</v>
      </c>
      <c r="AH96" s="256">
        <v>0</v>
      </c>
      <c r="AI96" s="256">
        <v>0</v>
      </c>
      <c r="AJ96" s="256">
        <v>0</v>
      </c>
      <c r="AK96" s="256">
        <v>0</v>
      </c>
      <c r="AL96" s="256">
        <v>0</v>
      </c>
      <c r="AM96" s="256">
        <v>0</v>
      </c>
      <c r="AN96" s="258">
        <v>0</v>
      </c>
    </row>
    <row r="97" spans="1:40" ht="15" customHeight="1" x14ac:dyDescent="0.15">
      <c r="A97" s="259"/>
      <c r="B97" s="260">
        <f t="shared" si="63"/>
        <v>661.32</v>
      </c>
      <c r="C97" s="260">
        <f t="shared" si="64"/>
        <v>657.7</v>
      </c>
      <c r="D97" s="260">
        <v>0</v>
      </c>
      <c r="E97" s="260">
        <v>296.45</v>
      </c>
      <c r="F97" s="260">
        <v>0.26</v>
      </c>
      <c r="G97" s="260">
        <v>230.96</v>
      </c>
      <c r="H97" s="260">
        <v>92.21</v>
      </c>
      <c r="I97" s="260">
        <v>0</v>
      </c>
      <c r="J97" s="260">
        <v>37.82</v>
      </c>
      <c r="K97" s="260">
        <v>0</v>
      </c>
      <c r="L97" s="260">
        <v>0</v>
      </c>
      <c r="M97" s="260">
        <v>0</v>
      </c>
      <c r="N97" s="260">
        <v>0</v>
      </c>
      <c r="O97" s="260">
        <v>0</v>
      </c>
      <c r="P97" s="260">
        <v>0</v>
      </c>
      <c r="Q97" s="261">
        <v>0</v>
      </c>
      <c r="R97" s="261">
        <v>3.62</v>
      </c>
      <c r="S97" s="262">
        <f t="shared" si="65"/>
        <v>0</v>
      </c>
      <c r="T97" s="260">
        <v>0</v>
      </c>
      <c r="U97" s="260">
        <v>0</v>
      </c>
      <c r="V97" s="260">
        <v>0</v>
      </c>
      <c r="W97" s="260">
        <v>0</v>
      </c>
      <c r="X97" s="260">
        <v>0</v>
      </c>
      <c r="Y97" s="260">
        <f t="shared" si="66"/>
        <v>0</v>
      </c>
      <c r="Z97" s="260">
        <v>0</v>
      </c>
      <c r="AA97" s="260">
        <v>0</v>
      </c>
      <c r="AB97" s="260">
        <v>0</v>
      </c>
      <c r="AC97" s="260">
        <v>0</v>
      </c>
      <c r="AD97" s="260">
        <v>0</v>
      </c>
      <c r="AE97" s="260">
        <f t="shared" si="67"/>
        <v>0</v>
      </c>
      <c r="AF97" s="260">
        <v>0</v>
      </c>
      <c r="AG97" s="260">
        <v>0</v>
      </c>
      <c r="AH97" s="260">
        <v>0</v>
      </c>
      <c r="AI97" s="260">
        <v>0</v>
      </c>
      <c r="AJ97" s="260">
        <v>0</v>
      </c>
      <c r="AK97" s="260">
        <v>0</v>
      </c>
      <c r="AL97" s="260">
        <v>0</v>
      </c>
      <c r="AM97" s="260">
        <v>0</v>
      </c>
      <c r="AN97" s="263">
        <v>0</v>
      </c>
    </row>
    <row r="98" spans="1:40" ht="15" customHeight="1" x14ac:dyDescent="0.15">
      <c r="A98" s="188" t="s">
        <v>419</v>
      </c>
      <c r="B98" s="256">
        <f t="shared" si="63"/>
        <v>89.88</v>
      </c>
      <c r="C98" s="256">
        <f t="shared" si="64"/>
        <v>89.88</v>
      </c>
      <c r="D98" s="256">
        <v>0</v>
      </c>
      <c r="E98" s="256">
        <v>0</v>
      </c>
      <c r="F98" s="256">
        <v>0</v>
      </c>
      <c r="G98" s="256">
        <v>0</v>
      </c>
      <c r="H98" s="256">
        <v>0</v>
      </c>
      <c r="I98" s="256">
        <v>0</v>
      </c>
      <c r="J98" s="256">
        <v>0</v>
      </c>
      <c r="K98" s="256">
        <v>0</v>
      </c>
      <c r="L98" s="256">
        <v>0</v>
      </c>
      <c r="M98" s="256">
        <v>0</v>
      </c>
      <c r="N98" s="256">
        <v>1.17</v>
      </c>
      <c r="O98" s="256">
        <v>88.71</v>
      </c>
      <c r="P98" s="256">
        <v>0</v>
      </c>
      <c r="Q98" s="270">
        <v>0</v>
      </c>
      <c r="R98" s="270">
        <v>0</v>
      </c>
      <c r="S98" s="257">
        <f t="shared" si="65"/>
        <v>0</v>
      </c>
      <c r="T98" s="256">
        <v>0</v>
      </c>
      <c r="U98" s="256">
        <v>0</v>
      </c>
      <c r="V98" s="256">
        <v>0</v>
      </c>
      <c r="W98" s="256">
        <v>0</v>
      </c>
      <c r="X98" s="256">
        <v>0</v>
      </c>
      <c r="Y98" s="256">
        <f t="shared" si="66"/>
        <v>0</v>
      </c>
      <c r="Z98" s="256">
        <v>0</v>
      </c>
      <c r="AA98" s="256">
        <v>0</v>
      </c>
      <c r="AB98" s="256">
        <v>0</v>
      </c>
      <c r="AC98" s="256">
        <v>0</v>
      </c>
      <c r="AD98" s="256">
        <v>0</v>
      </c>
      <c r="AE98" s="256">
        <f t="shared" si="67"/>
        <v>0</v>
      </c>
      <c r="AF98" s="256">
        <v>0</v>
      </c>
      <c r="AG98" s="256">
        <v>0</v>
      </c>
      <c r="AH98" s="256">
        <v>0</v>
      </c>
      <c r="AI98" s="256">
        <v>0</v>
      </c>
      <c r="AJ98" s="256">
        <v>0</v>
      </c>
      <c r="AK98" s="256">
        <v>0</v>
      </c>
      <c r="AL98" s="256">
        <v>0</v>
      </c>
      <c r="AM98" s="256">
        <v>0</v>
      </c>
      <c r="AN98" s="258">
        <v>0</v>
      </c>
    </row>
    <row r="99" spans="1:40" ht="15" customHeight="1" thickBot="1" x14ac:dyDescent="0.2">
      <c r="A99" s="264"/>
      <c r="B99" s="265">
        <f t="shared" si="63"/>
        <v>102.97</v>
      </c>
      <c r="C99" s="265">
        <f t="shared" si="64"/>
        <v>94.05</v>
      </c>
      <c r="D99" s="265">
        <v>0</v>
      </c>
      <c r="E99" s="265">
        <v>0</v>
      </c>
      <c r="F99" s="265">
        <v>0</v>
      </c>
      <c r="G99" s="265">
        <v>91.72</v>
      </c>
      <c r="H99" s="265">
        <v>0.63</v>
      </c>
      <c r="I99" s="265">
        <v>1.7</v>
      </c>
      <c r="J99" s="265">
        <v>0</v>
      </c>
      <c r="K99" s="265">
        <v>0</v>
      </c>
      <c r="L99" s="265">
        <v>0</v>
      </c>
      <c r="M99" s="265">
        <v>0</v>
      </c>
      <c r="N99" s="265">
        <v>0</v>
      </c>
      <c r="O99" s="265">
        <v>0</v>
      </c>
      <c r="P99" s="265">
        <v>0</v>
      </c>
      <c r="Q99" s="272">
        <v>0</v>
      </c>
      <c r="R99" s="272">
        <v>0</v>
      </c>
      <c r="S99" s="266">
        <f t="shared" si="65"/>
        <v>0</v>
      </c>
      <c r="T99" s="265">
        <v>0</v>
      </c>
      <c r="U99" s="265">
        <v>0</v>
      </c>
      <c r="V99" s="265">
        <v>0</v>
      </c>
      <c r="W99" s="265">
        <v>0</v>
      </c>
      <c r="X99" s="265">
        <v>0</v>
      </c>
      <c r="Y99" s="265">
        <f t="shared" si="66"/>
        <v>0</v>
      </c>
      <c r="Z99" s="265">
        <v>0</v>
      </c>
      <c r="AA99" s="265">
        <v>0</v>
      </c>
      <c r="AB99" s="265">
        <v>0</v>
      </c>
      <c r="AC99" s="265">
        <v>0</v>
      </c>
      <c r="AD99" s="265">
        <v>0</v>
      </c>
      <c r="AE99" s="265">
        <f t="shared" si="67"/>
        <v>0</v>
      </c>
      <c r="AF99" s="265">
        <v>0</v>
      </c>
      <c r="AG99" s="265">
        <v>0</v>
      </c>
      <c r="AH99" s="265">
        <v>0</v>
      </c>
      <c r="AI99" s="265">
        <v>0</v>
      </c>
      <c r="AJ99" s="265">
        <v>0</v>
      </c>
      <c r="AK99" s="265">
        <v>0</v>
      </c>
      <c r="AL99" s="265">
        <v>8.86</v>
      </c>
      <c r="AM99" s="265">
        <v>0.06</v>
      </c>
      <c r="AN99" s="267">
        <v>0</v>
      </c>
    </row>
    <row r="100" spans="1:40" ht="15" customHeight="1" x14ac:dyDescent="0.15">
      <c r="A100" s="107" t="s">
        <v>113</v>
      </c>
      <c r="B100" s="107"/>
      <c r="C100" s="107"/>
      <c r="D100" s="107"/>
      <c r="E100" s="107"/>
      <c r="F100" s="107"/>
      <c r="G100" s="107"/>
      <c r="H100" s="107"/>
      <c r="I100" s="107"/>
      <c r="J100" s="107"/>
      <c r="K100" s="107"/>
      <c r="L100" s="107"/>
      <c r="M100" s="107"/>
      <c r="N100" s="107"/>
      <c r="O100" s="107"/>
      <c r="P100" s="107"/>
      <c r="Q100" s="107"/>
      <c r="R100" s="107"/>
      <c r="S100" s="107"/>
      <c r="T100" s="107"/>
      <c r="U100" s="107"/>
      <c r="V100" s="107"/>
      <c r="W100" s="107"/>
      <c r="X100" s="107"/>
      <c r="Y100" s="107"/>
      <c r="Z100" s="107"/>
      <c r="AA100" s="107"/>
      <c r="AB100" s="107"/>
      <c r="AC100" s="107"/>
      <c r="AD100" s="107"/>
      <c r="AE100" s="107"/>
      <c r="AF100" s="107"/>
      <c r="AG100" s="107"/>
      <c r="AH100" s="107"/>
      <c r="AI100" s="107"/>
      <c r="AJ100" s="107"/>
      <c r="AK100" s="107"/>
      <c r="AL100" s="107"/>
      <c r="AM100" s="107"/>
      <c r="AN100" s="107"/>
    </row>
    <row r="101" spans="1:40" ht="15" customHeight="1" x14ac:dyDescent="0.15">
      <c r="A101" s="107" t="s">
        <v>456</v>
      </c>
      <c r="B101" s="107"/>
      <c r="C101" s="107"/>
      <c r="D101" s="107"/>
      <c r="E101" s="107"/>
      <c r="F101" s="107"/>
      <c r="G101" s="107"/>
      <c r="H101" s="107"/>
      <c r="I101" s="107"/>
      <c r="J101" s="107"/>
      <c r="K101" s="107"/>
      <c r="L101" s="107"/>
      <c r="M101" s="107"/>
      <c r="N101" s="107"/>
      <c r="O101" s="107"/>
      <c r="P101" s="107"/>
      <c r="Q101" s="107"/>
      <c r="R101" s="107"/>
      <c r="S101" s="107"/>
      <c r="T101" s="107"/>
      <c r="U101" s="107"/>
      <c r="V101" s="107"/>
      <c r="W101" s="107"/>
      <c r="X101" s="107"/>
      <c r="Y101" s="107"/>
      <c r="Z101" s="107"/>
      <c r="AA101" s="107"/>
      <c r="AB101" s="107"/>
      <c r="AC101" s="107"/>
      <c r="AD101" s="107"/>
      <c r="AE101" s="107"/>
      <c r="AF101" s="107"/>
      <c r="AG101" s="107"/>
      <c r="AH101" s="107"/>
      <c r="AI101" s="107"/>
      <c r="AJ101" s="107"/>
      <c r="AK101" s="107"/>
      <c r="AL101" s="107"/>
      <c r="AM101" s="107"/>
      <c r="AN101" s="107"/>
    </row>
    <row r="103" spans="1:40" s="3" customFormat="1" ht="17.25" x14ac:dyDescent="0.15">
      <c r="A103" s="3" t="s">
        <v>462</v>
      </c>
    </row>
    <row r="104" spans="1:40" ht="15" thickBot="1" x14ac:dyDescent="0.2">
      <c r="A104" s="72"/>
      <c r="B104" s="72"/>
      <c r="C104" s="72"/>
      <c r="D104" s="72"/>
      <c r="E104" s="72"/>
      <c r="F104" s="72"/>
      <c r="G104" s="72"/>
      <c r="H104" s="72"/>
      <c r="I104" s="72"/>
      <c r="J104" s="72"/>
      <c r="K104" s="72"/>
      <c r="L104" s="72"/>
      <c r="M104" s="72"/>
      <c r="N104" s="72"/>
      <c r="O104" s="72"/>
      <c r="P104" s="72"/>
      <c r="Q104" s="72"/>
      <c r="R104" s="72"/>
      <c r="S104" s="72"/>
      <c r="T104" s="72"/>
      <c r="U104" s="72"/>
      <c r="V104" s="72"/>
      <c r="W104" s="72"/>
      <c r="X104" s="72"/>
      <c r="Y104" s="72"/>
      <c r="Z104" s="72"/>
      <c r="AA104" s="72"/>
      <c r="AB104" s="72"/>
      <c r="AC104" s="72"/>
      <c r="AD104" s="72"/>
      <c r="AE104" s="72"/>
      <c r="AF104" s="72"/>
      <c r="AG104" s="72"/>
      <c r="AH104" s="72"/>
      <c r="AI104" s="72"/>
      <c r="AJ104" s="72"/>
      <c r="AK104" s="72"/>
      <c r="AL104" s="72" t="s">
        <v>114</v>
      </c>
      <c r="AM104" s="72"/>
      <c r="AN104" s="72"/>
    </row>
    <row r="105" spans="1:40" ht="14.25" customHeight="1" x14ac:dyDescent="0.15">
      <c r="A105" s="386" t="s">
        <v>387</v>
      </c>
      <c r="B105" s="378" t="s">
        <v>126</v>
      </c>
      <c r="C105" s="389" t="s">
        <v>388</v>
      </c>
      <c r="D105" s="390"/>
      <c r="E105" s="390"/>
      <c r="F105" s="390"/>
      <c r="G105" s="390"/>
      <c r="H105" s="390"/>
      <c r="I105" s="390"/>
      <c r="J105" s="390"/>
      <c r="K105" s="390"/>
      <c r="L105" s="390"/>
      <c r="M105" s="390"/>
      <c r="N105" s="390"/>
      <c r="O105" s="390"/>
      <c r="P105" s="362"/>
      <c r="Q105" s="392" t="s">
        <v>146</v>
      </c>
      <c r="R105" s="392" t="s">
        <v>453</v>
      </c>
      <c r="S105" s="255" t="s">
        <v>436</v>
      </c>
      <c r="T105" s="91"/>
      <c r="U105" s="91"/>
      <c r="V105" s="91"/>
      <c r="W105" s="91"/>
      <c r="X105" s="91"/>
      <c r="Y105" s="91"/>
      <c r="Z105" s="91"/>
      <c r="AA105" s="91"/>
      <c r="AB105" s="91"/>
      <c r="AC105" s="91"/>
      <c r="AD105" s="91"/>
      <c r="AE105" s="91"/>
      <c r="AF105" s="91"/>
      <c r="AG105" s="91"/>
      <c r="AH105" s="91"/>
      <c r="AI105" s="91"/>
      <c r="AJ105" s="89" t="s">
        <v>41</v>
      </c>
      <c r="AK105" s="378" t="s">
        <v>143</v>
      </c>
      <c r="AL105" s="378" t="s">
        <v>144</v>
      </c>
      <c r="AM105" s="378" t="s">
        <v>145</v>
      </c>
      <c r="AN105" s="379" t="s">
        <v>454</v>
      </c>
    </row>
    <row r="106" spans="1:40" ht="14.25" customHeight="1" x14ac:dyDescent="0.15">
      <c r="A106" s="387"/>
      <c r="B106" s="376"/>
      <c r="C106" s="391"/>
      <c r="D106" s="353"/>
      <c r="E106" s="353"/>
      <c r="F106" s="353"/>
      <c r="G106" s="353"/>
      <c r="H106" s="353"/>
      <c r="I106" s="353"/>
      <c r="J106" s="353"/>
      <c r="K106" s="353"/>
      <c r="L106" s="353"/>
      <c r="M106" s="353"/>
      <c r="N106" s="353"/>
      <c r="O106" s="353"/>
      <c r="P106" s="354"/>
      <c r="Q106" s="393" t="s">
        <v>58</v>
      </c>
      <c r="R106" s="393" t="s">
        <v>58</v>
      </c>
      <c r="S106" s="382" t="s">
        <v>389</v>
      </c>
      <c r="T106" s="356"/>
      <c r="U106" s="356"/>
      <c r="V106" s="356"/>
      <c r="W106" s="356"/>
      <c r="X106" s="357"/>
      <c r="Y106" s="355" t="s">
        <v>390</v>
      </c>
      <c r="Z106" s="356"/>
      <c r="AA106" s="356"/>
      <c r="AB106" s="356"/>
      <c r="AC106" s="356"/>
      <c r="AD106" s="357"/>
      <c r="AE106" s="355" t="s">
        <v>391</v>
      </c>
      <c r="AF106" s="356"/>
      <c r="AG106" s="356"/>
      <c r="AH106" s="356"/>
      <c r="AI106" s="357"/>
      <c r="AJ106" s="73" t="s">
        <v>59</v>
      </c>
      <c r="AK106" s="376" t="s">
        <v>60</v>
      </c>
      <c r="AL106" s="376" t="s">
        <v>61</v>
      </c>
      <c r="AM106" s="376" t="s">
        <v>62</v>
      </c>
      <c r="AN106" s="380" t="s">
        <v>63</v>
      </c>
    </row>
    <row r="107" spans="1:40" ht="14.25" customHeight="1" x14ac:dyDescent="0.15">
      <c r="A107" s="387"/>
      <c r="B107" s="376"/>
      <c r="C107" s="375" t="s">
        <v>126</v>
      </c>
      <c r="D107" s="375" t="s">
        <v>127</v>
      </c>
      <c r="E107" s="375" t="s">
        <v>128</v>
      </c>
      <c r="F107" s="375" t="s">
        <v>129</v>
      </c>
      <c r="G107" s="375" t="s">
        <v>130</v>
      </c>
      <c r="H107" s="375" t="s">
        <v>131</v>
      </c>
      <c r="I107" s="375" t="s">
        <v>132</v>
      </c>
      <c r="J107" s="375" t="s">
        <v>133</v>
      </c>
      <c r="K107" s="375" t="s">
        <v>134</v>
      </c>
      <c r="L107" s="375" t="s">
        <v>135</v>
      </c>
      <c r="M107" s="375" t="s">
        <v>136</v>
      </c>
      <c r="N107" s="375" t="s">
        <v>323</v>
      </c>
      <c r="O107" s="375" t="s">
        <v>137</v>
      </c>
      <c r="P107" s="375" t="s">
        <v>138</v>
      </c>
      <c r="Q107" s="393" t="s">
        <v>64</v>
      </c>
      <c r="R107" s="393" t="s">
        <v>64</v>
      </c>
      <c r="S107" s="383" t="s">
        <v>126</v>
      </c>
      <c r="T107" s="375" t="s">
        <v>139</v>
      </c>
      <c r="U107" s="375" t="s">
        <v>140</v>
      </c>
      <c r="V107" s="375" t="s">
        <v>141</v>
      </c>
      <c r="W107" s="375" t="s">
        <v>142</v>
      </c>
      <c r="X107" s="375" t="s">
        <v>455</v>
      </c>
      <c r="Y107" s="375" t="s">
        <v>126</v>
      </c>
      <c r="Z107" s="375" t="s">
        <v>139</v>
      </c>
      <c r="AA107" s="375" t="s">
        <v>140</v>
      </c>
      <c r="AB107" s="375" t="s">
        <v>141</v>
      </c>
      <c r="AC107" s="375" t="s">
        <v>142</v>
      </c>
      <c r="AD107" s="375" t="s">
        <v>455</v>
      </c>
      <c r="AE107" s="375" t="s">
        <v>126</v>
      </c>
      <c r="AF107" s="375" t="s">
        <v>140</v>
      </c>
      <c r="AG107" s="375" t="s">
        <v>141</v>
      </c>
      <c r="AH107" s="375" t="s">
        <v>142</v>
      </c>
      <c r="AI107" s="375" t="s">
        <v>455</v>
      </c>
      <c r="AJ107" s="73" t="s">
        <v>65</v>
      </c>
      <c r="AK107" s="376" t="s">
        <v>66</v>
      </c>
      <c r="AL107" s="376" t="s">
        <v>67</v>
      </c>
      <c r="AM107" s="376" t="s">
        <v>68</v>
      </c>
      <c r="AN107" s="380" t="s">
        <v>69</v>
      </c>
    </row>
    <row r="108" spans="1:40" ht="14.25" customHeight="1" x14ac:dyDescent="0.15">
      <c r="A108" s="387"/>
      <c r="B108" s="376"/>
      <c r="C108" s="376"/>
      <c r="D108" s="376" t="s">
        <v>70</v>
      </c>
      <c r="E108" s="376" t="s">
        <v>71</v>
      </c>
      <c r="F108" s="376" t="s">
        <v>71</v>
      </c>
      <c r="G108" s="376" t="s">
        <v>71</v>
      </c>
      <c r="H108" s="376" t="s">
        <v>72</v>
      </c>
      <c r="I108" s="376" t="s">
        <v>73</v>
      </c>
      <c r="J108" s="376" t="s">
        <v>73</v>
      </c>
      <c r="K108" s="376" t="s">
        <v>74</v>
      </c>
      <c r="L108" s="376" t="s">
        <v>75</v>
      </c>
      <c r="M108" s="376" t="s">
        <v>76</v>
      </c>
      <c r="N108" s="376" t="s">
        <v>322</v>
      </c>
      <c r="O108" s="376" t="s">
        <v>77</v>
      </c>
      <c r="P108" s="376" t="s">
        <v>78</v>
      </c>
      <c r="Q108" s="393" t="s">
        <v>79</v>
      </c>
      <c r="R108" s="393" t="s">
        <v>79</v>
      </c>
      <c r="S108" s="384"/>
      <c r="T108" s="376" t="s">
        <v>80</v>
      </c>
      <c r="U108" s="376" t="s">
        <v>81</v>
      </c>
      <c r="V108" s="376" t="s">
        <v>223</v>
      </c>
      <c r="W108" s="376" t="s">
        <v>224</v>
      </c>
      <c r="X108" s="376" t="s">
        <v>224</v>
      </c>
      <c r="Y108" s="376"/>
      <c r="Z108" s="376" t="s">
        <v>80</v>
      </c>
      <c r="AA108" s="376" t="s">
        <v>81</v>
      </c>
      <c r="AB108" s="376" t="s">
        <v>223</v>
      </c>
      <c r="AC108" s="376" t="s">
        <v>224</v>
      </c>
      <c r="AD108" s="376" t="s">
        <v>224</v>
      </c>
      <c r="AE108" s="376"/>
      <c r="AF108" s="376" t="s">
        <v>81</v>
      </c>
      <c r="AG108" s="376" t="s">
        <v>223</v>
      </c>
      <c r="AH108" s="376" t="s">
        <v>224</v>
      </c>
      <c r="AI108" s="376" t="s">
        <v>224</v>
      </c>
      <c r="AJ108" s="73" t="s">
        <v>82</v>
      </c>
      <c r="AK108" s="376" t="s">
        <v>83</v>
      </c>
      <c r="AL108" s="376" t="s">
        <v>84</v>
      </c>
      <c r="AM108" s="376" t="s">
        <v>85</v>
      </c>
      <c r="AN108" s="380" t="s">
        <v>86</v>
      </c>
    </row>
    <row r="109" spans="1:40" ht="14.25" customHeight="1" x14ac:dyDescent="0.15">
      <c r="A109" s="387"/>
      <c r="B109" s="376"/>
      <c r="C109" s="376"/>
      <c r="D109" s="376" t="s">
        <v>87</v>
      </c>
      <c r="E109" s="376" t="s">
        <v>88</v>
      </c>
      <c r="F109" s="376" t="s">
        <v>89</v>
      </c>
      <c r="G109" s="376" t="s">
        <v>58</v>
      </c>
      <c r="H109" s="376"/>
      <c r="I109" s="376" t="s">
        <v>58</v>
      </c>
      <c r="J109" s="376" t="s">
        <v>58</v>
      </c>
      <c r="K109" s="376" t="s">
        <v>90</v>
      </c>
      <c r="L109" s="376" t="s">
        <v>58</v>
      </c>
      <c r="M109" s="376"/>
      <c r="N109" s="376"/>
      <c r="O109" s="376"/>
      <c r="P109" s="376"/>
      <c r="Q109" s="393" t="s">
        <v>85</v>
      </c>
      <c r="R109" s="393" t="s">
        <v>85</v>
      </c>
      <c r="S109" s="384"/>
      <c r="T109" s="376" t="s">
        <v>66</v>
      </c>
      <c r="U109" s="376" t="s">
        <v>91</v>
      </c>
      <c r="V109" s="376" t="s">
        <v>91</v>
      </c>
      <c r="W109" s="376" t="s">
        <v>91</v>
      </c>
      <c r="X109" s="376" t="s">
        <v>91</v>
      </c>
      <c r="Y109" s="376"/>
      <c r="Z109" s="376" t="s">
        <v>66</v>
      </c>
      <c r="AA109" s="376" t="s">
        <v>91</v>
      </c>
      <c r="AB109" s="376" t="s">
        <v>91</v>
      </c>
      <c r="AC109" s="376" t="s">
        <v>91</v>
      </c>
      <c r="AD109" s="376" t="s">
        <v>91</v>
      </c>
      <c r="AE109" s="376"/>
      <c r="AF109" s="376" t="s">
        <v>91</v>
      </c>
      <c r="AG109" s="376" t="s">
        <v>91</v>
      </c>
      <c r="AH109" s="376" t="s">
        <v>91</v>
      </c>
      <c r="AI109" s="376" t="s">
        <v>91</v>
      </c>
      <c r="AJ109" s="73" t="s">
        <v>92</v>
      </c>
      <c r="AK109" s="376" t="s">
        <v>93</v>
      </c>
      <c r="AL109" s="376" t="s">
        <v>94</v>
      </c>
      <c r="AM109" s="376" t="s">
        <v>89</v>
      </c>
      <c r="AN109" s="380" t="s">
        <v>85</v>
      </c>
    </row>
    <row r="110" spans="1:40" ht="14.25" customHeight="1" x14ac:dyDescent="0.15">
      <c r="A110" s="387"/>
      <c r="B110" s="376"/>
      <c r="C110" s="376"/>
      <c r="D110" s="376" t="s">
        <v>95</v>
      </c>
      <c r="E110" s="376" t="s">
        <v>96</v>
      </c>
      <c r="F110" s="376" t="s">
        <v>97</v>
      </c>
      <c r="G110" s="376" t="s">
        <v>98</v>
      </c>
      <c r="H110" s="376"/>
      <c r="I110" s="376" t="s">
        <v>98</v>
      </c>
      <c r="J110" s="376" t="s">
        <v>98</v>
      </c>
      <c r="K110" s="376" t="s">
        <v>58</v>
      </c>
      <c r="L110" s="376" t="s">
        <v>99</v>
      </c>
      <c r="M110" s="376"/>
      <c r="N110" s="376"/>
      <c r="O110" s="376"/>
      <c r="P110" s="376"/>
      <c r="Q110" s="393"/>
      <c r="R110" s="393"/>
      <c r="S110" s="384"/>
      <c r="T110" s="376" t="s">
        <v>83</v>
      </c>
      <c r="U110" s="376" t="s">
        <v>100</v>
      </c>
      <c r="V110" s="376" t="s">
        <v>100</v>
      </c>
      <c r="W110" s="376" t="s">
        <v>100</v>
      </c>
      <c r="X110" s="376" t="s">
        <v>100</v>
      </c>
      <c r="Y110" s="376"/>
      <c r="Z110" s="376" t="s">
        <v>83</v>
      </c>
      <c r="AA110" s="376" t="s">
        <v>100</v>
      </c>
      <c r="AB110" s="376" t="s">
        <v>100</v>
      </c>
      <c r="AC110" s="376" t="s">
        <v>100</v>
      </c>
      <c r="AD110" s="376" t="s">
        <v>100</v>
      </c>
      <c r="AE110" s="376"/>
      <c r="AF110" s="376" t="s">
        <v>100</v>
      </c>
      <c r="AG110" s="376" t="s">
        <v>100</v>
      </c>
      <c r="AH110" s="376" t="s">
        <v>100</v>
      </c>
      <c r="AI110" s="376" t="s">
        <v>100</v>
      </c>
      <c r="AJ110" s="73" t="s">
        <v>66</v>
      </c>
      <c r="AK110" s="376" t="s">
        <v>100</v>
      </c>
      <c r="AL110" s="376" t="s">
        <v>65</v>
      </c>
      <c r="AM110" s="376" t="s">
        <v>97</v>
      </c>
      <c r="AN110" s="380" t="s">
        <v>93</v>
      </c>
    </row>
    <row r="111" spans="1:40" ht="14.25" customHeight="1" x14ac:dyDescent="0.15">
      <c r="A111" s="387"/>
      <c r="B111" s="376"/>
      <c r="C111" s="376"/>
      <c r="D111" s="376" t="s">
        <v>101</v>
      </c>
      <c r="E111" s="376" t="s">
        <v>58</v>
      </c>
      <c r="F111" s="376" t="s">
        <v>58</v>
      </c>
      <c r="G111" s="376"/>
      <c r="H111" s="376"/>
      <c r="I111" s="376"/>
      <c r="J111" s="376"/>
      <c r="K111" s="376" t="s">
        <v>99</v>
      </c>
      <c r="L111" s="376"/>
      <c r="M111" s="376"/>
      <c r="N111" s="376"/>
      <c r="O111" s="376"/>
      <c r="P111" s="376"/>
      <c r="Q111" s="393"/>
      <c r="R111" s="393"/>
      <c r="S111" s="384"/>
      <c r="T111" s="376" t="s">
        <v>85</v>
      </c>
      <c r="U111" s="376" t="s">
        <v>80</v>
      </c>
      <c r="V111" s="376" t="s">
        <v>80</v>
      </c>
      <c r="W111" s="376" t="s">
        <v>80</v>
      </c>
      <c r="X111" s="376" t="s">
        <v>80</v>
      </c>
      <c r="Y111" s="376"/>
      <c r="Z111" s="376" t="s">
        <v>85</v>
      </c>
      <c r="AA111" s="376" t="s">
        <v>80</v>
      </c>
      <c r="AB111" s="376" t="s">
        <v>80</v>
      </c>
      <c r="AC111" s="376" t="s">
        <v>80</v>
      </c>
      <c r="AD111" s="376" t="s">
        <v>80</v>
      </c>
      <c r="AE111" s="376"/>
      <c r="AF111" s="376" t="s">
        <v>80</v>
      </c>
      <c r="AG111" s="376" t="s">
        <v>80</v>
      </c>
      <c r="AH111" s="376" t="s">
        <v>80</v>
      </c>
      <c r="AI111" s="376" t="s">
        <v>80</v>
      </c>
      <c r="AJ111" s="73" t="s">
        <v>102</v>
      </c>
      <c r="AK111" s="376" t="s">
        <v>80</v>
      </c>
      <c r="AL111" s="376" t="s">
        <v>103</v>
      </c>
      <c r="AM111" s="376" t="s">
        <v>104</v>
      </c>
      <c r="AN111" s="380"/>
    </row>
    <row r="112" spans="1:40" ht="14.25" customHeight="1" x14ac:dyDescent="0.15">
      <c r="A112" s="387"/>
      <c r="B112" s="376"/>
      <c r="C112" s="376"/>
      <c r="D112" s="376"/>
      <c r="E112" s="376" t="s">
        <v>98</v>
      </c>
      <c r="F112" s="376" t="s">
        <v>98</v>
      </c>
      <c r="G112" s="376"/>
      <c r="H112" s="376"/>
      <c r="I112" s="376"/>
      <c r="J112" s="376"/>
      <c r="K112" s="376"/>
      <c r="L112" s="376"/>
      <c r="M112" s="376"/>
      <c r="N112" s="376"/>
      <c r="O112" s="376"/>
      <c r="P112" s="376"/>
      <c r="Q112" s="393"/>
      <c r="R112" s="393"/>
      <c r="S112" s="384"/>
      <c r="T112" s="376" t="s">
        <v>93</v>
      </c>
      <c r="U112" s="376" t="s">
        <v>85</v>
      </c>
      <c r="V112" s="376" t="s">
        <v>85</v>
      </c>
      <c r="W112" s="376" t="s">
        <v>85</v>
      </c>
      <c r="X112" s="376" t="s">
        <v>85</v>
      </c>
      <c r="Y112" s="376"/>
      <c r="Z112" s="376" t="s">
        <v>93</v>
      </c>
      <c r="AA112" s="376" t="s">
        <v>85</v>
      </c>
      <c r="AB112" s="376" t="s">
        <v>85</v>
      </c>
      <c r="AC112" s="376" t="s">
        <v>85</v>
      </c>
      <c r="AD112" s="376" t="s">
        <v>85</v>
      </c>
      <c r="AE112" s="376"/>
      <c r="AF112" s="376" t="s">
        <v>85</v>
      </c>
      <c r="AG112" s="376" t="s">
        <v>85</v>
      </c>
      <c r="AH112" s="376" t="s">
        <v>85</v>
      </c>
      <c r="AI112" s="376" t="s">
        <v>85</v>
      </c>
      <c r="AJ112" s="73" t="s">
        <v>85</v>
      </c>
      <c r="AK112" s="376" t="s">
        <v>66</v>
      </c>
      <c r="AL112" s="376" t="s">
        <v>105</v>
      </c>
      <c r="AM112" s="376" t="s">
        <v>106</v>
      </c>
      <c r="AN112" s="380"/>
    </row>
    <row r="113" spans="1:40" ht="14.25" customHeight="1" x14ac:dyDescent="0.15">
      <c r="A113" s="387"/>
      <c r="B113" s="376"/>
      <c r="C113" s="376"/>
      <c r="D113" s="376"/>
      <c r="E113" s="376"/>
      <c r="F113" s="376"/>
      <c r="G113" s="376"/>
      <c r="H113" s="376"/>
      <c r="I113" s="376"/>
      <c r="J113" s="376"/>
      <c r="K113" s="376"/>
      <c r="L113" s="376"/>
      <c r="M113" s="376"/>
      <c r="N113" s="376"/>
      <c r="O113" s="376"/>
      <c r="P113" s="376"/>
      <c r="Q113" s="393"/>
      <c r="R113" s="393"/>
      <c r="S113" s="384"/>
      <c r="T113" s="376"/>
      <c r="U113" s="376" t="s">
        <v>107</v>
      </c>
      <c r="V113" s="376" t="s">
        <v>107</v>
      </c>
      <c r="W113" s="376" t="s">
        <v>107</v>
      </c>
      <c r="X113" s="376" t="s">
        <v>107</v>
      </c>
      <c r="Y113" s="376"/>
      <c r="Z113" s="376"/>
      <c r="AA113" s="376" t="s">
        <v>107</v>
      </c>
      <c r="AB113" s="376" t="s">
        <v>107</v>
      </c>
      <c r="AC113" s="376" t="s">
        <v>107</v>
      </c>
      <c r="AD113" s="376" t="s">
        <v>107</v>
      </c>
      <c r="AE113" s="376"/>
      <c r="AF113" s="376" t="s">
        <v>107</v>
      </c>
      <c r="AG113" s="376" t="s">
        <v>107</v>
      </c>
      <c r="AH113" s="376" t="s">
        <v>107</v>
      </c>
      <c r="AI113" s="376" t="s">
        <v>107</v>
      </c>
      <c r="AJ113" s="73" t="s">
        <v>107</v>
      </c>
      <c r="AK113" s="376" t="s">
        <v>83</v>
      </c>
      <c r="AL113" s="376" t="s">
        <v>108</v>
      </c>
      <c r="AM113" s="376" t="s">
        <v>93</v>
      </c>
      <c r="AN113" s="380"/>
    </row>
    <row r="114" spans="1:40" ht="14.25" customHeight="1" x14ac:dyDescent="0.15">
      <c r="A114" s="387"/>
      <c r="B114" s="376"/>
      <c r="C114" s="376"/>
      <c r="D114" s="376"/>
      <c r="E114" s="376"/>
      <c r="F114" s="376"/>
      <c r="G114" s="376"/>
      <c r="H114" s="376"/>
      <c r="I114" s="376"/>
      <c r="J114" s="376"/>
      <c r="K114" s="376"/>
      <c r="L114" s="376"/>
      <c r="M114" s="376"/>
      <c r="N114" s="376"/>
      <c r="O114" s="376"/>
      <c r="P114" s="376"/>
      <c r="Q114" s="393"/>
      <c r="R114" s="393"/>
      <c r="S114" s="384"/>
      <c r="T114" s="376"/>
      <c r="U114" s="376"/>
      <c r="V114" s="376"/>
      <c r="W114" s="376"/>
      <c r="X114" s="376"/>
      <c r="Y114" s="376"/>
      <c r="Z114" s="376"/>
      <c r="AA114" s="376"/>
      <c r="AB114" s="376"/>
      <c r="AC114" s="376"/>
      <c r="AD114" s="376"/>
      <c r="AE114" s="376"/>
      <c r="AF114" s="376"/>
      <c r="AG114" s="376"/>
      <c r="AH114" s="376"/>
      <c r="AI114" s="376"/>
      <c r="AJ114" s="73" t="s">
        <v>100</v>
      </c>
      <c r="AK114" s="376" t="s">
        <v>85</v>
      </c>
      <c r="AL114" s="376"/>
      <c r="AM114" s="376" t="s">
        <v>107</v>
      </c>
      <c r="AN114" s="380"/>
    </row>
    <row r="115" spans="1:40" ht="14.25" customHeight="1" x14ac:dyDescent="0.15">
      <c r="A115" s="387"/>
      <c r="B115" s="376"/>
      <c r="C115" s="376"/>
      <c r="D115" s="376"/>
      <c r="E115" s="376"/>
      <c r="F115" s="376"/>
      <c r="G115" s="376"/>
      <c r="H115" s="376"/>
      <c r="I115" s="376"/>
      <c r="J115" s="376"/>
      <c r="K115" s="376"/>
      <c r="L115" s="376"/>
      <c r="M115" s="376"/>
      <c r="N115" s="376"/>
      <c r="O115" s="376"/>
      <c r="P115" s="376"/>
      <c r="Q115" s="393"/>
      <c r="R115" s="393"/>
      <c r="S115" s="384"/>
      <c r="T115" s="376"/>
      <c r="U115" s="376"/>
      <c r="V115" s="376"/>
      <c r="W115" s="376"/>
      <c r="X115" s="376"/>
      <c r="Y115" s="376"/>
      <c r="Z115" s="376"/>
      <c r="AA115" s="376"/>
      <c r="AB115" s="376"/>
      <c r="AC115" s="376"/>
      <c r="AD115" s="376"/>
      <c r="AE115" s="376"/>
      <c r="AF115" s="376"/>
      <c r="AG115" s="376"/>
      <c r="AH115" s="376"/>
      <c r="AI115" s="376"/>
      <c r="AJ115" s="73" t="s">
        <v>80</v>
      </c>
      <c r="AK115" s="376" t="s">
        <v>93</v>
      </c>
      <c r="AL115" s="376"/>
      <c r="AM115" s="376"/>
      <c r="AN115" s="380"/>
    </row>
    <row r="116" spans="1:40" x14ac:dyDescent="0.15">
      <c r="A116" s="387"/>
      <c r="B116" s="376"/>
      <c r="C116" s="376"/>
      <c r="D116" s="376"/>
      <c r="E116" s="376"/>
      <c r="F116" s="376"/>
      <c r="G116" s="376"/>
      <c r="H116" s="376"/>
      <c r="I116" s="376"/>
      <c r="J116" s="376"/>
      <c r="K116" s="376"/>
      <c r="L116" s="376"/>
      <c r="M116" s="376"/>
      <c r="N116" s="376"/>
      <c r="O116" s="376"/>
      <c r="P116" s="376"/>
      <c r="Q116" s="393"/>
      <c r="R116" s="393"/>
      <c r="S116" s="384"/>
      <c r="T116" s="376"/>
      <c r="U116" s="376"/>
      <c r="V116" s="376"/>
      <c r="W116" s="376"/>
      <c r="X116" s="376"/>
      <c r="Y116" s="376"/>
      <c r="Z116" s="376"/>
      <c r="AA116" s="376"/>
      <c r="AB116" s="376"/>
      <c r="AC116" s="376"/>
      <c r="AD116" s="376"/>
      <c r="AE116" s="376"/>
      <c r="AF116" s="376"/>
      <c r="AG116" s="376"/>
      <c r="AH116" s="376"/>
      <c r="AI116" s="376"/>
      <c r="AJ116" s="73" t="s">
        <v>85</v>
      </c>
      <c r="AK116" s="376"/>
      <c r="AL116" s="376"/>
      <c r="AM116" s="376"/>
      <c r="AN116" s="380"/>
    </row>
    <row r="117" spans="1:40" x14ac:dyDescent="0.15">
      <c r="A117" s="388"/>
      <c r="B117" s="377"/>
      <c r="C117" s="377"/>
      <c r="D117" s="377"/>
      <c r="E117" s="377"/>
      <c r="F117" s="377"/>
      <c r="G117" s="377"/>
      <c r="H117" s="377"/>
      <c r="I117" s="377"/>
      <c r="J117" s="377"/>
      <c r="K117" s="377"/>
      <c r="L117" s="377"/>
      <c r="M117" s="377"/>
      <c r="N117" s="377"/>
      <c r="O117" s="377"/>
      <c r="P117" s="377"/>
      <c r="Q117" s="394"/>
      <c r="R117" s="394"/>
      <c r="S117" s="385"/>
      <c r="T117" s="377"/>
      <c r="U117" s="377"/>
      <c r="V117" s="377"/>
      <c r="W117" s="377"/>
      <c r="X117" s="377"/>
      <c r="Y117" s="377"/>
      <c r="Z117" s="377"/>
      <c r="AA117" s="377"/>
      <c r="AB117" s="377"/>
      <c r="AC117" s="377"/>
      <c r="AD117" s="377"/>
      <c r="AE117" s="377"/>
      <c r="AF117" s="377"/>
      <c r="AG117" s="377"/>
      <c r="AH117" s="377"/>
      <c r="AI117" s="377"/>
      <c r="AJ117" s="73" t="s">
        <v>93</v>
      </c>
      <c r="AK117" s="377"/>
      <c r="AL117" s="377"/>
      <c r="AM117" s="377"/>
      <c r="AN117" s="381"/>
    </row>
    <row r="118" spans="1:40" ht="15" customHeight="1" x14ac:dyDescent="0.15">
      <c r="A118" s="188" t="s">
        <v>15</v>
      </c>
      <c r="B118" s="256">
        <f t="shared" ref="B118:B129" si="68">C118+Q118+R118+S118+Y118+AE118+AJ118+AK118+AL118+AM118+AN118</f>
        <v>607.62</v>
      </c>
      <c r="C118" s="256">
        <f>C120+C122+C124+C126+C128</f>
        <v>337.31</v>
      </c>
      <c r="D118" s="256">
        <f t="shared" ref="D118:AN118" si="69">D120+D122+D124+D126+D128</f>
        <v>0</v>
      </c>
      <c r="E118" s="256">
        <f t="shared" si="69"/>
        <v>0</v>
      </c>
      <c r="F118" s="256">
        <f t="shared" si="69"/>
        <v>6.66</v>
      </c>
      <c r="G118" s="256">
        <f t="shared" si="69"/>
        <v>0</v>
      </c>
      <c r="H118" s="256">
        <f t="shared" si="69"/>
        <v>0</v>
      </c>
      <c r="I118" s="256">
        <f t="shared" si="69"/>
        <v>0</v>
      </c>
      <c r="J118" s="256">
        <f t="shared" si="69"/>
        <v>0</v>
      </c>
      <c r="K118" s="256">
        <f t="shared" si="69"/>
        <v>0</v>
      </c>
      <c r="L118" s="256">
        <f t="shared" si="69"/>
        <v>0</v>
      </c>
      <c r="M118" s="256">
        <f t="shared" si="69"/>
        <v>0</v>
      </c>
      <c r="N118" s="256">
        <f t="shared" si="69"/>
        <v>6.9</v>
      </c>
      <c r="O118" s="256">
        <f t="shared" si="69"/>
        <v>323.75</v>
      </c>
      <c r="P118" s="256">
        <f t="shared" si="69"/>
        <v>0</v>
      </c>
      <c r="Q118" s="270">
        <f t="shared" si="69"/>
        <v>0.12</v>
      </c>
      <c r="R118" s="270">
        <f t="shared" si="69"/>
        <v>3.9099999999999997</v>
      </c>
      <c r="S118" s="257">
        <f t="shared" si="69"/>
        <v>0</v>
      </c>
      <c r="T118" s="256">
        <f t="shared" si="69"/>
        <v>0</v>
      </c>
      <c r="U118" s="256">
        <f t="shared" si="69"/>
        <v>0</v>
      </c>
      <c r="V118" s="256">
        <f t="shared" si="69"/>
        <v>0</v>
      </c>
      <c r="W118" s="256">
        <f t="shared" si="69"/>
        <v>0</v>
      </c>
      <c r="X118" s="256">
        <f t="shared" si="69"/>
        <v>0</v>
      </c>
      <c r="Y118" s="256">
        <f t="shared" si="69"/>
        <v>248.17000000000002</v>
      </c>
      <c r="Z118" s="256">
        <f t="shared" si="69"/>
        <v>0</v>
      </c>
      <c r="AA118" s="256">
        <f t="shared" si="69"/>
        <v>0</v>
      </c>
      <c r="AB118" s="256">
        <f t="shared" si="69"/>
        <v>199.85</v>
      </c>
      <c r="AC118" s="256">
        <f t="shared" si="69"/>
        <v>35.58</v>
      </c>
      <c r="AD118" s="256">
        <f t="shared" si="69"/>
        <v>12.74</v>
      </c>
      <c r="AE118" s="256">
        <f t="shared" si="69"/>
        <v>0</v>
      </c>
      <c r="AF118" s="256">
        <f t="shared" si="69"/>
        <v>0</v>
      </c>
      <c r="AG118" s="256">
        <f t="shared" si="69"/>
        <v>0</v>
      </c>
      <c r="AH118" s="256">
        <f t="shared" si="69"/>
        <v>0</v>
      </c>
      <c r="AI118" s="256">
        <f t="shared" si="69"/>
        <v>0</v>
      </c>
      <c r="AJ118" s="256">
        <f t="shared" si="69"/>
        <v>0</v>
      </c>
      <c r="AK118" s="256">
        <f t="shared" si="69"/>
        <v>0</v>
      </c>
      <c r="AL118" s="256">
        <f t="shared" si="69"/>
        <v>18.11</v>
      </c>
      <c r="AM118" s="256">
        <f t="shared" si="69"/>
        <v>0</v>
      </c>
      <c r="AN118" s="258">
        <f t="shared" si="69"/>
        <v>0</v>
      </c>
    </row>
    <row r="119" spans="1:40" ht="15" customHeight="1" x14ac:dyDescent="0.15">
      <c r="A119" s="259"/>
      <c r="B119" s="260">
        <f t="shared" si="68"/>
        <v>4482.6900000000005</v>
      </c>
      <c r="C119" s="260">
        <f>C121+C123+C125+C127+C129</f>
        <v>4017.91</v>
      </c>
      <c r="D119" s="260">
        <f t="shared" ref="D119:AN119" si="70">D121+D123+D125+D127+D129</f>
        <v>461.92</v>
      </c>
      <c r="E119" s="260">
        <f t="shared" si="70"/>
        <v>2622.2999999999997</v>
      </c>
      <c r="F119" s="260">
        <f t="shared" si="70"/>
        <v>98.61</v>
      </c>
      <c r="G119" s="260">
        <f t="shared" si="70"/>
        <v>478.61</v>
      </c>
      <c r="H119" s="260">
        <f t="shared" si="70"/>
        <v>143.71</v>
      </c>
      <c r="I119" s="260">
        <f t="shared" si="70"/>
        <v>11.11</v>
      </c>
      <c r="J119" s="260">
        <f t="shared" si="70"/>
        <v>77.34</v>
      </c>
      <c r="K119" s="260">
        <f t="shared" si="70"/>
        <v>0.53</v>
      </c>
      <c r="L119" s="260">
        <f t="shared" si="70"/>
        <v>0.37</v>
      </c>
      <c r="M119" s="260">
        <f t="shared" si="70"/>
        <v>0</v>
      </c>
      <c r="N119" s="260">
        <f t="shared" si="70"/>
        <v>0</v>
      </c>
      <c r="O119" s="260">
        <f t="shared" si="70"/>
        <v>123.41</v>
      </c>
      <c r="P119" s="260">
        <f t="shared" si="70"/>
        <v>0</v>
      </c>
      <c r="Q119" s="261">
        <f t="shared" si="70"/>
        <v>0.12</v>
      </c>
      <c r="R119" s="261">
        <f t="shared" si="70"/>
        <v>170.59</v>
      </c>
      <c r="S119" s="262">
        <f t="shared" si="70"/>
        <v>0</v>
      </c>
      <c r="T119" s="260">
        <f t="shared" si="70"/>
        <v>0</v>
      </c>
      <c r="U119" s="260">
        <f t="shared" si="70"/>
        <v>0</v>
      </c>
      <c r="V119" s="260">
        <f t="shared" si="70"/>
        <v>0</v>
      </c>
      <c r="W119" s="260">
        <f t="shared" si="70"/>
        <v>0</v>
      </c>
      <c r="X119" s="260">
        <f t="shared" si="70"/>
        <v>0</v>
      </c>
      <c r="Y119" s="260">
        <f t="shared" si="70"/>
        <v>281.51</v>
      </c>
      <c r="Z119" s="260">
        <f t="shared" si="70"/>
        <v>0</v>
      </c>
      <c r="AA119" s="260">
        <f t="shared" si="70"/>
        <v>37.39</v>
      </c>
      <c r="AB119" s="260">
        <f t="shared" si="70"/>
        <v>54.45</v>
      </c>
      <c r="AC119" s="260">
        <f t="shared" si="70"/>
        <v>170.19</v>
      </c>
      <c r="AD119" s="260">
        <f t="shared" si="70"/>
        <v>19.48</v>
      </c>
      <c r="AE119" s="260">
        <f t="shared" si="70"/>
        <v>0</v>
      </c>
      <c r="AF119" s="260">
        <f t="shared" si="70"/>
        <v>0</v>
      </c>
      <c r="AG119" s="260">
        <f t="shared" si="70"/>
        <v>0</v>
      </c>
      <c r="AH119" s="260">
        <f t="shared" si="70"/>
        <v>0</v>
      </c>
      <c r="AI119" s="260">
        <f t="shared" si="70"/>
        <v>0</v>
      </c>
      <c r="AJ119" s="260">
        <f t="shared" si="70"/>
        <v>0</v>
      </c>
      <c r="AK119" s="260">
        <f t="shared" si="70"/>
        <v>0</v>
      </c>
      <c r="AL119" s="260">
        <f t="shared" si="70"/>
        <v>1.1000000000000001</v>
      </c>
      <c r="AM119" s="260">
        <f t="shared" si="70"/>
        <v>10.43</v>
      </c>
      <c r="AN119" s="263">
        <f t="shared" si="70"/>
        <v>1.03</v>
      </c>
    </row>
    <row r="120" spans="1:40" ht="15" customHeight="1" x14ac:dyDescent="0.15">
      <c r="A120" s="188" t="s">
        <v>172</v>
      </c>
      <c r="B120" s="256">
        <f t="shared" si="68"/>
        <v>91.609999999999985</v>
      </c>
      <c r="C120" s="256">
        <f t="shared" ref="C120:C129" si="71">SUM(D120:P120)</f>
        <v>45.55</v>
      </c>
      <c r="D120" s="256">
        <v>0</v>
      </c>
      <c r="E120" s="256">
        <v>0</v>
      </c>
      <c r="F120" s="256">
        <v>0</v>
      </c>
      <c r="G120" s="256">
        <v>0</v>
      </c>
      <c r="H120" s="256">
        <v>0</v>
      </c>
      <c r="I120" s="256">
        <v>0</v>
      </c>
      <c r="J120" s="256">
        <v>0</v>
      </c>
      <c r="K120" s="256">
        <v>0</v>
      </c>
      <c r="L120" s="256">
        <v>0</v>
      </c>
      <c r="M120" s="256">
        <v>0</v>
      </c>
      <c r="N120" s="256">
        <v>6.9</v>
      </c>
      <c r="O120" s="256">
        <v>38.65</v>
      </c>
      <c r="P120" s="256">
        <v>0</v>
      </c>
      <c r="Q120" s="270">
        <v>0.12</v>
      </c>
      <c r="R120" s="270">
        <v>1.83</v>
      </c>
      <c r="S120" s="257">
        <f t="shared" ref="S120:S129" si="72">SUM(T120:X120)</f>
        <v>0</v>
      </c>
      <c r="T120" s="256">
        <v>0</v>
      </c>
      <c r="U120" s="256">
        <v>0</v>
      </c>
      <c r="V120" s="256">
        <v>0</v>
      </c>
      <c r="W120" s="256">
        <v>0</v>
      </c>
      <c r="X120" s="256">
        <v>0</v>
      </c>
      <c r="Y120" s="256">
        <f t="shared" ref="Y120:Y129" si="73">SUM(Z120:AD120)</f>
        <v>44.11</v>
      </c>
      <c r="Z120" s="256">
        <v>0</v>
      </c>
      <c r="AA120" s="256">
        <v>0</v>
      </c>
      <c r="AB120" s="256">
        <v>16.010000000000002</v>
      </c>
      <c r="AC120" s="256">
        <v>27.85</v>
      </c>
      <c r="AD120" s="256">
        <v>0.25</v>
      </c>
      <c r="AE120" s="256">
        <f t="shared" ref="AE120:AE129" si="74">SUM(AF120:AI120)</f>
        <v>0</v>
      </c>
      <c r="AF120" s="256">
        <v>0</v>
      </c>
      <c r="AG120" s="256">
        <v>0</v>
      </c>
      <c r="AH120" s="256">
        <v>0</v>
      </c>
      <c r="AI120" s="256">
        <v>0</v>
      </c>
      <c r="AJ120" s="256">
        <v>0</v>
      </c>
      <c r="AK120" s="256">
        <v>0</v>
      </c>
      <c r="AL120" s="256">
        <v>0</v>
      </c>
      <c r="AM120" s="256">
        <v>0</v>
      </c>
      <c r="AN120" s="258">
        <v>0</v>
      </c>
    </row>
    <row r="121" spans="1:40" ht="15" customHeight="1" x14ac:dyDescent="0.15">
      <c r="A121" s="259"/>
      <c r="B121" s="260">
        <f t="shared" si="68"/>
        <v>1880.4599999999996</v>
      </c>
      <c r="C121" s="260">
        <f t="shared" si="71"/>
        <v>1639.4599999999998</v>
      </c>
      <c r="D121" s="260">
        <v>392.99</v>
      </c>
      <c r="E121" s="260">
        <v>923.99</v>
      </c>
      <c r="F121" s="260">
        <v>5.6</v>
      </c>
      <c r="G121" s="260">
        <v>34.200000000000003</v>
      </c>
      <c r="H121" s="260">
        <v>92.18</v>
      </c>
      <c r="I121" s="260">
        <v>0</v>
      </c>
      <c r="J121" s="260">
        <v>66.61</v>
      </c>
      <c r="K121" s="260">
        <v>0.53</v>
      </c>
      <c r="L121" s="260">
        <v>0</v>
      </c>
      <c r="M121" s="260">
        <v>0</v>
      </c>
      <c r="N121" s="260">
        <v>0</v>
      </c>
      <c r="O121" s="260">
        <v>123.36</v>
      </c>
      <c r="P121" s="260">
        <v>0</v>
      </c>
      <c r="Q121" s="261">
        <v>0.12</v>
      </c>
      <c r="R121" s="261">
        <v>131.88</v>
      </c>
      <c r="S121" s="262">
        <f t="shared" si="72"/>
        <v>0</v>
      </c>
      <c r="T121" s="260">
        <v>0</v>
      </c>
      <c r="U121" s="260">
        <v>0</v>
      </c>
      <c r="V121" s="260">
        <v>0</v>
      </c>
      <c r="W121" s="260">
        <v>0</v>
      </c>
      <c r="X121" s="260">
        <v>0</v>
      </c>
      <c r="Y121" s="260">
        <f t="shared" si="73"/>
        <v>101.2</v>
      </c>
      <c r="Z121" s="260">
        <v>0</v>
      </c>
      <c r="AA121" s="260">
        <v>37.39</v>
      </c>
      <c r="AB121" s="260">
        <v>0.05</v>
      </c>
      <c r="AC121" s="260">
        <v>53.27</v>
      </c>
      <c r="AD121" s="260">
        <v>10.49</v>
      </c>
      <c r="AE121" s="260">
        <f t="shared" si="74"/>
        <v>0</v>
      </c>
      <c r="AF121" s="260">
        <v>0</v>
      </c>
      <c r="AG121" s="260">
        <v>0</v>
      </c>
      <c r="AH121" s="260">
        <v>0</v>
      </c>
      <c r="AI121" s="260">
        <v>0</v>
      </c>
      <c r="AJ121" s="260">
        <v>0</v>
      </c>
      <c r="AK121" s="260">
        <v>0</v>
      </c>
      <c r="AL121" s="260">
        <v>0</v>
      </c>
      <c r="AM121" s="260">
        <v>7.8</v>
      </c>
      <c r="AN121" s="263">
        <v>0</v>
      </c>
    </row>
    <row r="122" spans="1:40" ht="15" customHeight="1" x14ac:dyDescent="0.15">
      <c r="A122" s="188" t="s">
        <v>173</v>
      </c>
      <c r="B122" s="256">
        <f t="shared" si="68"/>
        <v>5.39</v>
      </c>
      <c r="C122" s="256">
        <f t="shared" si="71"/>
        <v>0</v>
      </c>
      <c r="D122" s="256">
        <v>0</v>
      </c>
      <c r="E122" s="256">
        <v>0</v>
      </c>
      <c r="F122" s="256">
        <v>0</v>
      </c>
      <c r="G122" s="256">
        <v>0</v>
      </c>
      <c r="H122" s="256">
        <v>0</v>
      </c>
      <c r="I122" s="256">
        <v>0</v>
      </c>
      <c r="J122" s="256">
        <v>0</v>
      </c>
      <c r="K122" s="256">
        <v>0</v>
      </c>
      <c r="L122" s="256">
        <v>0</v>
      </c>
      <c r="M122" s="256">
        <v>0</v>
      </c>
      <c r="N122" s="256">
        <v>0</v>
      </c>
      <c r="O122" s="256">
        <v>0</v>
      </c>
      <c r="P122" s="256">
        <v>0</v>
      </c>
      <c r="Q122" s="270">
        <v>0</v>
      </c>
      <c r="R122" s="270">
        <v>0</v>
      </c>
      <c r="S122" s="257">
        <f t="shared" si="72"/>
        <v>0</v>
      </c>
      <c r="T122" s="256">
        <v>0</v>
      </c>
      <c r="U122" s="256">
        <v>0</v>
      </c>
      <c r="V122" s="256">
        <v>0</v>
      </c>
      <c r="W122" s="256">
        <v>0</v>
      </c>
      <c r="X122" s="256">
        <v>0</v>
      </c>
      <c r="Y122" s="256">
        <f t="shared" si="73"/>
        <v>5.39</v>
      </c>
      <c r="Z122" s="256">
        <v>0</v>
      </c>
      <c r="AA122" s="256">
        <v>0</v>
      </c>
      <c r="AB122" s="256">
        <v>0</v>
      </c>
      <c r="AC122" s="256">
        <v>5.39</v>
      </c>
      <c r="AD122" s="256">
        <v>0</v>
      </c>
      <c r="AE122" s="256">
        <f t="shared" si="74"/>
        <v>0</v>
      </c>
      <c r="AF122" s="256">
        <v>0</v>
      </c>
      <c r="AG122" s="256">
        <v>0</v>
      </c>
      <c r="AH122" s="256">
        <v>0</v>
      </c>
      <c r="AI122" s="256">
        <v>0</v>
      </c>
      <c r="AJ122" s="256">
        <v>0</v>
      </c>
      <c r="AK122" s="256">
        <v>0</v>
      </c>
      <c r="AL122" s="256">
        <v>0</v>
      </c>
      <c r="AM122" s="256">
        <v>0</v>
      </c>
      <c r="AN122" s="258">
        <v>0</v>
      </c>
    </row>
    <row r="123" spans="1:40" ht="15" customHeight="1" x14ac:dyDescent="0.15">
      <c r="A123" s="259"/>
      <c r="B123" s="260">
        <f t="shared" si="68"/>
        <v>8.74</v>
      </c>
      <c r="C123" s="260">
        <f t="shared" si="71"/>
        <v>5.39</v>
      </c>
      <c r="D123" s="260">
        <v>0</v>
      </c>
      <c r="E123" s="260">
        <v>0</v>
      </c>
      <c r="F123" s="260">
        <v>0</v>
      </c>
      <c r="G123" s="260">
        <v>5.39</v>
      </c>
      <c r="H123" s="260">
        <v>0</v>
      </c>
      <c r="I123" s="260">
        <v>0</v>
      </c>
      <c r="J123" s="260">
        <v>0</v>
      </c>
      <c r="K123" s="260">
        <v>0</v>
      </c>
      <c r="L123" s="260">
        <v>0</v>
      </c>
      <c r="M123" s="260">
        <v>0</v>
      </c>
      <c r="N123" s="260">
        <v>0</v>
      </c>
      <c r="O123" s="260">
        <v>0</v>
      </c>
      <c r="P123" s="260">
        <v>0</v>
      </c>
      <c r="Q123" s="261">
        <v>0</v>
      </c>
      <c r="R123" s="261">
        <v>1.37</v>
      </c>
      <c r="S123" s="262">
        <f t="shared" si="72"/>
        <v>0</v>
      </c>
      <c r="T123" s="260">
        <v>0</v>
      </c>
      <c r="U123" s="260">
        <v>0</v>
      </c>
      <c r="V123" s="260">
        <v>0</v>
      </c>
      <c r="W123" s="260">
        <v>0</v>
      </c>
      <c r="X123" s="260">
        <v>0</v>
      </c>
      <c r="Y123" s="260">
        <f t="shared" si="73"/>
        <v>0.53</v>
      </c>
      <c r="Z123" s="260">
        <v>0</v>
      </c>
      <c r="AA123" s="260">
        <v>0</v>
      </c>
      <c r="AB123" s="260">
        <v>0</v>
      </c>
      <c r="AC123" s="260">
        <v>0.53</v>
      </c>
      <c r="AD123" s="260">
        <v>0</v>
      </c>
      <c r="AE123" s="260">
        <f t="shared" si="74"/>
        <v>0</v>
      </c>
      <c r="AF123" s="260">
        <v>0</v>
      </c>
      <c r="AG123" s="260">
        <v>0</v>
      </c>
      <c r="AH123" s="260">
        <v>0</v>
      </c>
      <c r="AI123" s="260">
        <v>0</v>
      </c>
      <c r="AJ123" s="260">
        <v>0</v>
      </c>
      <c r="AK123" s="260">
        <v>0</v>
      </c>
      <c r="AL123" s="260">
        <v>0</v>
      </c>
      <c r="AM123" s="260">
        <v>1.45</v>
      </c>
      <c r="AN123" s="263">
        <v>0</v>
      </c>
    </row>
    <row r="124" spans="1:40" ht="15" customHeight="1" x14ac:dyDescent="0.15">
      <c r="A124" s="188" t="s">
        <v>174</v>
      </c>
      <c r="B124" s="256">
        <f t="shared" si="68"/>
        <v>482.77000000000004</v>
      </c>
      <c r="C124" s="256">
        <f t="shared" si="71"/>
        <v>280.86</v>
      </c>
      <c r="D124" s="256">
        <v>0</v>
      </c>
      <c r="E124" s="256">
        <v>0</v>
      </c>
      <c r="F124" s="256">
        <v>6.49</v>
      </c>
      <c r="G124" s="256">
        <v>0</v>
      </c>
      <c r="H124" s="256">
        <v>0</v>
      </c>
      <c r="I124" s="256">
        <v>0</v>
      </c>
      <c r="J124" s="256">
        <v>0</v>
      </c>
      <c r="K124" s="256">
        <v>0</v>
      </c>
      <c r="L124" s="256">
        <v>0</v>
      </c>
      <c r="M124" s="256">
        <v>0</v>
      </c>
      <c r="N124" s="256">
        <v>0</v>
      </c>
      <c r="O124" s="256">
        <v>274.37</v>
      </c>
      <c r="P124" s="256">
        <v>0</v>
      </c>
      <c r="Q124" s="270">
        <v>0</v>
      </c>
      <c r="R124" s="270">
        <v>0</v>
      </c>
      <c r="S124" s="257">
        <f t="shared" si="72"/>
        <v>0</v>
      </c>
      <c r="T124" s="256">
        <v>0</v>
      </c>
      <c r="U124" s="256">
        <v>0</v>
      </c>
      <c r="V124" s="256">
        <v>0</v>
      </c>
      <c r="W124" s="256">
        <v>0</v>
      </c>
      <c r="X124" s="256">
        <v>0</v>
      </c>
      <c r="Y124" s="256">
        <f t="shared" si="73"/>
        <v>183.8</v>
      </c>
      <c r="Z124" s="256">
        <v>0</v>
      </c>
      <c r="AA124" s="256">
        <v>0</v>
      </c>
      <c r="AB124" s="256">
        <v>183.8</v>
      </c>
      <c r="AC124" s="256">
        <v>0</v>
      </c>
      <c r="AD124" s="256">
        <v>0</v>
      </c>
      <c r="AE124" s="256">
        <f t="shared" si="74"/>
        <v>0</v>
      </c>
      <c r="AF124" s="256">
        <v>0</v>
      </c>
      <c r="AG124" s="256">
        <v>0</v>
      </c>
      <c r="AH124" s="256">
        <v>0</v>
      </c>
      <c r="AI124" s="256">
        <v>0</v>
      </c>
      <c r="AJ124" s="256">
        <v>0</v>
      </c>
      <c r="AK124" s="256">
        <v>0</v>
      </c>
      <c r="AL124" s="256">
        <v>18.11</v>
      </c>
      <c r="AM124" s="256">
        <v>0</v>
      </c>
      <c r="AN124" s="258">
        <v>0</v>
      </c>
    </row>
    <row r="125" spans="1:40" ht="15" customHeight="1" x14ac:dyDescent="0.15">
      <c r="A125" s="259"/>
      <c r="B125" s="260">
        <f t="shared" si="68"/>
        <v>2312.2199999999998</v>
      </c>
      <c r="C125" s="260">
        <f t="shared" si="71"/>
        <v>2286.42</v>
      </c>
      <c r="D125" s="260">
        <v>68.930000000000007</v>
      </c>
      <c r="E125" s="260">
        <v>1650.62</v>
      </c>
      <c r="F125" s="260">
        <v>64.790000000000006</v>
      </c>
      <c r="G125" s="260">
        <v>439.02</v>
      </c>
      <c r="H125" s="260">
        <v>51.53</v>
      </c>
      <c r="I125" s="260">
        <v>11.11</v>
      </c>
      <c r="J125" s="260">
        <v>0</v>
      </c>
      <c r="K125" s="260">
        <v>0</v>
      </c>
      <c r="L125" s="260">
        <v>0.37</v>
      </c>
      <c r="M125" s="260">
        <v>0</v>
      </c>
      <c r="N125" s="260">
        <v>0</v>
      </c>
      <c r="O125" s="260">
        <v>0.05</v>
      </c>
      <c r="P125" s="260">
        <v>0</v>
      </c>
      <c r="Q125" s="261">
        <v>0</v>
      </c>
      <c r="R125" s="261">
        <v>4.18</v>
      </c>
      <c r="S125" s="262">
        <f t="shared" si="72"/>
        <v>0</v>
      </c>
      <c r="T125" s="260">
        <v>0</v>
      </c>
      <c r="U125" s="260">
        <v>0</v>
      </c>
      <c r="V125" s="260">
        <v>0</v>
      </c>
      <c r="W125" s="260">
        <v>0</v>
      </c>
      <c r="X125" s="260">
        <v>0</v>
      </c>
      <c r="Y125" s="260">
        <f t="shared" si="73"/>
        <v>19.34</v>
      </c>
      <c r="Z125" s="260">
        <v>0</v>
      </c>
      <c r="AA125" s="260">
        <v>0</v>
      </c>
      <c r="AB125" s="260">
        <v>19.34</v>
      </c>
      <c r="AC125" s="260">
        <v>0</v>
      </c>
      <c r="AD125" s="260">
        <v>0</v>
      </c>
      <c r="AE125" s="260">
        <f t="shared" si="74"/>
        <v>0</v>
      </c>
      <c r="AF125" s="260">
        <v>0</v>
      </c>
      <c r="AG125" s="260">
        <v>0</v>
      </c>
      <c r="AH125" s="260">
        <v>0</v>
      </c>
      <c r="AI125" s="260">
        <v>0</v>
      </c>
      <c r="AJ125" s="260">
        <v>0</v>
      </c>
      <c r="AK125" s="260">
        <v>0</v>
      </c>
      <c r="AL125" s="260">
        <v>1.1000000000000001</v>
      </c>
      <c r="AM125" s="260">
        <v>1.18</v>
      </c>
      <c r="AN125" s="263">
        <v>0</v>
      </c>
    </row>
    <row r="126" spans="1:40" ht="15" customHeight="1" x14ac:dyDescent="0.15">
      <c r="A126" s="188" t="s">
        <v>175</v>
      </c>
      <c r="B126" s="256">
        <f t="shared" si="68"/>
        <v>2.2299999999999995</v>
      </c>
      <c r="C126" s="256">
        <f t="shared" si="71"/>
        <v>0.15</v>
      </c>
      <c r="D126" s="256">
        <v>0</v>
      </c>
      <c r="E126" s="256">
        <v>0</v>
      </c>
      <c r="F126" s="256">
        <v>0.15</v>
      </c>
      <c r="G126" s="256">
        <v>0</v>
      </c>
      <c r="H126" s="256">
        <v>0</v>
      </c>
      <c r="I126" s="256">
        <v>0</v>
      </c>
      <c r="J126" s="256">
        <v>0</v>
      </c>
      <c r="K126" s="256">
        <v>0</v>
      </c>
      <c r="L126" s="256">
        <v>0</v>
      </c>
      <c r="M126" s="256">
        <v>0</v>
      </c>
      <c r="N126" s="256">
        <v>0</v>
      </c>
      <c r="O126" s="256">
        <v>0</v>
      </c>
      <c r="P126" s="256">
        <v>0</v>
      </c>
      <c r="Q126" s="270">
        <v>0</v>
      </c>
      <c r="R126" s="270">
        <v>2.0799999999999996</v>
      </c>
      <c r="S126" s="257">
        <f t="shared" si="72"/>
        <v>0</v>
      </c>
      <c r="T126" s="256">
        <v>0</v>
      </c>
      <c r="U126" s="256">
        <v>0</v>
      </c>
      <c r="V126" s="256">
        <v>0</v>
      </c>
      <c r="W126" s="256">
        <v>0</v>
      </c>
      <c r="X126" s="256">
        <v>0</v>
      </c>
      <c r="Y126" s="256">
        <f t="shared" si="73"/>
        <v>0</v>
      </c>
      <c r="Z126" s="256">
        <v>0</v>
      </c>
      <c r="AA126" s="256">
        <v>0</v>
      </c>
      <c r="AB126" s="256">
        <v>0</v>
      </c>
      <c r="AC126" s="256">
        <v>0</v>
      </c>
      <c r="AD126" s="256">
        <v>0</v>
      </c>
      <c r="AE126" s="256">
        <f t="shared" si="74"/>
        <v>0</v>
      </c>
      <c r="AF126" s="256">
        <v>0</v>
      </c>
      <c r="AG126" s="256">
        <v>0</v>
      </c>
      <c r="AH126" s="256">
        <v>0</v>
      </c>
      <c r="AI126" s="256">
        <v>0</v>
      </c>
      <c r="AJ126" s="256">
        <v>0</v>
      </c>
      <c r="AK126" s="256">
        <v>0</v>
      </c>
      <c r="AL126" s="256">
        <v>0</v>
      </c>
      <c r="AM126" s="256">
        <v>0</v>
      </c>
      <c r="AN126" s="258">
        <v>0</v>
      </c>
    </row>
    <row r="127" spans="1:40" ht="15" customHeight="1" x14ac:dyDescent="0.15">
      <c r="A127" s="259"/>
      <c r="B127" s="260">
        <f t="shared" si="68"/>
        <v>69.460000000000008</v>
      </c>
      <c r="C127" s="260">
        <f t="shared" si="71"/>
        <v>52.370000000000005</v>
      </c>
      <c r="D127" s="260">
        <v>0</v>
      </c>
      <c r="E127" s="260">
        <v>39.6</v>
      </c>
      <c r="F127" s="260">
        <v>12.77</v>
      </c>
      <c r="G127" s="260">
        <v>0</v>
      </c>
      <c r="H127" s="260">
        <v>0</v>
      </c>
      <c r="I127" s="260">
        <v>0</v>
      </c>
      <c r="J127" s="260">
        <v>0</v>
      </c>
      <c r="K127" s="260">
        <v>0</v>
      </c>
      <c r="L127" s="260">
        <v>0</v>
      </c>
      <c r="M127" s="260">
        <v>0</v>
      </c>
      <c r="N127" s="260">
        <v>0</v>
      </c>
      <c r="O127" s="260">
        <v>0</v>
      </c>
      <c r="P127" s="260">
        <v>0</v>
      </c>
      <c r="Q127" s="261">
        <v>0</v>
      </c>
      <c r="R127" s="261">
        <v>16.059999999999999</v>
      </c>
      <c r="S127" s="262">
        <f t="shared" si="72"/>
        <v>0</v>
      </c>
      <c r="T127" s="260">
        <v>0</v>
      </c>
      <c r="U127" s="260">
        <v>0</v>
      </c>
      <c r="V127" s="260">
        <v>0</v>
      </c>
      <c r="W127" s="260">
        <v>0</v>
      </c>
      <c r="X127" s="260">
        <v>0</v>
      </c>
      <c r="Y127" s="260">
        <f t="shared" si="73"/>
        <v>0</v>
      </c>
      <c r="Z127" s="260">
        <v>0</v>
      </c>
      <c r="AA127" s="260">
        <v>0</v>
      </c>
      <c r="AB127" s="260">
        <v>0</v>
      </c>
      <c r="AC127" s="260">
        <v>0</v>
      </c>
      <c r="AD127" s="260">
        <v>0</v>
      </c>
      <c r="AE127" s="260">
        <f t="shared" si="74"/>
        <v>0</v>
      </c>
      <c r="AF127" s="260">
        <v>0</v>
      </c>
      <c r="AG127" s="260">
        <v>0</v>
      </c>
      <c r="AH127" s="260">
        <v>0</v>
      </c>
      <c r="AI127" s="260">
        <v>0</v>
      </c>
      <c r="AJ127" s="260">
        <v>0</v>
      </c>
      <c r="AK127" s="260">
        <v>0</v>
      </c>
      <c r="AL127" s="260">
        <v>0</v>
      </c>
      <c r="AM127" s="260">
        <v>0</v>
      </c>
      <c r="AN127" s="263">
        <v>1.03</v>
      </c>
    </row>
    <row r="128" spans="1:40" ht="15" customHeight="1" x14ac:dyDescent="0.15">
      <c r="A128" s="188" t="s">
        <v>176</v>
      </c>
      <c r="B128" s="256">
        <f t="shared" si="68"/>
        <v>25.62</v>
      </c>
      <c r="C128" s="256">
        <f t="shared" si="71"/>
        <v>10.75</v>
      </c>
      <c r="D128" s="256">
        <v>0</v>
      </c>
      <c r="E128" s="256">
        <v>0</v>
      </c>
      <c r="F128" s="256">
        <v>0.02</v>
      </c>
      <c r="G128" s="256">
        <v>0</v>
      </c>
      <c r="H128" s="256">
        <v>0</v>
      </c>
      <c r="I128" s="256">
        <v>0</v>
      </c>
      <c r="J128" s="256">
        <v>0</v>
      </c>
      <c r="K128" s="256">
        <v>0</v>
      </c>
      <c r="L128" s="256">
        <v>0</v>
      </c>
      <c r="M128" s="256">
        <v>0</v>
      </c>
      <c r="N128" s="256">
        <v>0</v>
      </c>
      <c r="O128" s="256">
        <v>10.73</v>
      </c>
      <c r="P128" s="256">
        <v>0</v>
      </c>
      <c r="Q128" s="270">
        <v>0</v>
      </c>
      <c r="R128" s="270">
        <v>0</v>
      </c>
      <c r="S128" s="257">
        <f t="shared" si="72"/>
        <v>0</v>
      </c>
      <c r="T128" s="256">
        <v>0</v>
      </c>
      <c r="U128" s="256">
        <v>0</v>
      </c>
      <c r="V128" s="256">
        <v>0</v>
      </c>
      <c r="W128" s="256">
        <v>0</v>
      </c>
      <c r="X128" s="256">
        <v>0</v>
      </c>
      <c r="Y128" s="256">
        <f t="shared" si="73"/>
        <v>14.870000000000001</v>
      </c>
      <c r="Z128" s="256">
        <v>0</v>
      </c>
      <c r="AA128" s="256">
        <v>0</v>
      </c>
      <c r="AB128" s="256">
        <v>0.04</v>
      </c>
      <c r="AC128" s="256">
        <v>2.34</v>
      </c>
      <c r="AD128" s="256">
        <v>12.49</v>
      </c>
      <c r="AE128" s="256">
        <f t="shared" si="74"/>
        <v>0</v>
      </c>
      <c r="AF128" s="256">
        <v>0</v>
      </c>
      <c r="AG128" s="256">
        <v>0</v>
      </c>
      <c r="AH128" s="256">
        <v>0</v>
      </c>
      <c r="AI128" s="256">
        <v>0</v>
      </c>
      <c r="AJ128" s="256">
        <v>0</v>
      </c>
      <c r="AK128" s="256">
        <v>0</v>
      </c>
      <c r="AL128" s="256">
        <v>0</v>
      </c>
      <c r="AM128" s="256">
        <v>0</v>
      </c>
      <c r="AN128" s="258">
        <v>0</v>
      </c>
    </row>
    <row r="129" spans="1:40" ht="15" customHeight="1" thickBot="1" x14ac:dyDescent="0.2">
      <c r="A129" s="264"/>
      <c r="B129" s="265">
        <f t="shared" si="68"/>
        <v>211.81</v>
      </c>
      <c r="C129" s="265">
        <f t="shared" si="71"/>
        <v>34.269999999999996</v>
      </c>
      <c r="D129" s="265">
        <v>0</v>
      </c>
      <c r="E129" s="265">
        <v>8.09</v>
      </c>
      <c r="F129" s="265">
        <v>15.45</v>
      </c>
      <c r="G129" s="265">
        <v>0</v>
      </c>
      <c r="H129" s="265">
        <v>0</v>
      </c>
      <c r="I129" s="265">
        <v>0</v>
      </c>
      <c r="J129" s="265">
        <v>10.73</v>
      </c>
      <c r="K129" s="265">
        <v>0</v>
      </c>
      <c r="L129" s="265">
        <v>0</v>
      </c>
      <c r="M129" s="265">
        <v>0</v>
      </c>
      <c r="N129" s="265">
        <v>0</v>
      </c>
      <c r="O129" s="265">
        <v>0</v>
      </c>
      <c r="P129" s="265">
        <v>0</v>
      </c>
      <c r="Q129" s="272">
        <v>0</v>
      </c>
      <c r="R129" s="272">
        <v>17.100000000000001</v>
      </c>
      <c r="S129" s="266">
        <f t="shared" si="72"/>
        <v>0</v>
      </c>
      <c r="T129" s="265">
        <v>0</v>
      </c>
      <c r="U129" s="265">
        <v>0</v>
      </c>
      <c r="V129" s="265">
        <v>0</v>
      </c>
      <c r="W129" s="265">
        <v>0</v>
      </c>
      <c r="X129" s="265">
        <v>0</v>
      </c>
      <c r="Y129" s="265">
        <f t="shared" si="73"/>
        <v>160.44</v>
      </c>
      <c r="Z129" s="265">
        <v>0</v>
      </c>
      <c r="AA129" s="265">
        <v>0</v>
      </c>
      <c r="AB129" s="265">
        <v>35.06</v>
      </c>
      <c r="AC129" s="265">
        <v>116.39</v>
      </c>
      <c r="AD129" s="265">
        <v>8.99</v>
      </c>
      <c r="AE129" s="265">
        <f t="shared" si="74"/>
        <v>0</v>
      </c>
      <c r="AF129" s="265">
        <v>0</v>
      </c>
      <c r="AG129" s="265">
        <v>0</v>
      </c>
      <c r="AH129" s="265">
        <v>0</v>
      </c>
      <c r="AI129" s="265">
        <v>0</v>
      </c>
      <c r="AJ129" s="265">
        <v>0</v>
      </c>
      <c r="AK129" s="265">
        <v>0</v>
      </c>
      <c r="AL129" s="265">
        <v>0</v>
      </c>
      <c r="AM129" s="265">
        <v>0</v>
      </c>
      <c r="AN129" s="267">
        <v>0</v>
      </c>
    </row>
    <row r="130" spans="1:40" ht="15" customHeight="1" x14ac:dyDescent="0.15">
      <c r="A130" s="107" t="s">
        <v>113</v>
      </c>
      <c r="B130" s="107"/>
      <c r="C130" s="107"/>
      <c r="D130" s="107"/>
      <c r="E130" s="107"/>
      <c r="F130" s="107"/>
      <c r="G130" s="107"/>
      <c r="H130" s="107"/>
      <c r="I130" s="107"/>
      <c r="J130" s="107"/>
      <c r="K130" s="107"/>
      <c r="L130" s="107"/>
      <c r="M130" s="107"/>
      <c r="N130" s="107"/>
      <c r="O130" s="107"/>
      <c r="P130" s="107"/>
      <c r="Q130" s="107"/>
      <c r="R130" s="107"/>
      <c r="S130" s="107"/>
      <c r="T130" s="107"/>
      <c r="U130" s="107"/>
      <c r="V130" s="107"/>
      <c r="W130" s="107"/>
      <c r="X130" s="107"/>
      <c r="Y130" s="107"/>
      <c r="Z130" s="107"/>
      <c r="AA130" s="107"/>
      <c r="AB130" s="107"/>
      <c r="AC130" s="107"/>
      <c r="AD130" s="107"/>
      <c r="AE130" s="107"/>
      <c r="AF130" s="107"/>
      <c r="AG130" s="107"/>
      <c r="AH130" s="107"/>
      <c r="AI130" s="107"/>
      <c r="AJ130" s="107"/>
      <c r="AK130" s="107"/>
      <c r="AL130" s="107"/>
      <c r="AM130" s="107"/>
      <c r="AN130" s="107"/>
    </row>
    <row r="131" spans="1:40" ht="15" customHeight="1" x14ac:dyDescent="0.15">
      <c r="A131" s="107" t="s">
        <v>456</v>
      </c>
      <c r="B131" s="107"/>
      <c r="C131" s="107"/>
      <c r="D131" s="107"/>
      <c r="E131" s="107"/>
      <c r="F131" s="107"/>
      <c r="G131" s="107"/>
      <c r="H131" s="107"/>
      <c r="I131" s="107"/>
      <c r="J131" s="107"/>
      <c r="K131" s="107"/>
      <c r="L131" s="107"/>
      <c r="M131" s="107"/>
      <c r="N131" s="107"/>
      <c r="O131" s="107"/>
      <c r="P131" s="107"/>
      <c r="Q131" s="107"/>
      <c r="R131" s="107"/>
      <c r="S131" s="107"/>
      <c r="T131" s="107"/>
      <c r="U131" s="107"/>
      <c r="V131" s="107"/>
      <c r="W131" s="107"/>
      <c r="X131" s="107"/>
      <c r="Y131" s="107"/>
      <c r="Z131" s="107"/>
      <c r="AA131" s="107"/>
      <c r="AB131" s="107"/>
      <c r="AC131" s="107"/>
      <c r="AD131" s="107"/>
      <c r="AE131" s="107"/>
      <c r="AF131" s="107"/>
      <c r="AG131" s="107"/>
      <c r="AH131" s="107"/>
      <c r="AI131" s="107"/>
      <c r="AJ131" s="107"/>
      <c r="AK131" s="107"/>
      <c r="AL131" s="107"/>
      <c r="AM131" s="107"/>
      <c r="AN131" s="107"/>
    </row>
    <row r="133" spans="1:40" s="3" customFormat="1" ht="17.25" x14ac:dyDescent="0.15">
      <c r="A133" s="3" t="s">
        <v>463</v>
      </c>
    </row>
    <row r="134" spans="1:40" ht="15" thickBot="1" x14ac:dyDescent="0.2">
      <c r="A134" s="72"/>
      <c r="B134" s="72"/>
      <c r="C134" s="72"/>
      <c r="D134" s="72"/>
      <c r="E134" s="72"/>
      <c r="F134" s="72"/>
      <c r="G134" s="72"/>
      <c r="H134" s="72"/>
      <c r="I134" s="72"/>
      <c r="J134" s="72"/>
      <c r="K134" s="72"/>
      <c r="L134" s="72"/>
      <c r="M134" s="72"/>
      <c r="N134" s="72"/>
      <c r="O134" s="72"/>
      <c r="P134" s="72"/>
      <c r="Q134" s="72"/>
      <c r="R134" s="72"/>
      <c r="S134" s="72"/>
      <c r="T134" s="72"/>
      <c r="U134" s="72"/>
      <c r="V134" s="72"/>
      <c r="W134" s="72"/>
      <c r="X134" s="72"/>
      <c r="Y134" s="72"/>
      <c r="Z134" s="72"/>
      <c r="AA134" s="72"/>
      <c r="AB134" s="72"/>
      <c r="AC134" s="72"/>
      <c r="AD134" s="72"/>
      <c r="AE134" s="72"/>
      <c r="AF134" s="72"/>
      <c r="AG134" s="72"/>
      <c r="AH134" s="72"/>
      <c r="AI134" s="72"/>
      <c r="AJ134" s="72"/>
      <c r="AK134" s="72"/>
      <c r="AL134" s="72" t="s">
        <v>114</v>
      </c>
      <c r="AM134" s="72"/>
      <c r="AN134" s="72"/>
    </row>
    <row r="135" spans="1:40" ht="14.25" customHeight="1" x14ac:dyDescent="0.15">
      <c r="A135" s="386" t="s">
        <v>387</v>
      </c>
      <c r="B135" s="378" t="s">
        <v>126</v>
      </c>
      <c r="C135" s="389" t="s">
        <v>388</v>
      </c>
      <c r="D135" s="390"/>
      <c r="E135" s="390"/>
      <c r="F135" s="390"/>
      <c r="G135" s="390"/>
      <c r="H135" s="390"/>
      <c r="I135" s="390"/>
      <c r="J135" s="390"/>
      <c r="K135" s="390"/>
      <c r="L135" s="390"/>
      <c r="M135" s="390"/>
      <c r="N135" s="390"/>
      <c r="O135" s="390"/>
      <c r="P135" s="362"/>
      <c r="Q135" s="392" t="s">
        <v>146</v>
      </c>
      <c r="R135" s="392" t="s">
        <v>453</v>
      </c>
      <c r="S135" s="255" t="s">
        <v>436</v>
      </c>
      <c r="T135" s="91"/>
      <c r="U135" s="91"/>
      <c r="V135" s="91"/>
      <c r="W135" s="91"/>
      <c r="X135" s="91"/>
      <c r="Y135" s="91"/>
      <c r="Z135" s="91"/>
      <c r="AA135" s="91"/>
      <c r="AB135" s="91"/>
      <c r="AC135" s="91"/>
      <c r="AD135" s="91"/>
      <c r="AE135" s="91"/>
      <c r="AF135" s="91"/>
      <c r="AG135" s="91"/>
      <c r="AH135" s="91"/>
      <c r="AI135" s="91"/>
      <c r="AJ135" s="89" t="s">
        <v>41</v>
      </c>
      <c r="AK135" s="378" t="s">
        <v>143</v>
      </c>
      <c r="AL135" s="378" t="s">
        <v>144</v>
      </c>
      <c r="AM135" s="378" t="s">
        <v>145</v>
      </c>
      <c r="AN135" s="379" t="s">
        <v>454</v>
      </c>
    </row>
    <row r="136" spans="1:40" ht="14.25" customHeight="1" x14ac:dyDescent="0.15">
      <c r="A136" s="387"/>
      <c r="B136" s="376"/>
      <c r="C136" s="391"/>
      <c r="D136" s="353"/>
      <c r="E136" s="353"/>
      <c r="F136" s="353"/>
      <c r="G136" s="353"/>
      <c r="H136" s="353"/>
      <c r="I136" s="353"/>
      <c r="J136" s="353"/>
      <c r="K136" s="353"/>
      <c r="L136" s="353"/>
      <c r="M136" s="353"/>
      <c r="N136" s="353"/>
      <c r="O136" s="353"/>
      <c r="P136" s="354"/>
      <c r="Q136" s="393" t="s">
        <v>58</v>
      </c>
      <c r="R136" s="393" t="s">
        <v>58</v>
      </c>
      <c r="S136" s="382" t="s">
        <v>389</v>
      </c>
      <c r="T136" s="356"/>
      <c r="U136" s="356"/>
      <c r="V136" s="356"/>
      <c r="W136" s="356"/>
      <c r="X136" s="357"/>
      <c r="Y136" s="355" t="s">
        <v>390</v>
      </c>
      <c r="Z136" s="356"/>
      <c r="AA136" s="356"/>
      <c r="AB136" s="356"/>
      <c r="AC136" s="356"/>
      <c r="AD136" s="357"/>
      <c r="AE136" s="355" t="s">
        <v>391</v>
      </c>
      <c r="AF136" s="356"/>
      <c r="AG136" s="356"/>
      <c r="AH136" s="356"/>
      <c r="AI136" s="357"/>
      <c r="AJ136" s="73" t="s">
        <v>59</v>
      </c>
      <c r="AK136" s="376" t="s">
        <v>60</v>
      </c>
      <c r="AL136" s="376" t="s">
        <v>61</v>
      </c>
      <c r="AM136" s="376" t="s">
        <v>62</v>
      </c>
      <c r="AN136" s="380" t="s">
        <v>63</v>
      </c>
    </row>
    <row r="137" spans="1:40" ht="14.25" customHeight="1" x14ac:dyDescent="0.15">
      <c r="A137" s="387"/>
      <c r="B137" s="376"/>
      <c r="C137" s="375" t="s">
        <v>126</v>
      </c>
      <c r="D137" s="375" t="s">
        <v>127</v>
      </c>
      <c r="E137" s="375" t="s">
        <v>128</v>
      </c>
      <c r="F137" s="375" t="s">
        <v>129</v>
      </c>
      <c r="G137" s="375" t="s">
        <v>130</v>
      </c>
      <c r="H137" s="375" t="s">
        <v>131</v>
      </c>
      <c r="I137" s="375" t="s">
        <v>132</v>
      </c>
      <c r="J137" s="375" t="s">
        <v>133</v>
      </c>
      <c r="K137" s="375" t="s">
        <v>134</v>
      </c>
      <c r="L137" s="375" t="s">
        <v>135</v>
      </c>
      <c r="M137" s="375" t="s">
        <v>136</v>
      </c>
      <c r="N137" s="375" t="s">
        <v>323</v>
      </c>
      <c r="O137" s="375" t="s">
        <v>137</v>
      </c>
      <c r="P137" s="375" t="s">
        <v>138</v>
      </c>
      <c r="Q137" s="393" t="s">
        <v>64</v>
      </c>
      <c r="R137" s="393" t="s">
        <v>64</v>
      </c>
      <c r="S137" s="383" t="s">
        <v>126</v>
      </c>
      <c r="T137" s="375" t="s">
        <v>139</v>
      </c>
      <c r="U137" s="375" t="s">
        <v>140</v>
      </c>
      <c r="V137" s="375" t="s">
        <v>141</v>
      </c>
      <c r="W137" s="375" t="s">
        <v>142</v>
      </c>
      <c r="X137" s="375" t="s">
        <v>455</v>
      </c>
      <c r="Y137" s="375" t="s">
        <v>126</v>
      </c>
      <c r="Z137" s="375" t="s">
        <v>139</v>
      </c>
      <c r="AA137" s="375" t="s">
        <v>140</v>
      </c>
      <c r="AB137" s="375" t="s">
        <v>141</v>
      </c>
      <c r="AC137" s="375" t="s">
        <v>142</v>
      </c>
      <c r="AD137" s="375" t="s">
        <v>455</v>
      </c>
      <c r="AE137" s="375" t="s">
        <v>126</v>
      </c>
      <c r="AF137" s="375" t="s">
        <v>140</v>
      </c>
      <c r="AG137" s="375" t="s">
        <v>141</v>
      </c>
      <c r="AH137" s="375" t="s">
        <v>142</v>
      </c>
      <c r="AI137" s="375" t="s">
        <v>455</v>
      </c>
      <c r="AJ137" s="73" t="s">
        <v>65</v>
      </c>
      <c r="AK137" s="376" t="s">
        <v>66</v>
      </c>
      <c r="AL137" s="376" t="s">
        <v>67</v>
      </c>
      <c r="AM137" s="376" t="s">
        <v>68</v>
      </c>
      <c r="AN137" s="380" t="s">
        <v>69</v>
      </c>
    </row>
    <row r="138" spans="1:40" ht="14.25" customHeight="1" x14ac:dyDescent="0.15">
      <c r="A138" s="387"/>
      <c r="B138" s="376"/>
      <c r="C138" s="376"/>
      <c r="D138" s="376" t="s">
        <v>70</v>
      </c>
      <c r="E138" s="376" t="s">
        <v>71</v>
      </c>
      <c r="F138" s="376" t="s">
        <v>71</v>
      </c>
      <c r="G138" s="376" t="s">
        <v>71</v>
      </c>
      <c r="H138" s="376" t="s">
        <v>72</v>
      </c>
      <c r="I138" s="376" t="s">
        <v>73</v>
      </c>
      <c r="J138" s="376" t="s">
        <v>73</v>
      </c>
      <c r="K138" s="376" t="s">
        <v>74</v>
      </c>
      <c r="L138" s="376" t="s">
        <v>75</v>
      </c>
      <c r="M138" s="376" t="s">
        <v>76</v>
      </c>
      <c r="N138" s="376" t="s">
        <v>322</v>
      </c>
      <c r="O138" s="376" t="s">
        <v>77</v>
      </c>
      <c r="P138" s="376" t="s">
        <v>78</v>
      </c>
      <c r="Q138" s="393" t="s">
        <v>79</v>
      </c>
      <c r="R138" s="393" t="s">
        <v>79</v>
      </c>
      <c r="S138" s="384"/>
      <c r="T138" s="376" t="s">
        <v>80</v>
      </c>
      <c r="U138" s="376" t="s">
        <v>81</v>
      </c>
      <c r="V138" s="376" t="s">
        <v>223</v>
      </c>
      <c r="W138" s="376" t="s">
        <v>224</v>
      </c>
      <c r="X138" s="376" t="s">
        <v>224</v>
      </c>
      <c r="Y138" s="376"/>
      <c r="Z138" s="376" t="s">
        <v>80</v>
      </c>
      <c r="AA138" s="376" t="s">
        <v>81</v>
      </c>
      <c r="AB138" s="376" t="s">
        <v>223</v>
      </c>
      <c r="AC138" s="376" t="s">
        <v>224</v>
      </c>
      <c r="AD138" s="376" t="s">
        <v>224</v>
      </c>
      <c r="AE138" s="376"/>
      <c r="AF138" s="376" t="s">
        <v>81</v>
      </c>
      <c r="AG138" s="376" t="s">
        <v>223</v>
      </c>
      <c r="AH138" s="376" t="s">
        <v>224</v>
      </c>
      <c r="AI138" s="376" t="s">
        <v>224</v>
      </c>
      <c r="AJ138" s="73" t="s">
        <v>82</v>
      </c>
      <c r="AK138" s="376" t="s">
        <v>83</v>
      </c>
      <c r="AL138" s="376" t="s">
        <v>84</v>
      </c>
      <c r="AM138" s="376" t="s">
        <v>85</v>
      </c>
      <c r="AN138" s="380" t="s">
        <v>86</v>
      </c>
    </row>
    <row r="139" spans="1:40" ht="14.25" customHeight="1" x14ac:dyDescent="0.15">
      <c r="A139" s="387"/>
      <c r="B139" s="376"/>
      <c r="C139" s="376"/>
      <c r="D139" s="376" t="s">
        <v>87</v>
      </c>
      <c r="E139" s="376" t="s">
        <v>88</v>
      </c>
      <c r="F139" s="376" t="s">
        <v>89</v>
      </c>
      <c r="G139" s="376" t="s">
        <v>58</v>
      </c>
      <c r="H139" s="376"/>
      <c r="I139" s="376" t="s">
        <v>58</v>
      </c>
      <c r="J139" s="376" t="s">
        <v>58</v>
      </c>
      <c r="K139" s="376" t="s">
        <v>90</v>
      </c>
      <c r="L139" s="376" t="s">
        <v>58</v>
      </c>
      <c r="M139" s="376"/>
      <c r="N139" s="376"/>
      <c r="O139" s="376"/>
      <c r="P139" s="376"/>
      <c r="Q139" s="393" t="s">
        <v>85</v>
      </c>
      <c r="R139" s="393" t="s">
        <v>85</v>
      </c>
      <c r="S139" s="384"/>
      <c r="T139" s="376" t="s">
        <v>66</v>
      </c>
      <c r="U139" s="376" t="s">
        <v>91</v>
      </c>
      <c r="V139" s="376" t="s">
        <v>91</v>
      </c>
      <c r="W139" s="376" t="s">
        <v>91</v>
      </c>
      <c r="X139" s="376" t="s">
        <v>91</v>
      </c>
      <c r="Y139" s="376"/>
      <c r="Z139" s="376" t="s">
        <v>66</v>
      </c>
      <c r="AA139" s="376" t="s">
        <v>91</v>
      </c>
      <c r="AB139" s="376" t="s">
        <v>91</v>
      </c>
      <c r="AC139" s="376" t="s">
        <v>91</v>
      </c>
      <c r="AD139" s="376" t="s">
        <v>91</v>
      </c>
      <c r="AE139" s="376"/>
      <c r="AF139" s="376" t="s">
        <v>91</v>
      </c>
      <c r="AG139" s="376" t="s">
        <v>91</v>
      </c>
      <c r="AH139" s="376" t="s">
        <v>91</v>
      </c>
      <c r="AI139" s="376" t="s">
        <v>91</v>
      </c>
      <c r="AJ139" s="73" t="s">
        <v>92</v>
      </c>
      <c r="AK139" s="376" t="s">
        <v>93</v>
      </c>
      <c r="AL139" s="376" t="s">
        <v>94</v>
      </c>
      <c r="AM139" s="376" t="s">
        <v>89</v>
      </c>
      <c r="AN139" s="380" t="s">
        <v>85</v>
      </c>
    </row>
    <row r="140" spans="1:40" ht="14.25" customHeight="1" x14ac:dyDescent="0.15">
      <c r="A140" s="387"/>
      <c r="B140" s="376"/>
      <c r="C140" s="376"/>
      <c r="D140" s="376" t="s">
        <v>95</v>
      </c>
      <c r="E140" s="376" t="s">
        <v>96</v>
      </c>
      <c r="F140" s="376" t="s">
        <v>97</v>
      </c>
      <c r="G140" s="376" t="s">
        <v>98</v>
      </c>
      <c r="H140" s="376"/>
      <c r="I140" s="376" t="s">
        <v>98</v>
      </c>
      <c r="J140" s="376" t="s">
        <v>98</v>
      </c>
      <c r="K140" s="376" t="s">
        <v>58</v>
      </c>
      <c r="L140" s="376" t="s">
        <v>99</v>
      </c>
      <c r="M140" s="376"/>
      <c r="N140" s="376"/>
      <c r="O140" s="376"/>
      <c r="P140" s="376"/>
      <c r="Q140" s="393"/>
      <c r="R140" s="393"/>
      <c r="S140" s="384"/>
      <c r="T140" s="376" t="s">
        <v>83</v>
      </c>
      <c r="U140" s="376" t="s">
        <v>100</v>
      </c>
      <c r="V140" s="376" t="s">
        <v>100</v>
      </c>
      <c r="W140" s="376" t="s">
        <v>100</v>
      </c>
      <c r="X140" s="376" t="s">
        <v>100</v>
      </c>
      <c r="Y140" s="376"/>
      <c r="Z140" s="376" t="s">
        <v>83</v>
      </c>
      <c r="AA140" s="376" t="s">
        <v>100</v>
      </c>
      <c r="AB140" s="376" t="s">
        <v>100</v>
      </c>
      <c r="AC140" s="376" t="s">
        <v>100</v>
      </c>
      <c r="AD140" s="376" t="s">
        <v>100</v>
      </c>
      <c r="AE140" s="376"/>
      <c r="AF140" s="376" t="s">
        <v>100</v>
      </c>
      <c r="AG140" s="376" t="s">
        <v>100</v>
      </c>
      <c r="AH140" s="376" t="s">
        <v>100</v>
      </c>
      <c r="AI140" s="376" t="s">
        <v>100</v>
      </c>
      <c r="AJ140" s="73" t="s">
        <v>66</v>
      </c>
      <c r="AK140" s="376" t="s">
        <v>100</v>
      </c>
      <c r="AL140" s="376" t="s">
        <v>65</v>
      </c>
      <c r="AM140" s="376" t="s">
        <v>97</v>
      </c>
      <c r="AN140" s="380" t="s">
        <v>93</v>
      </c>
    </row>
    <row r="141" spans="1:40" ht="14.25" customHeight="1" x14ac:dyDescent="0.15">
      <c r="A141" s="387"/>
      <c r="B141" s="376"/>
      <c r="C141" s="376"/>
      <c r="D141" s="376" t="s">
        <v>101</v>
      </c>
      <c r="E141" s="376" t="s">
        <v>58</v>
      </c>
      <c r="F141" s="376" t="s">
        <v>58</v>
      </c>
      <c r="G141" s="376"/>
      <c r="H141" s="376"/>
      <c r="I141" s="376"/>
      <c r="J141" s="376"/>
      <c r="K141" s="376" t="s">
        <v>99</v>
      </c>
      <c r="L141" s="376"/>
      <c r="M141" s="376"/>
      <c r="N141" s="376"/>
      <c r="O141" s="376"/>
      <c r="P141" s="376"/>
      <c r="Q141" s="393"/>
      <c r="R141" s="393"/>
      <c r="S141" s="384"/>
      <c r="T141" s="376" t="s">
        <v>85</v>
      </c>
      <c r="U141" s="376" t="s">
        <v>80</v>
      </c>
      <c r="V141" s="376" t="s">
        <v>80</v>
      </c>
      <c r="W141" s="376" t="s">
        <v>80</v>
      </c>
      <c r="X141" s="376" t="s">
        <v>80</v>
      </c>
      <c r="Y141" s="376"/>
      <c r="Z141" s="376" t="s">
        <v>85</v>
      </c>
      <c r="AA141" s="376" t="s">
        <v>80</v>
      </c>
      <c r="AB141" s="376" t="s">
        <v>80</v>
      </c>
      <c r="AC141" s="376" t="s">
        <v>80</v>
      </c>
      <c r="AD141" s="376" t="s">
        <v>80</v>
      </c>
      <c r="AE141" s="376"/>
      <c r="AF141" s="376" t="s">
        <v>80</v>
      </c>
      <c r="AG141" s="376" t="s">
        <v>80</v>
      </c>
      <c r="AH141" s="376" t="s">
        <v>80</v>
      </c>
      <c r="AI141" s="376" t="s">
        <v>80</v>
      </c>
      <c r="AJ141" s="73" t="s">
        <v>102</v>
      </c>
      <c r="AK141" s="376" t="s">
        <v>80</v>
      </c>
      <c r="AL141" s="376" t="s">
        <v>103</v>
      </c>
      <c r="AM141" s="376" t="s">
        <v>104</v>
      </c>
      <c r="AN141" s="380"/>
    </row>
    <row r="142" spans="1:40" ht="14.25" customHeight="1" x14ac:dyDescent="0.15">
      <c r="A142" s="387"/>
      <c r="B142" s="376"/>
      <c r="C142" s="376"/>
      <c r="D142" s="376"/>
      <c r="E142" s="376" t="s">
        <v>98</v>
      </c>
      <c r="F142" s="376" t="s">
        <v>98</v>
      </c>
      <c r="G142" s="376"/>
      <c r="H142" s="376"/>
      <c r="I142" s="376"/>
      <c r="J142" s="376"/>
      <c r="K142" s="376"/>
      <c r="L142" s="376"/>
      <c r="M142" s="376"/>
      <c r="N142" s="376"/>
      <c r="O142" s="376"/>
      <c r="P142" s="376"/>
      <c r="Q142" s="393"/>
      <c r="R142" s="393"/>
      <c r="S142" s="384"/>
      <c r="T142" s="376" t="s">
        <v>93</v>
      </c>
      <c r="U142" s="376" t="s">
        <v>85</v>
      </c>
      <c r="V142" s="376" t="s">
        <v>85</v>
      </c>
      <c r="W142" s="376" t="s">
        <v>85</v>
      </c>
      <c r="X142" s="376" t="s">
        <v>85</v>
      </c>
      <c r="Y142" s="376"/>
      <c r="Z142" s="376" t="s">
        <v>93</v>
      </c>
      <c r="AA142" s="376" t="s">
        <v>85</v>
      </c>
      <c r="AB142" s="376" t="s">
        <v>85</v>
      </c>
      <c r="AC142" s="376" t="s">
        <v>85</v>
      </c>
      <c r="AD142" s="376" t="s">
        <v>85</v>
      </c>
      <c r="AE142" s="376"/>
      <c r="AF142" s="376" t="s">
        <v>85</v>
      </c>
      <c r="AG142" s="376" t="s">
        <v>85</v>
      </c>
      <c r="AH142" s="376" t="s">
        <v>85</v>
      </c>
      <c r="AI142" s="376" t="s">
        <v>85</v>
      </c>
      <c r="AJ142" s="73" t="s">
        <v>85</v>
      </c>
      <c r="AK142" s="376" t="s">
        <v>66</v>
      </c>
      <c r="AL142" s="376" t="s">
        <v>105</v>
      </c>
      <c r="AM142" s="376" t="s">
        <v>106</v>
      </c>
      <c r="AN142" s="380"/>
    </row>
    <row r="143" spans="1:40" ht="14.25" customHeight="1" x14ac:dyDescent="0.15">
      <c r="A143" s="387"/>
      <c r="B143" s="376"/>
      <c r="C143" s="376"/>
      <c r="D143" s="376"/>
      <c r="E143" s="376"/>
      <c r="F143" s="376"/>
      <c r="G143" s="376"/>
      <c r="H143" s="376"/>
      <c r="I143" s="376"/>
      <c r="J143" s="376"/>
      <c r="K143" s="376"/>
      <c r="L143" s="376"/>
      <c r="M143" s="376"/>
      <c r="N143" s="376"/>
      <c r="O143" s="376"/>
      <c r="P143" s="376"/>
      <c r="Q143" s="393"/>
      <c r="R143" s="393"/>
      <c r="S143" s="384"/>
      <c r="T143" s="376"/>
      <c r="U143" s="376" t="s">
        <v>107</v>
      </c>
      <c r="V143" s="376" t="s">
        <v>107</v>
      </c>
      <c r="W143" s="376" t="s">
        <v>107</v>
      </c>
      <c r="X143" s="376" t="s">
        <v>107</v>
      </c>
      <c r="Y143" s="376"/>
      <c r="Z143" s="376"/>
      <c r="AA143" s="376" t="s">
        <v>107</v>
      </c>
      <c r="AB143" s="376" t="s">
        <v>107</v>
      </c>
      <c r="AC143" s="376" t="s">
        <v>107</v>
      </c>
      <c r="AD143" s="376" t="s">
        <v>107</v>
      </c>
      <c r="AE143" s="376"/>
      <c r="AF143" s="376" t="s">
        <v>107</v>
      </c>
      <c r="AG143" s="376" t="s">
        <v>107</v>
      </c>
      <c r="AH143" s="376" t="s">
        <v>107</v>
      </c>
      <c r="AI143" s="376" t="s">
        <v>107</v>
      </c>
      <c r="AJ143" s="73" t="s">
        <v>107</v>
      </c>
      <c r="AK143" s="376" t="s">
        <v>83</v>
      </c>
      <c r="AL143" s="376" t="s">
        <v>108</v>
      </c>
      <c r="AM143" s="376" t="s">
        <v>93</v>
      </c>
      <c r="AN143" s="380"/>
    </row>
    <row r="144" spans="1:40" ht="14.25" customHeight="1" x14ac:dyDescent="0.15">
      <c r="A144" s="387"/>
      <c r="B144" s="376"/>
      <c r="C144" s="376"/>
      <c r="D144" s="376"/>
      <c r="E144" s="376"/>
      <c r="F144" s="376"/>
      <c r="G144" s="376"/>
      <c r="H144" s="376"/>
      <c r="I144" s="376"/>
      <c r="J144" s="376"/>
      <c r="K144" s="376"/>
      <c r="L144" s="376"/>
      <c r="M144" s="376"/>
      <c r="N144" s="376"/>
      <c r="O144" s="376"/>
      <c r="P144" s="376"/>
      <c r="Q144" s="393"/>
      <c r="R144" s="393"/>
      <c r="S144" s="384"/>
      <c r="T144" s="376"/>
      <c r="U144" s="376"/>
      <c r="V144" s="376"/>
      <c r="W144" s="376"/>
      <c r="X144" s="376"/>
      <c r="Y144" s="376"/>
      <c r="Z144" s="376"/>
      <c r="AA144" s="376"/>
      <c r="AB144" s="376"/>
      <c r="AC144" s="376"/>
      <c r="AD144" s="376"/>
      <c r="AE144" s="376"/>
      <c r="AF144" s="376"/>
      <c r="AG144" s="376"/>
      <c r="AH144" s="376"/>
      <c r="AI144" s="376"/>
      <c r="AJ144" s="73" t="s">
        <v>100</v>
      </c>
      <c r="AK144" s="376" t="s">
        <v>85</v>
      </c>
      <c r="AL144" s="376"/>
      <c r="AM144" s="376" t="s">
        <v>107</v>
      </c>
      <c r="AN144" s="380"/>
    </row>
    <row r="145" spans="1:40" ht="14.25" customHeight="1" x14ac:dyDescent="0.15">
      <c r="A145" s="387"/>
      <c r="B145" s="376"/>
      <c r="C145" s="376"/>
      <c r="D145" s="376"/>
      <c r="E145" s="376"/>
      <c r="F145" s="376"/>
      <c r="G145" s="376"/>
      <c r="H145" s="376"/>
      <c r="I145" s="376"/>
      <c r="J145" s="376"/>
      <c r="K145" s="376"/>
      <c r="L145" s="376"/>
      <c r="M145" s="376"/>
      <c r="N145" s="376"/>
      <c r="O145" s="376"/>
      <c r="P145" s="376"/>
      <c r="Q145" s="393"/>
      <c r="R145" s="393"/>
      <c r="S145" s="384"/>
      <c r="T145" s="376"/>
      <c r="U145" s="376"/>
      <c r="V145" s="376"/>
      <c r="W145" s="376"/>
      <c r="X145" s="376"/>
      <c r="Y145" s="376"/>
      <c r="Z145" s="376"/>
      <c r="AA145" s="376"/>
      <c r="AB145" s="376"/>
      <c r="AC145" s="376"/>
      <c r="AD145" s="376"/>
      <c r="AE145" s="376"/>
      <c r="AF145" s="376"/>
      <c r="AG145" s="376"/>
      <c r="AH145" s="376"/>
      <c r="AI145" s="376"/>
      <c r="AJ145" s="73" t="s">
        <v>80</v>
      </c>
      <c r="AK145" s="376" t="s">
        <v>93</v>
      </c>
      <c r="AL145" s="376"/>
      <c r="AM145" s="376"/>
      <c r="AN145" s="380"/>
    </row>
    <row r="146" spans="1:40" x14ac:dyDescent="0.15">
      <c r="A146" s="387"/>
      <c r="B146" s="376"/>
      <c r="C146" s="376"/>
      <c r="D146" s="376"/>
      <c r="E146" s="376"/>
      <c r="F146" s="376"/>
      <c r="G146" s="376"/>
      <c r="H146" s="376"/>
      <c r="I146" s="376"/>
      <c r="J146" s="376"/>
      <c r="K146" s="376"/>
      <c r="L146" s="376"/>
      <c r="M146" s="376"/>
      <c r="N146" s="376"/>
      <c r="O146" s="376"/>
      <c r="P146" s="376"/>
      <c r="Q146" s="393"/>
      <c r="R146" s="393"/>
      <c r="S146" s="384"/>
      <c r="T146" s="376"/>
      <c r="U146" s="376"/>
      <c r="V146" s="376"/>
      <c r="W146" s="376"/>
      <c r="X146" s="376"/>
      <c r="Y146" s="376"/>
      <c r="Z146" s="376"/>
      <c r="AA146" s="376"/>
      <c r="AB146" s="376"/>
      <c r="AC146" s="376"/>
      <c r="AD146" s="376"/>
      <c r="AE146" s="376"/>
      <c r="AF146" s="376"/>
      <c r="AG146" s="376"/>
      <c r="AH146" s="376"/>
      <c r="AI146" s="376"/>
      <c r="AJ146" s="73" t="s">
        <v>85</v>
      </c>
      <c r="AK146" s="376"/>
      <c r="AL146" s="376"/>
      <c r="AM146" s="376"/>
      <c r="AN146" s="380"/>
    </row>
    <row r="147" spans="1:40" x14ac:dyDescent="0.15">
      <c r="A147" s="388"/>
      <c r="B147" s="377"/>
      <c r="C147" s="377"/>
      <c r="D147" s="377"/>
      <c r="E147" s="377"/>
      <c r="F147" s="377"/>
      <c r="G147" s="377"/>
      <c r="H147" s="377"/>
      <c r="I147" s="377"/>
      <c r="J147" s="377"/>
      <c r="K147" s="377"/>
      <c r="L147" s="377"/>
      <c r="M147" s="377"/>
      <c r="N147" s="377"/>
      <c r="O147" s="377"/>
      <c r="P147" s="377"/>
      <c r="Q147" s="394"/>
      <c r="R147" s="394"/>
      <c r="S147" s="385"/>
      <c r="T147" s="377"/>
      <c r="U147" s="377"/>
      <c r="V147" s="377"/>
      <c r="W147" s="377"/>
      <c r="X147" s="377"/>
      <c r="Y147" s="377"/>
      <c r="Z147" s="377"/>
      <c r="AA147" s="377"/>
      <c r="AB147" s="377"/>
      <c r="AC147" s="377"/>
      <c r="AD147" s="377"/>
      <c r="AE147" s="377"/>
      <c r="AF147" s="377"/>
      <c r="AG147" s="377"/>
      <c r="AH147" s="377"/>
      <c r="AI147" s="377"/>
      <c r="AJ147" s="73" t="s">
        <v>93</v>
      </c>
      <c r="AK147" s="377"/>
      <c r="AL147" s="377"/>
      <c r="AM147" s="377"/>
      <c r="AN147" s="381"/>
    </row>
    <row r="148" spans="1:40" ht="15" customHeight="1" x14ac:dyDescent="0.15">
      <c r="A148" s="188" t="s">
        <v>15</v>
      </c>
      <c r="B148" s="256">
        <f t="shared" ref="B148:B159" si="75">C148+Q148+R148+S148+Y148+AE148+AJ148+AK148+AL148+AM148+AN148</f>
        <v>2961.63</v>
      </c>
      <c r="C148" s="256">
        <f t="shared" ref="C148:C159" si="76">SUM(D148:P148)</f>
        <v>2313.41</v>
      </c>
      <c r="D148" s="256">
        <f>D150+D152+D154+D156+D158</f>
        <v>0</v>
      </c>
      <c r="E148" s="256">
        <f t="shared" ref="E148:AN148" si="77">E150+E152+E154+E156+E158</f>
        <v>0</v>
      </c>
      <c r="F148" s="256">
        <f t="shared" si="77"/>
        <v>0</v>
      </c>
      <c r="G148" s="256">
        <f t="shared" si="77"/>
        <v>0</v>
      </c>
      <c r="H148" s="256">
        <f t="shared" si="77"/>
        <v>0</v>
      </c>
      <c r="I148" s="256">
        <f t="shared" si="77"/>
        <v>0</v>
      </c>
      <c r="J148" s="256">
        <f t="shared" si="77"/>
        <v>0</v>
      </c>
      <c r="K148" s="256">
        <f t="shared" si="77"/>
        <v>0</v>
      </c>
      <c r="L148" s="256">
        <f t="shared" si="77"/>
        <v>0</v>
      </c>
      <c r="M148" s="256">
        <f t="shared" si="77"/>
        <v>0</v>
      </c>
      <c r="N148" s="256">
        <f t="shared" si="77"/>
        <v>0</v>
      </c>
      <c r="O148" s="256">
        <f t="shared" si="77"/>
        <v>2313.41</v>
      </c>
      <c r="P148" s="256">
        <f t="shared" si="77"/>
        <v>0</v>
      </c>
      <c r="Q148" s="270">
        <f t="shared" si="77"/>
        <v>0</v>
      </c>
      <c r="R148" s="270">
        <f t="shared" si="77"/>
        <v>68.219999999999985</v>
      </c>
      <c r="S148" s="257">
        <f t="shared" si="77"/>
        <v>42.61</v>
      </c>
      <c r="T148" s="256">
        <f t="shared" si="77"/>
        <v>0</v>
      </c>
      <c r="U148" s="256">
        <f t="shared" si="77"/>
        <v>0</v>
      </c>
      <c r="V148" s="256">
        <f t="shared" si="77"/>
        <v>13.95</v>
      </c>
      <c r="W148" s="256">
        <f t="shared" si="77"/>
        <v>1.67</v>
      </c>
      <c r="X148" s="256">
        <f t="shared" si="77"/>
        <v>26.99</v>
      </c>
      <c r="Y148" s="256">
        <f t="shared" si="77"/>
        <v>14.28</v>
      </c>
      <c r="Z148" s="256">
        <f t="shared" si="77"/>
        <v>0</v>
      </c>
      <c r="AA148" s="256">
        <f t="shared" si="77"/>
        <v>0</v>
      </c>
      <c r="AB148" s="256">
        <f t="shared" si="77"/>
        <v>6.12</v>
      </c>
      <c r="AC148" s="256">
        <f t="shared" si="77"/>
        <v>3.1399999999999997</v>
      </c>
      <c r="AD148" s="256">
        <f t="shared" si="77"/>
        <v>5.0199999999999996</v>
      </c>
      <c r="AE148" s="256">
        <f t="shared" si="77"/>
        <v>63.21</v>
      </c>
      <c r="AF148" s="256">
        <f t="shared" si="77"/>
        <v>0</v>
      </c>
      <c r="AG148" s="256">
        <f t="shared" si="77"/>
        <v>62.24</v>
      </c>
      <c r="AH148" s="256">
        <f t="shared" si="77"/>
        <v>0</v>
      </c>
      <c r="AI148" s="256">
        <f t="shared" si="77"/>
        <v>0.97</v>
      </c>
      <c r="AJ148" s="256">
        <f t="shared" si="77"/>
        <v>20.329999999999998</v>
      </c>
      <c r="AK148" s="256">
        <f t="shared" si="77"/>
        <v>439.57</v>
      </c>
      <c r="AL148" s="256">
        <f t="shared" si="77"/>
        <v>0</v>
      </c>
      <c r="AM148" s="256">
        <f t="shared" si="77"/>
        <v>0</v>
      </c>
      <c r="AN148" s="258">
        <f t="shared" si="77"/>
        <v>0</v>
      </c>
    </row>
    <row r="149" spans="1:40" ht="15" customHeight="1" x14ac:dyDescent="0.15">
      <c r="A149" s="259"/>
      <c r="B149" s="260">
        <f t="shared" si="75"/>
        <v>11417.849999999995</v>
      </c>
      <c r="C149" s="260">
        <f t="shared" si="76"/>
        <v>8474.0099999999966</v>
      </c>
      <c r="D149" s="260">
        <f>D151+D153+D155+D157+D159</f>
        <v>5138.37</v>
      </c>
      <c r="E149" s="260">
        <f t="shared" ref="E149:AN149" si="78">E151+E153+E155+E157+E159</f>
        <v>3091.2</v>
      </c>
      <c r="F149" s="260">
        <f t="shared" si="78"/>
        <v>23.47</v>
      </c>
      <c r="G149" s="260">
        <f t="shared" si="78"/>
        <v>0</v>
      </c>
      <c r="H149" s="260">
        <f t="shared" si="78"/>
        <v>31.71</v>
      </c>
      <c r="I149" s="260">
        <f t="shared" si="78"/>
        <v>0</v>
      </c>
      <c r="J149" s="260">
        <f t="shared" si="78"/>
        <v>108.41</v>
      </c>
      <c r="K149" s="260">
        <f t="shared" si="78"/>
        <v>5.86</v>
      </c>
      <c r="L149" s="260">
        <f t="shared" si="78"/>
        <v>0</v>
      </c>
      <c r="M149" s="260">
        <f t="shared" si="78"/>
        <v>10.130000000000001</v>
      </c>
      <c r="N149" s="260">
        <f t="shared" si="78"/>
        <v>0</v>
      </c>
      <c r="O149" s="260">
        <f t="shared" si="78"/>
        <v>33.39</v>
      </c>
      <c r="P149" s="260">
        <f t="shared" si="78"/>
        <v>31.47</v>
      </c>
      <c r="Q149" s="261">
        <f t="shared" si="78"/>
        <v>0</v>
      </c>
      <c r="R149" s="261">
        <f t="shared" si="78"/>
        <v>171.67</v>
      </c>
      <c r="S149" s="262">
        <f t="shared" si="78"/>
        <v>1414.46</v>
      </c>
      <c r="T149" s="260">
        <f t="shared" si="78"/>
        <v>164.72</v>
      </c>
      <c r="U149" s="260">
        <f t="shared" si="78"/>
        <v>132.4</v>
      </c>
      <c r="V149" s="260">
        <f t="shared" si="78"/>
        <v>340.12</v>
      </c>
      <c r="W149" s="260">
        <f t="shared" si="78"/>
        <v>87.94</v>
      </c>
      <c r="X149" s="260">
        <f t="shared" si="78"/>
        <v>689.28</v>
      </c>
      <c r="Y149" s="260">
        <f t="shared" si="78"/>
        <v>91.14</v>
      </c>
      <c r="Z149" s="260">
        <f t="shared" si="78"/>
        <v>0</v>
      </c>
      <c r="AA149" s="260">
        <f t="shared" si="78"/>
        <v>0</v>
      </c>
      <c r="AB149" s="260">
        <f t="shared" si="78"/>
        <v>0.31</v>
      </c>
      <c r="AC149" s="260">
        <f t="shared" si="78"/>
        <v>62.39</v>
      </c>
      <c r="AD149" s="260">
        <f t="shared" si="78"/>
        <v>28.44</v>
      </c>
      <c r="AE149" s="260">
        <f t="shared" si="78"/>
        <v>1244.0600000000002</v>
      </c>
      <c r="AF149" s="260">
        <f t="shared" si="78"/>
        <v>0</v>
      </c>
      <c r="AG149" s="260">
        <f t="shared" si="78"/>
        <v>17.79</v>
      </c>
      <c r="AH149" s="260">
        <f t="shared" si="78"/>
        <v>120.8</v>
      </c>
      <c r="AI149" s="260">
        <f t="shared" si="78"/>
        <v>1105.47</v>
      </c>
      <c r="AJ149" s="260">
        <f t="shared" si="78"/>
        <v>0</v>
      </c>
      <c r="AK149" s="260">
        <f t="shared" si="78"/>
        <v>4.79</v>
      </c>
      <c r="AL149" s="260">
        <f t="shared" si="78"/>
        <v>0</v>
      </c>
      <c r="AM149" s="260">
        <f t="shared" si="78"/>
        <v>17.72</v>
      </c>
      <c r="AN149" s="263">
        <f t="shared" si="78"/>
        <v>0</v>
      </c>
    </row>
    <row r="150" spans="1:40" ht="15" customHeight="1" x14ac:dyDescent="0.15">
      <c r="A150" s="188" t="s">
        <v>43</v>
      </c>
      <c r="B150" s="256">
        <f t="shared" si="75"/>
        <v>981.6400000000001</v>
      </c>
      <c r="C150" s="256">
        <f t="shared" si="76"/>
        <v>421.06</v>
      </c>
      <c r="D150" s="256">
        <v>0</v>
      </c>
      <c r="E150" s="256">
        <v>0</v>
      </c>
      <c r="F150" s="256">
        <v>0</v>
      </c>
      <c r="G150" s="256">
        <v>0</v>
      </c>
      <c r="H150" s="256">
        <v>0</v>
      </c>
      <c r="I150" s="256">
        <v>0</v>
      </c>
      <c r="J150" s="256">
        <v>0</v>
      </c>
      <c r="K150" s="256">
        <v>0</v>
      </c>
      <c r="L150" s="256">
        <v>0</v>
      </c>
      <c r="M150" s="256">
        <v>0</v>
      </c>
      <c r="N150" s="256">
        <v>0</v>
      </c>
      <c r="O150" s="256">
        <v>421.06</v>
      </c>
      <c r="P150" s="256">
        <v>0</v>
      </c>
      <c r="Q150" s="270">
        <v>0</v>
      </c>
      <c r="R150" s="270">
        <v>34.409999999999997</v>
      </c>
      <c r="S150" s="257">
        <f t="shared" ref="S150:S159" si="79">SUM(T150:X150)</f>
        <v>42.61</v>
      </c>
      <c r="T150" s="256">
        <v>0</v>
      </c>
      <c r="U150" s="256">
        <v>0</v>
      </c>
      <c r="V150" s="256">
        <v>13.95</v>
      </c>
      <c r="W150" s="256">
        <v>1.67</v>
      </c>
      <c r="X150" s="256">
        <v>26.99</v>
      </c>
      <c r="Y150" s="256">
        <f t="shared" ref="Y150:Y159" si="80">SUM(Z150:AD150)</f>
        <v>0</v>
      </c>
      <c r="Z150" s="256">
        <v>0</v>
      </c>
      <c r="AA150" s="256">
        <v>0</v>
      </c>
      <c r="AB150" s="256">
        <v>0</v>
      </c>
      <c r="AC150" s="256">
        <v>0</v>
      </c>
      <c r="AD150" s="256">
        <v>0</v>
      </c>
      <c r="AE150" s="256">
        <f t="shared" ref="AE150:AE159" si="81">SUM(AF150:AI150)</f>
        <v>43.99</v>
      </c>
      <c r="AF150" s="256">
        <v>0</v>
      </c>
      <c r="AG150" s="256">
        <v>43.99</v>
      </c>
      <c r="AH150" s="256">
        <v>0</v>
      </c>
      <c r="AI150" s="256">
        <v>0</v>
      </c>
      <c r="AJ150" s="256">
        <v>0</v>
      </c>
      <c r="AK150" s="256">
        <v>439.57</v>
      </c>
      <c r="AL150" s="256">
        <v>0</v>
      </c>
      <c r="AM150" s="256">
        <v>0</v>
      </c>
      <c r="AN150" s="258">
        <v>0</v>
      </c>
    </row>
    <row r="151" spans="1:40" ht="15" customHeight="1" x14ac:dyDescent="0.15">
      <c r="A151" s="259"/>
      <c r="B151" s="260">
        <f t="shared" si="75"/>
        <v>6134.1000000000013</v>
      </c>
      <c r="C151" s="260">
        <f t="shared" si="76"/>
        <v>4640.2800000000007</v>
      </c>
      <c r="D151" s="260">
        <v>4480.5</v>
      </c>
      <c r="E151" s="260">
        <v>80.08</v>
      </c>
      <c r="F151" s="260">
        <v>10.35</v>
      </c>
      <c r="G151" s="260">
        <v>0</v>
      </c>
      <c r="H151" s="260">
        <v>0</v>
      </c>
      <c r="I151" s="260">
        <v>0</v>
      </c>
      <c r="J151" s="260">
        <v>32.549999999999997</v>
      </c>
      <c r="K151" s="260">
        <v>5.86</v>
      </c>
      <c r="L151" s="260">
        <v>0</v>
      </c>
      <c r="M151" s="260">
        <v>10.130000000000001</v>
      </c>
      <c r="N151" s="260">
        <v>0</v>
      </c>
      <c r="O151" s="260">
        <v>7.59</v>
      </c>
      <c r="P151" s="260">
        <v>13.22</v>
      </c>
      <c r="Q151" s="261">
        <v>0</v>
      </c>
      <c r="R151" s="261">
        <v>65.849999999999994</v>
      </c>
      <c r="S151" s="262">
        <f t="shared" si="79"/>
        <v>1414.46</v>
      </c>
      <c r="T151" s="260">
        <v>164.72</v>
      </c>
      <c r="U151" s="260">
        <v>132.4</v>
      </c>
      <c r="V151" s="260">
        <v>340.12</v>
      </c>
      <c r="W151" s="260">
        <v>87.94</v>
      </c>
      <c r="X151" s="260">
        <v>689.28</v>
      </c>
      <c r="Y151" s="260">
        <f t="shared" si="80"/>
        <v>0</v>
      </c>
      <c r="Z151" s="260">
        <v>0</v>
      </c>
      <c r="AA151" s="260">
        <v>0</v>
      </c>
      <c r="AB151" s="260">
        <v>0</v>
      </c>
      <c r="AC151" s="260">
        <v>0</v>
      </c>
      <c r="AD151" s="260">
        <v>0</v>
      </c>
      <c r="AE151" s="260">
        <f t="shared" si="81"/>
        <v>1.1299999999999999</v>
      </c>
      <c r="AF151" s="260">
        <v>0</v>
      </c>
      <c r="AG151" s="260">
        <v>1.1299999999999999</v>
      </c>
      <c r="AH151" s="260">
        <v>0</v>
      </c>
      <c r="AI151" s="260">
        <v>0</v>
      </c>
      <c r="AJ151" s="260">
        <v>0</v>
      </c>
      <c r="AK151" s="260">
        <v>4.79</v>
      </c>
      <c r="AL151" s="260">
        <v>0</v>
      </c>
      <c r="AM151" s="260">
        <v>7.59</v>
      </c>
      <c r="AN151" s="263">
        <v>0</v>
      </c>
    </row>
    <row r="152" spans="1:40" ht="15" customHeight="1" x14ac:dyDescent="0.15">
      <c r="A152" s="188" t="s">
        <v>44</v>
      </c>
      <c r="B152" s="256">
        <f t="shared" si="75"/>
        <v>1938.8</v>
      </c>
      <c r="C152" s="256">
        <f t="shared" si="76"/>
        <v>1888.04</v>
      </c>
      <c r="D152" s="256">
        <v>0</v>
      </c>
      <c r="E152" s="256">
        <v>0</v>
      </c>
      <c r="F152" s="256">
        <v>0</v>
      </c>
      <c r="G152" s="256">
        <v>0</v>
      </c>
      <c r="H152" s="256">
        <v>0</v>
      </c>
      <c r="I152" s="256">
        <v>0</v>
      </c>
      <c r="J152" s="256">
        <v>0</v>
      </c>
      <c r="K152" s="256">
        <v>0</v>
      </c>
      <c r="L152" s="256">
        <v>0</v>
      </c>
      <c r="M152" s="256">
        <v>0</v>
      </c>
      <c r="N152" s="256">
        <v>0</v>
      </c>
      <c r="O152" s="256">
        <v>1888.04</v>
      </c>
      <c r="P152" s="256">
        <v>0</v>
      </c>
      <c r="Q152" s="270">
        <v>0</v>
      </c>
      <c r="R152" s="270">
        <v>31.54</v>
      </c>
      <c r="S152" s="257">
        <f t="shared" si="79"/>
        <v>0</v>
      </c>
      <c r="T152" s="256">
        <v>0</v>
      </c>
      <c r="U152" s="256">
        <v>0</v>
      </c>
      <c r="V152" s="256">
        <v>0</v>
      </c>
      <c r="W152" s="256">
        <v>0</v>
      </c>
      <c r="X152" s="256">
        <v>0</v>
      </c>
      <c r="Y152" s="256">
        <f t="shared" si="80"/>
        <v>0</v>
      </c>
      <c r="Z152" s="256">
        <v>0</v>
      </c>
      <c r="AA152" s="256">
        <v>0</v>
      </c>
      <c r="AB152" s="256">
        <v>0</v>
      </c>
      <c r="AC152" s="256">
        <v>0</v>
      </c>
      <c r="AD152" s="256">
        <v>0</v>
      </c>
      <c r="AE152" s="256">
        <f t="shared" si="81"/>
        <v>19.22</v>
      </c>
      <c r="AF152" s="256">
        <v>0</v>
      </c>
      <c r="AG152" s="256">
        <v>18.25</v>
      </c>
      <c r="AH152" s="256">
        <v>0</v>
      </c>
      <c r="AI152" s="256">
        <v>0.97</v>
      </c>
      <c r="AJ152" s="256">
        <v>0</v>
      </c>
      <c r="AK152" s="256">
        <v>0</v>
      </c>
      <c r="AL152" s="256">
        <v>0</v>
      </c>
      <c r="AM152" s="256">
        <v>0</v>
      </c>
      <c r="AN152" s="258">
        <v>0</v>
      </c>
    </row>
    <row r="153" spans="1:40" ht="15" customHeight="1" x14ac:dyDescent="0.15">
      <c r="A153" s="259"/>
      <c r="B153" s="260">
        <f t="shared" si="75"/>
        <v>4404.37</v>
      </c>
      <c r="C153" s="260">
        <f t="shared" si="76"/>
        <v>3127.6000000000004</v>
      </c>
      <c r="D153" s="260">
        <v>227.73</v>
      </c>
      <c r="E153" s="260">
        <v>2776.2</v>
      </c>
      <c r="F153" s="260">
        <v>3.76</v>
      </c>
      <c r="G153" s="260">
        <v>0</v>
      </c>
      <c r="H153" s="260">
        <v>0</v>
      </c>
      <c r="I153" s="260">
        <v>0</v>
      </c>
      <c r="J153" s="260">
        <v>75.86</v>
      </c>
      <c r="K153" s="260">
        <v>0</v>
      </c>
      <c r="L153" s="260">
        <v>0</v>
      </c>
      <c r="M153" s="260">
        <v>0</v>
      </c>
      <c r="N153" s="260">
        <v>0</v>
      </c>
      <c r="O153" s="260">
        <v>25.8</v>
      </c>
      <c r="P153" s="260">
        <v>18.25</v>
      </c>
      <c r="Q153" s="261">
        <v>0</v>
      </c>
      <c r="R153" s="261">
        <v>33.6</v>
      </c>
      <c r="S153" s="262">
        <f t="shared" si="79"/>
        <v>0</v>
      </c>
      <c r="T153" s="260">
        <v>0</v>
      </c>
      <c r="U153" s="260">
        <v>0</v>
      </c>
      <c r="V153" s="260">
        <v>0</v>
      </c>
      <c r="W153" s="260">
        <v>0</v>
      </c>
      <c r="X153" s="260">
        <v>0</v>
      </c>
      <c r="Y153" s="260">
        <f t="shared" si="80"/>
        <v>0</v>
      </c>
      <c r="Z153" s="260">
        <v>0</v>
      </c>
      <c r="AA153" s="260">
        <v>0</v>
      </c>
      <c r="AB153" s="260">
        <v>0</v>
      </c>
      <c r="AC153" s="260">
        <v>0</v>
      </c>
      <c r="AD153" s="260">
        <v>0</v>
      </c>
      <c r="AE153" s="260">
        <f t="shared" si="81"/>
        <v>1242.93</v>
      </c>
      <c r="AF153" s="260">
        <v>0</v>
      </c>
      <c r="AG153" s="260">
        <v>16.66</v>
      </c>
      <c r="AH153" s="260">
        <v>120.8</v>
      </c>
      <c r="AI153" s="260">
        <v>1105.47</v>
      </c>
      <c r="AJ153" s="260">
        <v>0</v>
      </c>
      <c r="AK153" s="260">
        <v>0</v>
      </c>
      <c r="AL153" s="260">
        <v>0</v>
      </c>
      <c r="AM153" s="260">
        <v>0.24</v>
      </c>
      <c r="AN153" s="263">
        <v>0</v>
      </c>
    </row>
    <row r="154" spans="1:40" ht="15" customHeight="1" x14ac:dyDescent="0.15">
      <c r="A154" s="188" t="s">
        <v>45</v>
      </c>
      <c r="B154" s="256">
        <f t="shared" si="75"/>
        <v>4.42</v>
      </c>
      <c r="C154" s="256">
        <f t="shared" si="76"/>
        <v>0</v>
      </c>
      <c r="D154" s="256">
        <v>0</v>
      </c>
      <c r="E154" s="256">
        <v>0</v>
      </c>
      <c r="F154" s="256">
        <v>0</v>
      </c>
      <c r="G154" s="256">
        <v>0</v>
      </c>
      <c r="H154" s="256">
        <v>0</v>
      </c>
      <c r="I154" s="256">
        <v>0</v>
      </c>
      <c r="J154" s="256">
        <v>0</v>
      </c>
      <c r="K154" s="256">
        <v>0</v>
      </c>
      <c r="L154" s="256">
        <v>0</v>
      </c>
      <c r="M154" s="256">
        <v>0</v>
      </c>
      <c r="N154" s="256">
        <v>0</v>
      </c>
      <c r="O154" s="256">
        <v>0</v>
      </c>
      <c r="P154" s="256">
        <v>0</v>
      </c>
      <c r="Q154" s="270">
        <v>0</v>
      </c>
      <c r="R154" s="270">
        <v>0</v>
      </c>
      <c r="S154" s="257">
        <f t="shared" si="79"/>
        <v>0</v>
      </c>
      <c r="T154" s="256">
        <v>0</v>
      </c>
      <c r="U154" s="256">
        <v>0</v>
      </c>
      <c r="V154" s="256">
        <v>0</v>
      </c>
      <c r="W154" s="256">
        <v>0</v>
      </c>
      <c r="X154" s="256">
        <v>0</v>
      </c>
      <c r="Y154" s="256">
        <f t="shared" si="80"/>
        <v>4.42</v>
      </c>
      <c r="Z154" s="256">
        <v>0</v>
      </c>
      <c r="AA154" s="256">
        <v>0</v>
      </c>
      <c r="AB154" s="256">
        <v>0</v>
      </c>
      <c r="AC154" s="256">
        <v>1.74</v>
      </c>
      <c r="AD154" s="256">
        <v>2.68</v>
      </c>
      <c r="AE154" s="256">
        <f t="shared" si="81"/>
        <v>0</v>
      </c>
      <c r="AF154" s="256">
        <v>0</v>
      </c>
      <c r="AG154" s="256">
        <v>0</v>
      </c>
      <c r="AH154" s="256">
        <v>0</v>
      </c>
      <c r="AI154" s="256">
        <v>0</v>
      </c>
      <c r="AJ154" s="256">
        <v>0</v>
      </c>
      <c r="AK154" s="256">
        <v>0</v>
      </c>
      <c r="AL154" s="256">
        <v>0</v>
      </c>
      <c r="AM154" s="256">
        <v>0</v>
      </c>
      <c r="AN154" s="258">
        <v>0</v>
      </c>
    </row>
    <row r="155" spans="1:40" ht="15" customHeight="1" x14ac:dyDescent="0.15">
      <c r="A155" s="259"/>
      <c r="B155" s="260">
        <f t="shared" si="75"/>
        <v>273.74</v>
      </c>
      <c r="C155" s="260">
        <f t="shared" si="76"/>
        <v>175.01999999999998</v>
      </c>
      <c r="D155" s="260">
        <v>23.93</v>
      </c>
      <c r="E155" s="260">
        <v>141.13</v>
      </c>
      <c r="F155" s="260">
        <v>6.04</v>
      </c>
      <c r="G155" s="260">
        <v>0</v>
      </c>
      <c r="H155" s="260">
        <v>3.92</v>
      </c>
      <c r="I155" s="260">
        <v>0</v>
      </c>
      <c r="J155" s="260">
        <v>0</v>
      </c>
      <c r="K155" s="260">
        <v>0</v>
      </c>
      <c r="L155" s="260">
        <v>0</v>
      </c>
      <c r="M155" s="260">
        <v>0</v>
      </c>
      <c r="N155" s="260">
        <v>0</v>
      </c>
      <c r="O155" s="260">
        <v>0</v>
      </c>
      <c r="P155" s="260">
        <v>0</v>
      </c>
      <c r="Q155" s="261">
        <v>0</v>
      </c>
      <c r="R155" s="261">
        <v>36.619999999999997</v>
      </c>
      <c r="S155" s="262">
        <f t="shared" si="79"/>
        <v>0</v>
      </c>
      <c r="T155" s="260">
        <v>0</v>
      </c>
      <c r="U155" s="260">
        <v>0</v>
      </c>
      <c r="V155" s="260">
        <v>0</v>
      </c>
      <c r="W155" s="260">
        <v>0</v>
      </c>
      <c r="X155" s="260">
        <v>0</v>
      </c>
      <c r="Y155" s="260">
        <f t="shared" si="80"/>
        <v>62.1</v>
      </c>
      <c r="Z155" s="260">
        <v>0</v>
      </c>
      <c r="AA155" s="260">
        <v>0</v>
      </c>
      <c r="AB155" s="260">
        <v>0</v>
      </c>
      <c r="AC155" s="260">
        <v>38.68</v>
      </c>
      <c r="AD155" s="260">
        <v>23.42</v>
      </c>
      <c r="AE155" s="260">
        <f t="shared" si="81"/>
        <v>0</v>
      </c>
      <c r="AF155" s="260">
        <v>0</v>
      </c>
      <c r="AG155" s="260">
        <v>0</v>
      </c>
      <c r="AH155" s="260">
        <v>0</v>
      </c>
      <c r="AI155" s="260">
        <v>0</v>
      </c>
      <c r="AJ155" s="260">
        <v>0</v>
      </c>
      <c r="AK155" s="260">
        <v>0</v>
      </c>
      <c r="AL155" s="260">
        <v>0</v>
      </c>
      <c r="AM155" s="260">
        <v>0</v>
      </c>
      <c r="AN155" s="263">
        <v>0</v>
      </c>
    </row>
    <row r="156" spans="1:40" ht="15" customHeight="1" x14ac:dyDescent="0.15">
      <c r="A156" s="188" t="s">
        <v>46</v>
      </c>
      <c r="B156" s="256">
        <f t="shared" si="75"/>
        <v>0</v>
      </c>
      <c r="C156" s="256">
        <f t="shared" si="76"/>
        <v>0</v>
      </c>
      <c r="D156" s="256">
        <v>0</v>
      </c>
      <c r="E156" s="256">
        <v>0</v>
      </c>
      <c r="F156" s="256">
        <v>0</v>
      </c>
      <c r="G156" s="256">
        <v>0</v>
      </c>
      <c r="H156" s="256">
        <v>0</v>
      </c>
      <c r="I156" s="256">
        <v>0</v>
      </c>
      <c r="J156" s="256">
        <v>0</v>
      </c>
      <c r="K156" s="256">
        <v>0</v>
      </c>
      <c r="L156" s="256">
        <v>0</v>
      </c>
      <c r="M156" s="256">
        <v>0</v>
      </c>
      <c r="N156" s="256">
        <v>0</v>
      </c>
      <c r="O156" s="256">
        <v>0</v>
      </c>
      <c r="P156" s="256">
        <v>0</v>
      </c>
      <c r="Q156" s="270">
        <v>0</v>
      </c>
      <c r="R156" s="270">
        <v>0</v>
      </c>
      <c r="S156" s="257">
        <f t="shared" si="79"/>
        <v>0</v>
      </c>
      <c r="T156" s="256">
        <v>0</v>
      </c>
      <c r="U156" s="256">
        <v>0</v>
      </c>
      <c r="V156" s="256">
        <v>0</v>
      </c>
      <c r="W156" s="256">
        <v>0</v>
      </c>
      <c r="X156" s="256">
        <v>0</v>
      </c>
      <c r="Y156" s="256">
        <f t="shared" si="80"/>
        <v>0</v>
      </c>
      <c r="Z156" s="256">
        <v>0</v>
      </c>
      <c r="AA156" s="256">
        <v>0</v>
      </c>
      <c r="AB156" s="256">
        <v>0</v>
      </c>
      <c r="AC156" s="256">
        <v>0</v>
      </c>
      <c r="AD156" s="256">
        <v>0</v>
      </c>
      <c r="AE156" s="256">
        <f t="shared" si="81"/>
        <v>0</v>
      </c>
      <c r="AF156" s="256">
        <v>0</v>
      </c>
      <c r="AG156" s="256">
        <v>0</v>
      </c>
      <c r="AH156" s="256">
        <v>0</v>
      </c>
      <c r="AI156" s="256">
        <v>0</v>
      </c>
      <c r="AJ156" s="256">
        <v>0</v>
      </c>
      <c r="AK156" s="256">
        <v>0</v>
      </c>
      <c r="AL156" s="256">
        <v>0</v>
      </c>
      <c r="AM156" s="256">
        <v>0</v>
      </c>
      <c r="AN156" s="258">
        <v>0</v>
      </c>
    </row>
    <row r="157" spans="1:40" ht="15" customHeight="1" x14ac:dyDescent="0.15">
      <c r="A157" s="259"/>
      <c r="B157" s="260">
        <f t="shared" si="75"/>
        <v>0</v>
      </c>
      <c r="C157" s="260">
        <f t="shared" si="76"/>
        <v>0</v>
      </c>
      <c r="D157" s="260">
        <v>0</v>
      </c>
      <c r="E157" s="260">
        <v>0</v>
      </c>
      <c r="F157" s="260">
        <v>0</v>
      </c>
      <c r="G157" s="260">
        <v>0</v>
      </c>
      <c r="H157" s="260">
        <v>0</v>
      </c>
      <c r="I157" s="260">
        <v>0</v>
      </c>
      <c r="J157" s="260">
        <v>0</v>
      </c>
      <c r="K157" s="260">
        <v>0</v>
      </c>
      <c r="L157" s="260">
        <v>0</v>
      </c>
      <c r="M157" s="260">
        <v>0</v>
      </c>
      <c r="N157" s="260">
        <v>0</v>
      </c>
      <c r="O157" s="260">
        <v>0</v>
      </c>
      <c r="P157" s="260">
        <v>0</v>
      </c>
      <c r="Q157" s="261">
        <v>0</v>
      </c>
      <c r="R157" s="261">
        <v>0</v>
      </c>
      <c r="S157" s="262">
        <f t="shared" si="79"/>
        <v>0</v>
      </c>
      <c r="T157" s="260">
        <v>0</v>
      </c>
      <c r="U157" s="260">
        <v>0</v>
      </c>
      <c r="V157" s="260">
        <v>0</v>
      </c>
      <c r="W157" s="260">
        <v>0</v>
      </c>
      <c r="X157" s="260">
        <v>0</v>
      </c>
      <c r="Y157" s="260">
        <f t="shared" si="80"/>
        <v>0</v>
      </c>
      <c r="Z157" s="260">
        <v>0</v>
      </c>
      <c r="AA157" s="260">
        <v>0</v>
      </c>
      <c r="AB157" s="260">
        <v>0</v>
      </c>
      <c r="AC157" s="260">
        <v>0</v>
      </c>
      <c r="AD157" s="260">
        <v>0</v>
      </c>
      <c r="AE157" s="260">
        <f t="shared" si="81"/>
        <v>0</v>
      </c>
      <c r="AF157" s="260">
        <v>0</v>
      </c>
      <c r="AG157" s="260">
        <v>0</v>
      </c>
      <c r="AH157" s="260">
        <v>0</v>
      </c>
      <c r="AI157" s="260">
        <v>0</v>
      </c>
      <c r="AJ157" s="260">
        <v>0</v>
      </c>
      <c r="AK157" s="260">
        <v>0</v>
      </c>
      <c r="AL157" s="260">
        <v>0</v>
      </c>
      <c r="AM157" s="260">
        <v>0</v>
      </c>
      <c r="AN157" s="263">
        <v>0</v>
      </c>
    </row>
    <row r="158" spans="1:40" ht="15" customHeight="1" x14ac:dyDescent="0.15">
      <c r="A158" s="188" t="s">
        <v>464</v>
      </c>
      <c r="B158" s="256">
        <f t="shared" si="75"/>
        <v>36.769999999999996</v>
      </c>
      <c r="C158" s="256">
        <f t="shared" si="76"/>
        <v>4.3099999999999996</v>
      </c>
      <c r="D158" s="256">
        <v>0</v>
      </c>
      <c r="E158" s="256">
        <v>0</v>
      </c>
      <c r="F158" s="256">
        <v>0</v>
      </c>
      <c r="G158" s="256">
        <v>0</v>
      </c>
      <c r="H158" s="256">
        <v>0</v>
      </c>
      <c r="I158" s="256">
        <v>0</v>
      </c>
      <c r="J158" s="256">
        <v>0</v>
      </c>
      <c r="K158" s="256">
        <v>0</v>
      </c>
      <c r="L158" s="256">
        <v>0</v>
      </c>
      <c r="M158" s="256">
        <v>0</v>
      </c>
      <c r="N158" s="256">
        <v>0</v>
      </c>
      <c r="O158" s="256">
        <v>4.3099999999999996</v>
      </c>
      <c r="P158" s="256">
        <v>0</v>
      </c>
      <c r="Q158" s="270">
        <v>0</v>
      </c>
      <c r="R158" s="270">
        <v>2.27</v>
      </c>
      <c r="S158" s="257">
        <f t="shared" si="79"/>
        <v>0</v>
      </c>
      <c r="T158" s="256">
        <v>0</v>
      </c>
      <c r="U158" s="256">
        <v>0</v>
      </c>
      <c r="V158" s="256">
        <v>0</v>
      </c>
      <c r="W158" s="256">
        <v>0</v>
      </c>
      <c r="X158" s="256">
        <v>0</v>
      </c>
      <c r="Y158" s="256">
        <f t="shared" si="80"/>
        <v>9.86</v>
      </c>
      <c r="Z158" s="256">
        <v>0</v>
      </c>
      <c r="AA158" s="256">
        <v>0</v>
      </c>
      <c r="AB158" s="256">
        <v>6.12</v>
      </c>
      <c r="AC158" s="256">
        <v>1.4</v>
      </c>
      <c r="AD158" s="256">
        <v>2.34</v>
      </c>
      <c r="AE158" s="256">
        <f t="shared" si="81"/>
        <v>0</v>
      </c>
      <c r="AF158" s="256">
        <v>0</v>
      </c>
      <c r="AG158" s="256">
        <v>0</v>
      </c>
      <c r="AH158" s="256">
        <v>0</v>
      </c>
      <c r="AI158" s="256">
        <v>0</v>
      </c>
      <c r="AJ158" s="256">
        <v>20.329999999999998</v>
      </c>
      <c r="AK158" s="256">
        <v>0</v>
      </c>
      <c r="AL158" s="256">
        <v>0</v>
      </c>
      <c r="AM158" s="256">
        <v>0</v>
      </c>
      <c r="AN158" s="258">
        <v>0</v>
      </c>
    </row>
    <row r="159" spans="1:40" ht="15" customHeight="1" thickBot="1" x14ac:dyDescent="0.2">
      <c r="A159" s="264"/>
      <c r="B159" s="265">
        <f t="shared" si="75"/>
        <v>605.64</v>
      </c>
      <c r="C159" s="265">
        <f t="shared" si="76"/>
        <v>531.11</v>
      </c>
      <c r="D159" s="265">
        <v>406.21</v>
      </c>
      <c r="E159" s="265">
        <v>93.79</v>
      </c>
      <c r="F159" s="265">
        <v>3.32</v>
      </c>
      <c r="G159" s="265">
        <v>0</v>
      </c>
      <c r="H159" s="265">
        <v>27.79</v>
      </c>
      <c r="I159" s="265">
        <v>0</v>
      </c>
      <c r="J159" s="265">
        <v>0</v>
      </c>
      <c r="K159" s="265">
        <v>0</v>
      </c>
      <c r="L159" s="265">
        <v>0</v>
      </c>
      <c r="M159" s="265">
        <v>0</v>
      </c>
      <c r="N159" s="265">
        <v>0</v>
      </c>
      <c r="O159" s="265">
        <v>0</v>
      </c>
      <c r="P159" s="265">
        <v>0</v>
      </c>
      <c r="Q159" s="272">
        <v>0</v>
      </c>
      <c r="R159" s="272">
        <v>35.6</v>
      </c>
      <c r="S159" s="266">
        <f t="shared" si="79"/>
        <v>0</v>
      </c>
      <c r="T159" s="265">
        <v>0</v>
      </c>
      <c r="U159" s="265">
        <v>0</v>
      </c>
      <c r="V159" s="265">
        <v>0</v>
      </c>
      <c r="W159" s="265">
        <v>0</v>
      </c>
      <c r="X159" s="265">
        <v>0</v>
      </c>
      <c r="Y159" s="265">
        <f t="shared" si="80"/>
        <v>29.04</v>
      </c>
      <c r="Z159" s="265">
        <v>0</v>
      </c>
      <c r="AA159" s="265">
        <v>0</v>
      </c>
      <c r="AB159" s="265">
        <v>0.31</v>
      </c>
      <c r="AC159" s="265">
        <v>23.71</v>
      </c>
      <c r="AD159" s="265">
        <v>5.0199999999999996</v>
      </c>
      <c r="AE159" s="265">
        <f t="shared" si="81"/>
        <v>0</v>
      </c>
      <c r="AF159" s="265">
        <v>0</v>
      </c>
      <c r="AG159" s="265">
        <v>0</v>
      </c>
      <c r="AH159" s="265">
        <v>0</v>
      </c>
      <c r="AI159" s="265">
        <v>0</v>
      </c>
      <c r="AJ159" s="265">
        <v>0</v>
      </c>
      <c r="AK159" s="265">
        <v>0</v>
      </c>
      <c r="AL159" s="265">
        <v>0</v>
      </c>
      <c r="AM159" s="265">
        <v>9.89</v>
      </c>
      <c r="AN159" s="267">
        <v>0</v>
      </c>
    </row>
    <row r="160" spans="1:40" ht="15" customHeight="1" x14ac:dyDescent="0.15">
      <c r="A160" s="107" t="s">
        <v>113</v>
      </c>
      <c r="B160" s="107"/>
      <c r="C160" s="107"/>
      <c r="D160" s="107"/>
      <c r="E160" s="107"/>
      <c r="F160" s="107"/>
      <c r="G160" s="107"/>
      <c r="H160" s="107"/>
      <c r="I160" s="107"/>
      <c r="J160" s="107"/>
      <c r="K160" s="107"/>
      <c r="L160" s="107"/>
      <c r="M160" s="107"/>
      <c r="N160" s="107"/>
      <c r="O160" s="107"/>
      <c r="P160" s="107"/>
      <c r="Q160" s="107"/>
      <c r="R160" s="107"/>
      <c r="S160" s="107"/>
      <c r="T160" s="107"/>
      <c r="U160" s="107"/>
      <c r="V160" s="107"/>
      <c r="W160" s="107"/>
      <c r="X160" s="107"/>
      <c r="Y160" s="107"/>
      <c r="Z160" s="107"/>
      <c r="AA160" s="107"/>
      <c r="AB160" s="107"/>
      <c r="AC160" s="107"/>
      <c r="AD160" s="107"/>
      <c r="AE160" s="107"/>
      <c r="AF160" s="107"/>
      <c r="AG160" s="107"/>
      <c r="AH160" s="107"/>
      <c r="AI160" s="107"/>
      <c r="AJ160" s="107"/>
      <c r="AK160" s="107"/>
      <c r="AL160" s="107"/>
      <c r="AM160" s="107"/>
      <c r="AN160" s="107"/>
    </row>
    <row r="161" spans="1:40" ht="15" customHeight="1" x14ac:dyDescent="0.15">
      <c r="A161" s="107" t="s">
        <v>456</v>
      </c>
      <c r="B161" s="107"/>
      <c r="C161" s="107"/>
      <c r="D161" s="107"/>
      <c r="E161" s="107"/>
      <c r="F161" s="107"/>
      <c r="G161" s="107"/>
      <c r="H161" s="107"/>
      <c r="I161" s="107"/>
      <c r="J161" s="107"/>
      <c r="K161" s="107"/>
      <c r="L161" s="107"/>
      <c r="M161" s="107"/>
      <c r="N161" s="107"/>
      <c r="O161" s="107"/>
      <c r="P161" s="107"/>
      <c r="Q161" s="107"/>
      <c r="R161" s="107"/>
      <c r="S161" s="107"/>
      <c r="T161" s="107"/>
      <c r="U161" s="107"/>
      <c r="V161" s="107"/>
      <c r="W161" s="107"/>
      <c r="X161" s="107"/>
      <c r="Y161" s="107"/>
      <c r="Z161" s="107"/>
      <c r="AA161" s="107"/>
      <c r="AB161" s="107"/>
      <c r="AC161" s="107"/>
      <c r="AD161" s="107"/>
      <c r="AE161" s="107"/>
      <c r="AF161" s="107"/>
      <c r="AG161" s="107"/>
      <c r="AH161" s="107"/>
      <c r="AI161" s="107"/>
      <c r="AJ161" s="107"/>
      <c r="AK161" s="107"/>
      <c r="AL161" s="107"/>
      <c r="AM161" s="107"/>
      <c r="AN161" s="107"/>
    </row>
    <row r="163" spans="1:40" s="3" customFormat="1" ht="17.25" x14ac:dyDescent="0.15">
      <c r="A163" s="3" t="s">
        <v>465</v>
      </c>
    </row>
    <row r="164" spans="1:40" ht="15" thickBot="1" x14ac:dyDescent="0.2">
      <c r="A164" s="72"/>
      <c r="B164" s="72"/>
      <c r="C164" s="72"/>
      <c r="D164" s="72"/>
      <c r="E164" s="72"/>
      <c r="F164" s="72"/>
      <c r="G164" s="72"/>
      <c r="H164" s="72"/>
      <c r="I164" s="72"/>
      <c r="J164" s="72"/>
      <c r="K164" s="72"/>
      <c r="L164" s="72"/>
      <c r="M164" s="72"/>
      <c r="N164" s="72"/>
      <c r="O164" s="72"/>
      <c r="P164" s="72"/>
      <c r="Q164" s="72"/>
      <c r="R164" s="72"/>
      <c r="S164" s="72"/>
      <c r="T164" s="72"/>
      <c r="U164" s="72"/>
      <c r="V164" s="72"/>
      <c r="W164" s="72"/>
      <c r="X164" s="72"/>
      <c r="Y164" s="72"/>
      <c r="Z164" s="72"/>
      <c r="AA164" s="72"/>
      <c r="AB164" s="72"/>
      <c r="AC164" s="72"/>
      <c r="AD164" s="72"/>
      <c r="AE164" s="72"/>
      <c r="AF164" s="72"/>
      <c r="AG164" s="72"/>
      <c r="AH164" s="72"/>
      <c r="AI164" s="72"/>
      <c r="AJ164" s="72"/>
      <c r="AK164" s="72"/>
      <c r="AL164" s="72" t="s">
        <v>114</v>
      </c>
      <c r="AM164" s="72"/>
      <c r="AN164" s="72"/>
    </row>
    <row r="165" spans="1:40" ht="14.25" customHeight="1" x14ac:dyDescent="0.15">
      <c r="A165" s="386" t="s">
        <v>387</v>
      </c>
      <c r="B165" s="378" t="s">
        <v>126</v>
      </c>
      <c r="C165" s="389" t="s">
        <v>388</v>
      </c>
      <c r="D165" s="390"/>
      <c r="E165" s="390"/>
      <c r="F165" s="390"/>
      <c r="G165" s="390"/>
      <c r="H165" s="390"/>
      <c r="I165" s="390"/>
      <c r="J165" s="390"/>
      <c r="K165" s="390"/>
      <c r="L165" s="390"/>
      <c r="M165" s="390"/>
      <c r="N165" s="390"/>
      <c r="O165" s="390"/>
      <c r="P165" s="362"/>
      <c r="Q165" s="392" t="s">
        <v>146</v>
      </c>
      <c r="R165" s="392" t="s">
        <v>453</v>
      </c>
      <c r="S165" s="255" t="s">
        <v>436</v>
      </c>
      <c r="T165" s="91"/>
      <c r="U165" s="91"/>
      <c r="V165" s="91"/>
      <c r="W165" s="91"/>
      <c r="X165" s="91"/>
      <c r="Y165" s="91"/>
      <c r="Z165" s="91"/>
      <c r="AA165" s="91"/>
      <c r="AB165" s="91"/>
      <c r="AC165" s="91"/>
      <c r="AD165" s="91"/>
      <c r="AE165" s="91"/>
      <c r="AF165" s="91"/>
      <c r="AG165" s="91"/>
      <c r="AH165" s="91"/>
      <c r="AI165" s="91"/>
      <c r="AJ165" s="89" t="s">
        <v>41</v>
      </c>
      <c r="AK165" s="378" t="s">
        <v>143</v>
      </c>
      <c r="AL165" s="378" t="s">
        <v>144</v>
      </c>
      <c r="AM165" s="378" t="s">
        <v>145</v>
      </c>
      <c r="AN165" s="379" t="s">
        <v>454</v>
      </c>
    </row>
    <row r="166" spans="1:40" ht="14.25" customHeight="1" x14ac:dyDescent="0.15">
      <c r="A166" s="387"/>
      <c r="B166" s="376"/>
      <c r="C166" s="391"/>
      <c r="D166" s="353"/>
      <c r="E166" s="353"/>
      <c r="F166" s="353"/>
      <c r="G166" s="353"/>
      <c r="H166" s="353"/>
      <c r="I166" s="353"/>
      <c r="J166" s="353"/>
      <c r="K166" s="353"/>
      <c r="L166" s="353"/>
      <c r="M166" s="353"/>
      <c r="N166" s="353"/>
      <c r="O166" s="353"/>
      <c r="P166" s="354"/>
      <c r="Q166" s="393" t="s">
        <v>58</v>
      </c>
      <c r="R166" s="393" t="s">
        <v>58</v>
      </c>
      <c r="S166" s="382" t="s">
        <v>389</v>
      </c>
      <c r="T166" s="356"/>
      <c r="U166" s="356"/>
      <c r="V166" s="356"/>
      <c r="W166" s="356"/>
      <c r="X166" s="357"/>
      <c r="Y166" s="355" t="s">
        <v>390</v>
      </c>
      <c r="Z166" s="356"/>
      <c r="AA166" s="356"/>
      <c r="AB166" s="356"/>
      <c r="AC166" s="356"/>
      <c r="AD166" s="357"/>
      <c r="AE166" s="355" t="s">
        <v>391</v>
      </c>
      <c r="AF166" s="356"/>
      <c r="AG166" s="356"/>
      <c r="AH166" s="356"/>
      <c r="AI166" s="357"/>
      <c r="AJ166" s="73" t="s">
        <v>59</v>
      </c>
      <c r="AK166" s="376" t="s">
        <v>60</v>
      </c>
      <c r="AL166" s="376" t="s">
        <v>61</v>
      </c>
      <c r="AM166" s="376" t="s">
        <v>62</v>
      </c>
      <c r="AN166" s="380" t="s">
        <v>63</v>
      </c>
    </row>
    <row r="167" spans="1:40" ht="14.25" customHeight="1" x14ac:dyDescent="0.15">
      <c r="A167" s="387"/>
      <c r="B167" s="376"/>
      <c r="C167" s="375" t="s">
        <v>126</v>
      </c>
      <c r="D167" s="375" t="s">
        <v>127</v>
      </c>
      <c r="E167" s="375" t="s">
        <v>128</v>
      </c>
      <c r="F167" s="375" t="s">
        <v>129</v>
      </c>
      <c r="G167" s="375" t="s">
        <v>130</v>
      </c>
      <c r="H167" s="375" t="s">
        <v>131</v>
      </c>
      <c r="I167" s="375" t="s">
        <v>132</v>
      </c>
      <c r="J167" s="375" t="s">
        <v>133</v>
      </c>
      <c r="K167" s="375" t="s">
        <v>134</v>
      </c>
      <c r="L167" s="375" t="s">
        <v>135</v>
      </c>
      <c r="M167" s="375" t="s">
        <v>136</v>
      </c>
      <c r="N167" s="375" t="s">
        <v>323</v>
      </c>
      <c r="O167" s="375" t="s">
        <v>137</v>
      </c>
      <c r="P167" s="375" t="s">
        <v>138</v>
      </c>
      <c r="Q167" s="393" t="s">
        <v>64</v>
      </c>
      <c r="R167" s="393" t="s">
        <v>64</v>
      </c>
      <c r="S167" s="383" t="s">
        <v>126</v>
      </c>
      <c r="T167" s="375" t="s">
        <v>139</v>
      </c>
      <c r="U167" s="375" t="s">
        <v>140</v>
      </c>
      <c r="V167" s="375" t="s">
        <v>141</v>
      </c>
      <c r="W167" s="375" t="s">
        <v>142</v>
      </c>
      <c r="X167" s="375" t="s">
        <v>455</v>
      </c>
      <c r="Y167" s="375" t="s">
        <v>126</v>
      </c>
      <c r="Z167" s="375" t="s">
        <v>139</v>
      </c>
      <c r="AA167" s="375" t="s">
        <v>140</v>
      </c>
      <c r="AB167" s="375" t="s">
        <v>141</v>
      </c>
      <c r="AC167" s="375" t="s">
        <v>142</v>
      </c>
      <c r="AD167" s="375" t="s">
        <v>455</v>
      </c>
      <c r="AE167" s="375" t="s">
        <v>126</v>
      </c>
      <c r="AF167" s="375" t="s">
        <v>140</v>
      </c>
      <c r="AG167" s="375" t="s">
        <v>141</v>
      </c>
      <c r="AH167" s="375" t="s">
        <v>142</v>
      </c>
      <c r="AI167" s="375" t="s">
        <v>455</v>
      </c>
      <c r="AJ167" s="73" t="s">
        <v>65</v>
      </c>
      <c r="AK167" s="376" t="s">
        <v>66</v>
      </c>
      <c r="AL167" s="376" t="s">
        <v>67</v>
      </c>
      <c r="AM167" s="376" t="s">
        <v>68</v>
      </c>
      <c r="AN167" s="380" t="s">
        <v>69</v>
      </c>
    </row>
    <row r="168" spans="1:40" ht="14.25" customHeight="1" x14ac:dyDescent="0.15">
      <c r="A168" s="387"/>
      <c r="B168" s="376"/>
      <c r="C168" s="376"/>
      <c r="D168" s="376" t="s">
        <v>70</v>
      </c>
      <c r="E168" s="376" t="s">
        <v>71</v>
      </c>
      <c r="F168" s="376" t="s">
        <v>71</v>
      </c>
      <c r="G168" s="376" t="s">
        <v>71</v>
      </c>
      <c r="H168" s="376" t="s">
        <v>72</v>
      </c>
      <c r="I168" s="376" t="s">
        <v>73</v>
      </c>
      <c r="J168" s="376" t="s">
        <v>73</v>
      </c>
      <c r="K168" s="376" t="s">
        <v>74</v>
      </c>
      <c r="L168" s="376" t="s">
        <v>75</v>
      </c>
      <c r="M168" s="376" t="s">
        <v>76</v>
      </c>
      <c r="N168" s="376" t="s">
        <v>322</v>
      </c>
      <c r="O168" s="376" t="s">
        <v>77</v>
      </c>
      <c r="P168" s="376" t="s">
        <v>78</v>
      </c>
      <c r="Q168" s="393" t="s">
        <v>79</v>
      </c>
      <c r="R168" s="393" t="s">
        <v>79</v>
      </c>
      <c r="S168" s="384"/>
      <c r="T168" s="376" t="s">
        <v>80</v>
      </c>
      <c r="U168" s="376" t="s">
        <v>81</v>
      </c>
      <c r="V168" s="376" t="s">
        <v>223</v>
      </c>
      <c r="W168" s="376" t="s">
        <v>224</v>
      </c>
      <c r="X168" s="376" t="s">
        <v>224</v>
      </c>
      <c r="Y168" s="376"/>
      <c r="Z168" s="376" t="s">
        <v>80</v>
      </c>
      <c r="AA168" s="376" t="s">
        <v>81</v>
      </c>
      <c r="AB168" s="376" t="s">
        <v>223</v>
      </c>
      <c r="AC168" s="376" t="s">
        <v>224</v>
      </c>
      <c r="AD168" s="376" t="s">
        <v>224</v>
      </c>
      <c r="AE168" s="376"/>
      <c r="AF168" s="376" t="s">
        <v>81</v>
      </c>
      <c r="AG168" s="376" t="s">
        <v>223</v>
      </c>
      <c r="AH168" s="376" t="s">
        <v>224</v>
      </c>
      <c r="AI168" s="376" t="s">
        <v>224</v>
      </c>
      <c r="AJ168" s="73" t="s">
        <v>82</v>
      </c>
      <c r="AK168" s="376" t="s">
        <v>83</v>
      </c>
      <c r="AL168" s="376" t="s">
        <v>84</v>
      </c>
      <c r="AM168" s="376" t="s">
        <v>85</v>
      </c>
      <c r="AN168" s="380" t="s">
        <v>86</v>
      </c>
    </row>
    <row r="169" spans="1:40" ht="14.25" customHeight="1" x14ac:dyDescent="0.15">
      <c r="A169" s="387"/>
      <c r="B169" s="376"/>
      <c r="C169" s="376"/>
      <c r="D169" s="376" t="s">
        <v>87</v>
      </c>
      <c r="E169" s="376" t="s">
        <v>88</v>
      </c>
      <c r="F169" s="376" t="s">
        <v>89</v>
      </c>
      <c r="G169" s="376" t="s">
        <v>58</v>
      </c>
      <c r="H169" s="376"/>
      <c r="I169" s="376" t="s">
        <v>58</v>
      </c>
      <c r="J169" s="376" t="s">
        <v>58</v>
      </c>
      <c r="K169" s="376" t="s">
        <v>90</v>
      </c>
      <c r="L169" s="376" t="s">
        <v>58</v>
      </c>
      <c r="M169" s="376"/>
      <c r="N169" s="376"/>
      <c r="O169" s="376"/>
      <c r="P169" s="376"/>
      <c r="Q169" s="393" t="s">
        <v>85</v>
      </c>
      <c r="R169" s="393" t="s">
        <v>85</v>
      </c>
      <c r="S169" s="384"/>
      <c r="T169" s="376" t="s">
        <v>66</v>
      </c>
      <c r="U169" s="376" t="s">
        <v>91</v>
      </c>
      <c r="V169" s="376" t="s">
        <v>91</v>
      </c>
      <c r="W169" s="376" t="s">
        <v>91</v>
      </c>
      <c r="X169" s="376" t="s">
        <v>91</v>
      </c>
      <c r="Y169" s="376"/>
      <c r="Z169" s="376" t="s">
        <v>66</v>
      </c>
      <c r="AA169" s="376" t="s">
        <v>91</v>
      </c>
      <c r="AB169" s="376" t="s">
        <v>91</v>
      </c>
      <c r="AC169" s="376" t="s">
        <v>91</v>
      </c>
      <c r="AD169" s="376" t="s">
        <v>91</v>
      </c>
      <c r="AE169" s="376"/>
      <c r="AF169" s="376" t="s">
        <v>91</v>
      </c>
      <c r="AG169" s="376" t="s">
        <v>91</v>
      </c>
      <c r="AH169" s="376" t="s">
        <v>91</v>
      </c>
      <c r="AI169" s="376" t="s">
        <v>91</v>
      </c>
      <c r="AJ169" s="73" t="s">
        <v>92</v>
      </c>
      <c r="AK169" s="376" t="s">
        <v>93</v>
      </c>
      <c r="AL169" s="376" t="s">
        <v>94</v>
      </c>
      <c r="AM169" s="376" t="s">
        <v>89</v>
      </c>
      <c r="AN169" s="380" t="s">
        <v>85</v>
      </c>
    </row>
    <row r="170" spans="1:40" ht="14.25" customHeight="1" x14ac:dyDescent="0.15">
      <c r="A170" s="387"/>
      <c r="B170" s="376"/>
      <c r="C170" s="376"/>
      <c r="D170" s="376" t="s">
        <v>95</v>
      </c>
      <c r="E170" s="376" t="s">
        <v>96</v>
      </c>
      <c r="F170" s="376" t="s">
        <v>97</v>
      </c>
      <c r="G170" s="376" t="s">
        <v>98</v>
      </c>
      <c r="H170" s="376"/>
      <c r="I170" s="376" t="s">
        <v>98</v>
      </c>
      <c r="J170" s="376" t="s">
        <v>98</v>
      </c>
      <c r="K170" s="376" t="s">
        <v>58</v>
      </c>
      <c r="L170" s="376" t="s">
        <v>99</v>
      </c>
      <c r="M170" s="376"/>
      <c r="N170" s="376"/>
      <c r="O170" s="376"/>
      <c r="P170" s="376"/>
      <c r="Q170" s="393"/>
      <c r="R170" s="393"/>
      <c r="S170" s="384"/>
      <c r="T170" s="376" t="s">
        <v>83</v>
      </c>
      <c r="U170" s="376" t="s">
        <v>100</v>
      </c>
      <c r="V170" s="376" t="s">
        <v>100</v>
      </c>
      <c r="W170" s="376" t="s">
        <v>100</v>
      </c>
      <c r="X170" s="376" t="s">
        <v>100</v>
      </c>
      <c r="Y170" s="376"/>
      <c r="Z170" s="376" t="s">
        <v>83</v>
      </c>
      <c r="AA170" s="376" t="s">
        <v>100</v>
      </c>
      <c r="AB170" s="376" t="s">
        <v>100</v>
      </c>
      <c r="AC170" s="376" t="s">
        <v>100</v>
      </c>
      <c r="AD170" s="376" t="s">
        <v>100</v>
      </c>
      <c r="AE170" s="376"/>
      <c r="AF170" s="376" t="s">
        <v>100</v>
      </c>
      <c r="AG170" s="376" t="s">
        <v>100</v>
      </c>
      <c r="AH170" s="376" t="s">
        <v>100</v>
      </c>
      <c r="AI170" s="376" t="s">
        <v>100</v>
      </c>
      <c r="AJ170" s="73" t="s">
        <v>66</v>
      </c>
      <c r="AK170" s="376" t="s">
        <v>100</v>
      </c>
      <c r="AL170" s="376" t="s">
        <v>65</v>
      </c>
      <c r="AM170" s="376" t="s">
        <v>97</v>
      </c>
      <c r="AN170" s="380" t="s">
        <v>93</v>
      </c>
    </row>
    <row r="171" spans="1:40" ht="14.25" customHeight="1" x14ac:dyDescent="0.15">
      <c r="A171" s="387"/>
      <c r="B171" s="376"/>
      <c r="C171" s="376"/>
      <c r="D171" s="376" t="s">
        <v>101</v>
      </c>
      <c r="E171" s="376" t="s">
        <v>58</v>
      </c>
      <c r="F171" s="376" t="s">
        <v>58</v>
      </c>
      <c r="G171" s="376"/>
      <c r="H171" s="376"/>
      <c r="I171" s="376"/>
      <c r="J171" s="376"/>
      <c r="K171" s="376" t="s">
        <v>99</v>
      </c>
      <c r="L171" s="376"/>
      <c r="M171" s="376"/>
      <c r="N171" s="376"/>
      <c r="O171" s="376"/>
      <c r="P171" s="376"/>
      <c r="Q171" s="393"/>
      <c r="R171" s="393"/>
      <c r="S171" s="384"/>
      <c r="T171" s="376" t="s">
        <v>85</v>
      </c>
      <c r="U171" s="376" t="s">
        <v>80</v>
      </c>
      <c r="V171" s="376" t="s">
        <v>80</v>
      </c>
      <c r="W171" s="376" t="s">
        <v>80</v>
      </c>
      <c r="X171" s="376" t="s">
        <v>80</v>
      </c>
      <c r="Y171" s="376"/>
      <c r="Z171" s="376" t="s">
        <v>85</v>
      </c>
      <c r="AA171" s="376" t="s">
        <v>80</v>
      </c>
      <c r="AB171" s="376" t="s">
        <v>80</v>
      </c>
      <c r="AC171" s="376" t="s">
        <v>80</v>
      </c>
      <c r="AD171" s="376" t="s">
        <v>80</v>
      </c>
      <c r="AE171" s="376"/>
      <c r="AF171" s="376" t="s">
        <v>80</v>
      </c>
      <c r="AG171" s="376" t="s">
        <v>80</v>
      </c>
      <c r="AH171" s="376" t="s">
        <v>80</v>
      </c>
      <c r="AI171" s="376" t="s">
        <v>80</v>
      </c>
      <c r="AJ171" s="73" t="s">
        <v>102</v>
      </c>
      <c r="AK171" s="376" t="s">
        <v>80</v>
      </c>
      <c r="AL171" s="376" t="s">
        <v>103</v>
      </c>
      <c r="AM171" s="376" t="s">
        <v>104</v>
      </c>
      <c r="AN171" s="380"/>
    </row>
    <row r="172" spans="1:40" ht="14.25" customHeight="1" x14ac:dyDescent="0.15">
      <c r="A172" s="387"/>
      <c r="B172" s="376"/>
      <c r="C172" s="376"/>
      <c r="D172" s="376"/>
      <c r="E172" s="376" t="s">
        <v>98</v>
      </c>
      <c r="F172" s="376" t="s">
        <v>98</v>
      </c>
      <c r="G172" s="376"/>
      <c r="H172" s="376"/>
      <c r="I172" s="376"/>
      <c r="J172" s="376"/>
      <c r="K172" s="376"/>
      <c r="L172" s="376"/>
      <c r="M172" s="376"/>
      <c r="N172" s="376"/>
      <c r="O172" s="376"/>
      <c r="P172" s="376"/>
      <c r="Q172" s="393"/>
      <c r="R172" s="393"/>
      <c r="S172" s="384"/>
      <c r="T172" s="376" t="s">
        <v>93</v>
      </c>
      <c r="U172" s="376" t="s">
        <v>85</v>
      </c>
      <c r="V172" s="376" t="s">
        <v>85</v>
      </c>
      <c r="W172" s="376" t="s">
        <v>85</v>
      </c>
      <c r="X172" s="376" t="s">
        <v>85</v>
      </c>
      <c r="Y172" s="376"/>
      <c r="Z172" s="376" t="s">
        <v>93</v>
      </c>
      <c r="AA172" s="376" t="s">
        <v>85</v>
      </c>
      <c r="AB172" s="376" t="s">
        <v>85</v>
      </c>
      <c r="AC172" s="376" t="s">
        <v>85</v>
      </c>
      <c r="AD172" s="376" t="s">
        <v>85</v>
      </c>
      <c r="AE172" s="376"/>
      <c r="AF172" s="376" t="s">
        <v>85</v>
      </c>
      <c r="AG172" s="376" t="s">
        <v>85</v>
      </c>
      <c r="AH172" s="376" t="s">
        <v>85</v>
      </c>
      <c r="AI172" s="376" t="s">
        <v>85</v>
      </c>
      <c r="AJ172" s="73" t="s">
        <v>85</v>
      </c>
      <c r="AK172" s="376" t="s">
        <v>66</v>
      </c>
      <c r="AL172" s="376" t="s">
        <v>105</v>
      </c>
      <c r="AM172" s="376" t="s">
        <v>106</v>
      </c>
      <c r="AN172" s="380"/>
    </row>
    <row r="173" spans="1:40" ht="14.25" customHeight="1" x14ac:dyDescent="0.15">
      <c r="A173" s="387"/>
      <c r="B173" s="376"/>
      <c r="C173" s="376"/>
      <c r="D173" s="376"/>
      <c r="E173" s="376"/>
      <c r="F173" s="376"/>
      <c r="G173" s="376"/>
      <c r="H173" s="376"/>
      <c r="I173" s="376"/>
      <c r="J173" s="376"/>
      <c r="K173" s="376"/>
      <c r="L173" s="376"/>
      <c r="M173" s="376"/>
      <c r="N173" s="376"/>
      <c r="O173" s="376"/>
      <c r="P173" s="376"/>
      <c r="Q173" s="393"/>
      <c r="R173" s="393"/>
      <c r="S173" s="384"/>
      <c r="T173" s="376"/>
      <c r="U173" s="376" t="s">
        <v>107</v>
      </c>
      <c r="V173" s="376" t="s">
        <v>107</v>
      </c>
      <c r="W173" s="376" t="s">
        <v>107</v>
      </c>
      <c r="X173" s="376" t="s">
        <v>107</v>
      </c>
      <c r="Y173" s="376"/>
      <c r="Z173" s="376"/>
      <c r="AA173" s="376" t="s">
        <v>107</v>
      </c>
      <c r="AB173" s="376" t="s">
        <v>107</v>
      </c>
      <c r="AC173" s="376" t="s">
        <v>107</v>
      </c>
      <c r="AD173" s="376" t="s">
        <v>107</v>
      </c>
      <c r="AE173" s="376"/>
      <c r="AF173" s="376" t="s">
        <v>107</v>
      </c>
      <c r="AG173" s="376" t="s">
        <v>107</v>
      </c>
      <c r="AH173" s="376" t="s">
        <v>107</v>
      </c>
      <c r="AI173" s="376" t="s">
        <v>107</v>
      </c>
      <c r="AJ173" s="73" t="s">
        <v>107</v>
      </c>
      <c r="AK173" s="376" t="s">
        <v>83</v>
      </c>
      <c r="AL173" s="376" t="s">
        <v>108</v>
      </c>
      <c r="AM173" s="376" t="s">
        <v>93</v>
      </c>
      <c r="AN173" s="380"/>
    </row>
    <row r="174" spans="1:40" ht="14.25" customHeight="1" x14ac:dyDescent="0.15">
      <c r="A174" s="387"/>
      <c r="B174" s="376"/>
      <c r="C174" s="376"/>
      <c r="D174" s="376"/>
      <c r="E174" s="376"/>
      <c r="F174" s="376"/>
      <c r="G174" s="376"/>
      <c r="H174" s="376"/>
      <c r="I174" s="376"/>
      <c r="J174" s="376"/>
      <c r="K174" s="376"/>
      <c r="L174" s="376"/>
      <c r="M174" s="376"/>
      <c r="N174" s="376"/>
      <c r="O174" s="376"/>
      <c r="P174" s="376"/>
      <c r="Q174" s="393"/>
      <c r="R174" s="393"/>
      <c r="S174" s="384"/>
      <c r="T174" s="376"/>
      <c r="U174" s="376"/>
      <c r="V174" s="376"/>
      <c r="W174" s="376"/>
      <c r="X174" s="376"/>
      <c r="Y174" s="376"/>
      <c r="Z174" s="376"/>
      <c r="AA174" s="376"/>
      <c r="AB174" s="376"/>
      <c r="AC174" s="376"/>
      <c r="AD174" s="376"/>
      <c r="AE174" s="376"/>
      <c r="AF174" s="376"/>
      <c r="AG174" s="376"/>
      <c r="AH174" s="376"/>
      <c r="AI174" s="376"/>
      <c r="AJ174" s="73" t="s">
        <v>100</v>
      </c>
      <c r="AK174" s="376" t="s">
        <v>85</v>
      </c>
      <c r="AL174" s="376"/>
      <c r="AM174" s="376" t="s">
        <v>107</v>
      </c>
      <c r="AN174" s="380"/>
    </row>
    <row r="175" spans="1:40" ht="14.25" customHeight="1" x14ac:dyDescent="0.15">
      <c r="A175" s="387"/>
      <c r="B175" s="376"/>
      <c r="C175" s="376"/>
      <c r="D175" s="376"/>
      <c r="E175" s="376"/>
      <c r="F175" s="376"/>
      <c r="G175" s="376"/>
      <c r="H175" s="376"/>
      <c r="I175" s="376"/>
      <c r="J175" s="376"/>
      <c r="K175" s="376"/>
      <c r="L175" s="376"/>
      <c r="M175" s="376"/>
      <c r="N175" s="376"/>
      <c r="O175" s="376"/>
      <c r="P175" s="376"/>
      <c r="Q175" s="393"/>
      <c r="R175" s="393"/>
      <c r="S175" s="384"/>
      <c r="T175" s="376"/>
      <c r="U175" s="376"/>
      <c r="V175" s="376"/>
      <c r="W175" s="376"/>
      <c r="X175" s="376"/>
      <c r="Y175" s="376"/>
      <c r="Z175" s="376"/>
      <c r="AA175" s="376"/>
      <c r="AB175" s="376"/>
      <c r="AC175" s="376"/>
      <c r="AD175" s="376"/>
      <c r="AE175" s="376"/>
      <c r="AF175" s="376"/>
      <c r="AG175" s="376"/>
      <c r="AH175" s="376"/>
      <c r="AI175" s="376"/>
      <c r="AJ175" s="73" t="s">
        <v>80</v>
      </c>
      <c r="AK175" s="376" t="s">
        <v>93</v>
      </c>
      <c r="AL175" s="376"/>
      <c r="AM175" s="376"/>
      <c r="AN175" s="380"/>
    </row>
    <row r="176" spans="1:40" x14ac:dyDescent="0.15">
      <c r="A176" s="387"/>
      <c r="B176" s="376"/>
      <c r="C176" s="376"/>
      <c r="D176" s="376"/>
      <c r="E176" s="376"/>
      <c r="F176" s="376"/>
      <c r="G176" s="376"/>
      <c r="H176" s="376"/>
      <c r="I176" s="376"/>
      <c r="J176" s="376"/>
      <c r="K176" s="376"/>
      <c r="L176" s="376"/>
      <c r="M176" s="376"/>
      <c r="N176" s="376"/>
      <c r="O176" s="376"/>
      <c r="P176" s="376"/>
      <c r="Q176" s="393"/>
      <c r="R176" s="393"/>
      <c r="S176" s="384"/>
      <c r="T176" s="376"/>
      <c r="U176" s="376"/>
      <c r="V176" s="376"/>
      <c r="W176" s="376"/>
      <c r="X176" s="376"/>
      <c r="Y176" s="376"/>
      <c r="Z176" s="376"/>
      <c r="AA176" s="376"/>
      <c r="AB176" s="376"/>
      <c r="AC176" s="376"/>
      <c r="AD176" s="376"/>
      <c r="AE176" s="376"/>
      <c r="AF176" s="376"/>
      <c r="AG176" s="376"/>
      <c r="AH176" s="376"/>
      <c r="AI176" s="376"/>
      <c r="AJ176" s="73" t="s">
        <v>85</v>
      </c>
      <c r="AK176" s="376"/>
      <c r="AL176" s="376"/>
      <c r="AM176" s="376"/>
      <c r="AN176" s="380"/>
    </row>
    <row r="177" spans="1:40" x14ac:dyDescent="0.15">
      <c r="A177" s="388"/>
      <c r="B177" s="377"/>
      <c r="C177" s="377"/>
      <c r="D177" s="377"/>
      <c r="E177" s="377"/>
      <c r="F177" s="377"/>
      <c r="G177" s="377"/>
      <c r="H177" s="377"/>
      <c r="I177" s="377"/>
      <c r="J177" s="377"/>
      <c r="K177" s="377"/>
      <c r="L177" s="377"/>
      <c r="M177" s="377"/>
      <c r="N177" s="377"/>
      <c r="O177" s="377"/>
      <c r="P177" s="377"/>
      <c r="Q177" s="394"/>
      <c r="R177" s="394"/>
      <c r="S177" s="385"/>
      <c r="T177" s="377"/>
      <c r="U177" s="377"/>
      <c r="V177" s="377"/>
      <c r="W177" s="377"/>
      <c r="X177" s="377"/>
      <c r="Y177" s="377"/>
      <c r="Z177" s="377"/>
      <c r="AA177" s="377"/>
      <c r="AB177" s="377"/>
      <c r="AC177" s="377"/>
      <c r="AD177" s="377"/>
      <c r="AE177" s="377"/>
      <c r="AF177" s="377"/>
      <c r="AG177" s="377"/>
      <c r="AH177" s="377"/>
      <c r="AI177" s="377"/>
      <c r="AJ177" s="73" t="s">
        <v>93</v>
      </c>
      <c r="AK177" s="377"/>
      <c r="AL177" s="377"/>
      <c r="AM177" s="377"/>
      <c r="AN177" s="381"/>
    </row>
    <row r="178" spans="1:40" ht="15" customHeight="1" x14ac:dyDescent="0.15">
      <c r="A178" s="188" t="s">
        <v>15</v>
      </c>
      <c r="B178" s="256">
        <f t="shared" ref="B178:B191" si="82">C178+Q178+R178+S178+Y178+AE178+AJ178+AK178+AL178+AM178+AN178</f>
        <v>3429.31</v>
      </c>
      <c r="C178" s="256">
        <f>C180+C210</f>
        <v>933.7</v>
      </c>
      <c r="D178" s="256">
        <f t="shared" ref="D178:AN178" si="83">D180+D210</f>
        <v>0</v>
      </c>
      <c r="E178" s="256">
        <f t="shared" si="83"/>
        <v>0.19</v>
      </c>
      <c r="F178" s="256">
        <f t="shared" si="83"/>
        <v>0</v>
      </c>
      <c r="G178" s="256">
        <f t="shared" si="83"/>
        <v>0</v>
      </c>
      <c r="H178" s="256">
        <f t="shared" si="83"/>
        <v>0</v>
      </c>
      <c r="I178" s="256">
        <f t="shared" si="83"/>
        <v>0</v>
      </c>
      <c r="J178" s="256">
        <f t="shared" si="83"/>
        <v>0</v>
      </c>
      <c r="K178" s="256">
        <f t="shared" si="83"/>
        <v>3.74</v>
      </c>
      <c r="L178" s="256">
        <f t="shared" si="83"/>
        <v>0</v>
      </c>
      <c r="M178" s="256">
        <f t="shared" si="83"/>
        <v>18.25</v>
      </c>
      <c r="N178" s="256">
        <f t="shared" si="83"/>
        <v>8.6999999999999993</v>
      </c>
      <c r="O178" s="256">
        <f t="shared" si="83"/>
        <v>891.99</v>
      </c>
      <c r="P178" s="256">
        <f t="shared" si="83"/>
        <v>10.83</v>
      </c>
      <c r="Q178" s="270">
        <f t="shared" si="83"/>
        <v>0</v>
      </c>
      <c r="R178" s="270">
        <f t="shared" si="83"/>
        <v>77.34</v>
      </c>
      <c r="S178" s="257">
        <f t="shared" si="83"/>
        <v>0</v>
      </c>
      <c r="T178" s="256">
        <f t="shared" si="83"/>
        <v>0</v>
      </c>
      <c r="U178" s="256">
        <f t="shared" si="83"/>
        <v>0</v>
      </c>
      <c r="V178" s="256">
        <f t="shared" si="83"/>
        <v>0</v>
      </c>
      <c r="W178" s="256">
        <f t="shared" si="83"/>
        <v>0</v>
      </c>
      <c r="X178" s="256">
        <f t="shared" si="83"/>
        <v>0</v>
      </c>
      <c r="Y178" s="256">
        <f t="shared" si="83"/>
        <v>1014.1199999999999</v>
      </c>
      <c r="Z178" s="256">
        <f t="shared" si="83"/>
        <v>2.77</v>
      </c>
      <c r="AA178" s="256">
        <f t="shared" si="83"/>
        <v>134.27000000000001</v>
      </c>
      <c r="AB178" s="256">
        <f t="shared" si="83"/>
        <v>489.32</v>
      </c>
      <c r="AC178" s="256">
        <f t="shared" si="83"/>
        <v>343.04</v>
      </c>
      <c r="AD178" s="256">
        <f t="shared" si="83"/>
        <v>44.720000000000006</v>
      </c>
      <c r="AE178" s="256">
        <f t="shared" si="83"/>
        <v>1362.2400000000002</v>
      </c>
      <c r="AF178" s="256">
        <f t="shared" si="83"/>
        <v>0</v>
      </c>
      <c r="AG178" s="256">
        <f t="shared" si="83"/>
        <v>192.82</v>
      </c>
      <c r="AH178" s="256">
        <f t="shared" si="83"/>
        <v>714.70999999999992</v>
      </c>
      <c r="AI178" s="256">
        <f t="shared" si="83"/>
        <v>454.71000000000004</v>
      </c>
      <c r="AJ178" s="256">
        <f t="shared" si="83"/>
        <v>0</v>
      </c>
      <c r="AK178" s="256">
        <f t="shared" si="83"/>
        <v>0</v>
      </c>
      <c r="AL178" s="256">
        <f t="shared" si="83"/>
        <v>0.19</v>
      </c>
      <c r="AM178" s="256">
        <f t="shared" si="83"/>
        <v>41.720000000000006</v>
      </c>
      <c r="AN178" s="258">
        <f t="shared" si="83"/>
        <v>0</v>
      </c>
    </row>
    <row r="179" spans="1:40" ht="15" customHeight="1" x14ac:dyDescent="0.15">
      <c r="A179" s="259"/>
      <c r="B179" s="260">
        <f t="shared" si="82"/>
        <v>20054.009999999998</v>
      </c>
      <c r="C179" s="260">
        <f>C181+C211</f>
        <v>13813.089999999998</v>
      </c>
      <c r="D179" s="260">
        <f t="shared" ref="D179:AN179" si="84">D181+D211</f>
        <v>4787.01</v>
      </c>
      <c r="E179" s="260">
        <f t="shared" si="84"/>
        <v>6075.73</v>
      </c>
      <c r="F179" s="260">
        <f t="shared" si="84"/>
        <v>75.38</v>
      </c>
      <c r="G179" s="260">
        <f t="shared" si="84"/>
        <v>259.33</v>
      </c>
      <c r="H179" s="260">
        <f t="shared" si="84"/>
        <v>2307.3899999999994</v>
      </c>
      <c r="I179" s="260">
        <f t="shared" si="84"/>
        <v>0.66</v>
      </c>
      <c r="J179" s="260">
        <f t="shared" si="84"/>
        <v>43.48</v>
      </c>
      <c r="K179" s="260">
        <f t="shared" si="84"/>
        <v>90.24</v>
      </c>
      <c r="L179" s="260">
        <f t="shared" si="84"/>
        <v>5.99</v>
      </c>
      <c r="M179" s="260">
        <f t="shared" si="84"/>
        <v>118.11000000000001</v>
      </c>
      <c r="N179" s="260">
        <f t="shared" si="84"/>
        <v>0.01</v>
      </c>
      <c r="O179" s="260">
        <f t="shared" si="84"/>
        <v>32.489999999999995</v>
      </c>
      <c r="P179" s="260">
        <f t="shared" si="84"/>
        <v>17.27</v>
      </c>
      <c r="Q179" s="261">
        <f t="shared" si="84"/>
        <v>0</v>
      </c>
      <c r="R179" s="261">
        <f t="shared" si="84"/>
        <v>304.23</v>
      </c>
      <c r="S179" s="262">
        <f t="shared" si="84"/>
        <v>0</v>
      </c>
      <c r="T179" s="260">
        <f t="shared" si="84"/>
        <v>0</v>
      </c>
      <c r="U179" s="260">
        <f t="shared" si="84"/>
        <v>0</v>
      </c>
      <c r="V179" s="260">
        <f t="shared" si="84"/>
        <v>0</v>
      </c>
      <c r="W179" s="260">
        <f t="shared" si="84"/>
        <v>0</v>
      </c>
      <c r="X179" s="260">
        <f t="shared" si="84"/>
        <v>0</v>
      </c>
      <c r="Y179" s="260">
        <f t="shared" si="84"/>
        <v>1172.1300000000001</v>
      </c>
      <c r="Z179" s="260">
        <f t="shared" si="84"/>
        <v>5.0599999999999996</v>
      </c>
      <c r="AA179" s="260">
        <f t="shared" si="84"/>
        <v>37.760000000000005</v>
      </c>
      <c r="AB179" s="260">
        <f t="shared" si="84"/>
        <v>168.56</v>
      </c>
      <c r="AC179" s="260">
        <f t="shared" si="84"/>
        <v>891.88</v>
      </c>
      <c r="AD179" s="260">
        <f t="shared" si="84"/>
        <v>68.87</v>
      </c>
      <c r="AE179" s="260">
        <f t="shared" si="84"/>
        <v>4697.880000000001</v>
      </c>
      <c r="AF179" s="260">
        <f t="shared" si="84"/>
        <v>14.32</v>
      </c>
      <c r="AG179" s="260">
        <f t="shared" si="84"/>
        <v>156.70999999999998</v>
      </c>
      <c r="AH179" s="260">
        <f t="shared" si="84"/>
        <v>781.86</v>
      </c>
      <c r="AI179" s="260">
        <f t="shared" si="84"/>
        <v>3744.9900000000002</v>
      </c>
      <c r="AJ179" s="260">
        <f t="shared" si="84"/>
        <v>0</v>
      </c>
      <c r="AK179" s="260">
        <f t="shared" si="84"/>
        <v>0</v>
      </c>
      <c r="AL179" s="260">
        <f t="shared" si="84"/>
        <v>0.12</v>
      </c>
      <c r="AM179" s="260">
        <f t="shared" si="84"/>
        <v>66.5</v>
      </c>
      <c r="AN179" s="263">
        <f t="shared" si="84"/>
        <v>0.06</v>
      </c>
    </row>
    <row r="180" spans="1:40" ht="15" customHeight="1" x14ac:dyDescent="0.15">
      <c r="A180" s="188" t="s">
        <v>474</v>
      </c>
      <c r="B180" s="256">
        <f t="shared" si="82"/>
        <v>1468.8500000000001</v>
      </c>
      <c r="C180" s="256">
        <f>C182+C184+C186+C188+C190</f>
        <v>457.48</v>
      </c>
      <c r="D180" s="256">
        <f>D182+D184+D186+D188+D190</f>
        <v>0</v>
      </c>
      <c r="E180" s="256">
        <f t="shared" ref="E180:AN180" si="85">E182+E184+E186+E188+E190</f>
        <v>0.19</v>
      </c>
      <c r="F180" s="256">
        <f t="shared" si="85"/>
        <v>0</v>
      </c>
      <c r="G180" s="256">
        <f t="shared" si="85"/>
        <v>0</v>
      </c>
      <c r="H180" s="256">
        <f t="shared" si="85"/>
        <v>0</v>
      </c>
      <c r="I180" s="256">
        <f t="shared" si="85"/>
        <v>0</v>
      </c>
      <c r="J180" s="256">
        <f t="shared" si="85"/>
        <v>0</v>
      </c>
      <c r="K180" s="256">
        <f t="shared" si="85"/>
        <v>3.74</v>
      </c>
      <c r="L180" s="256">
        <f t="shared" si="85"/>
        <v>0</v>
      </c>
      <c r="M180" s="256">
        <f t="shared" si="85"/>
        <v>0</v>
      </c>
      <c r="N180" s="256">
        <f t="shared" si="85"/>
        <v>0</v>
      </c>
      <c r="O180" s="256">
        <f t="shared" si="85"/>
        <v>444.15999999999997</v>
      </c>
      <c r="P180" s="256">
        <f t="shared" si="85"/>
        <v>9.39</v>
      </c>
      <c r="Q180" s="270">
        <f t="shared" si="85"/>
        <v>0</v>
      </c>
      <c r="R180" s="270">
        <f t="shared" si="85"/>
        <v>8.2799999999999994</v>
      </c>
      <c r="S180" s="257">
        <f t="shared" si="85"/>
        <v>0</v>
      </c>
      <c r="T180" s="256">
        <f t="shared" si="85"/>
        <v>0</v>
      </c>
      <c r="U180" s="256">
        <f t="shared" si="85"/>
        <v>0</v>
      </c>
      <c r="V180" s="256">
        <f t="shared" si="85"/>
        <v>0</v>
      </c>
      <c r="W180" s="256">
        <f t="shared" si="85"/>
        <v>0</v>
      </c>
      <c r="X180" s="256">
        <f t="shared" si="85"/>
        <v>0</v>
      </c>
      <c r="Y180" s="256">
        <f t="shared" si="85"/>
        <v>6.25</v>
      </c>
      <c r="Z180" s="256">
        <f t="shared" si="85"/>
        <v>0</v>
      </c>
      <c r="AA180" s="256">
        <f t="shared" si="85"/>
        <v>0</v>
      </c>
      <c r="AB180" s="256">
        <f t="shared" si="85"/>
        <v>0</v>
      </c>
      <c r="AC180" s="256">
        <f t="shared" si="85"/>
        <v>6.25</v>
      </c>
      <c r="AD180" s="256">
        <f t="shared" si="85"/>
        <v>0</v>
      </c>
      <c r="AE180" s="256">
        <f t="shared" si="85"/>
        <v>994.55000000000018</v>
      </c>
      <c r="AF180" s="256">
        <f t="shared" si="85"/>
        <v>0</v>
      </c>
      <c r="AG180" s="256">
        <f t="shared" si="85"/>
        <v>8.91</v>
      </c>
      <c r="AH180" s="256">
        <f t="shared" si="85"/>
        <v>530.92999999999995</v>
      </c>
      <c r="AI180" s="256">
        <f t="shared" si="85"/>
        <v>454.71000000000004</v>
      </c>
      <c r="AJ180" s="256">
        <f t="shared" si="85"/>
        <v>0</v>
      </c>
      <c r="AK180" s="256">
        <f t="shared" si="85"/>
        <v>0</v>
      </c>
      <c r="AL180" s="256">
        <f t="shared" si="85"/>
        <v>0.19</v>
      </c>
      <c r="AM180" s="256">
        <f t="shared" si="85"/>
        <v>2.1</v>
      </c>
      <c r="AN180" s="258">
        <f t="shared" si="85"/>
        <v>0</v>
      </c>
    </row>
    <row r="181" spans="1:40" ht="15" customHeight="1" x14ac:dyDescent="0.15">
      <c r="A181" s="259" t="s">
        <v>458</v>
      </c>
      <c r="B181" s="260">
        <f t="shared" si="82"/>
        <v>11167.9</v>
      </c>
      <c r="C181" s="260">
        <f>C183+C185+C187+C189+C191</f>
        <v>6194.9499999999989</v>
      </c>
      <c r="D181" s="260">
        <f>D183+D185+D187+D189+D191</f>
        <v>4787.01</v>
      </c>
      <c r="E181" s="260">
        <f t="shared" ref="E181:AN181" si="86">E183+E185+E187+E189+E191</f>
        <v>1202.56</v>
      </c>
      <c r="F181" s="260">
        <f t="shared" si="86"/>
        <v>58.9</v>
      </c>
      <c r="G181" s="260">
        <f t="shared" si="86"/>
        <v>0</v>
      </c>
      <c r="H181" s="260">
        <f t="shared" si="86"/>
        <v>25.86</v>
      </c>
      <c r="I181" s="260">
        <f t="shared" si="86"/>
        <v>0</v>
      </c>
      <c r="J181" s="260">
        <f t="shared" si="86"/>
        <v>13.83</v>
      </c>
      <c r="K181" s="260">
        <f t="shared" si="86"/>
        <v>59.599999999999994</v>
      </c>
      <c r="L181" s="260">
        <f t="shared" si="86"/>
        <v>0</v>
      </c>
      <c r="M181" s="260">
        <f t="shared" si="86"/>
        <v>0</v>
      </c>
      <c r="N181" s="260">
        <f t="shared" si="86"/>
        <v>0</v>
      </c>
      <c r="O181" s="260">
        <f t="shared" si="86"/>
        <v>29.919999999999998</v>
      </c>
      <c r="P181" s="260">
        <f t="shared" si="86"/>
        <v>17.27</v>
      </c>
      <c r="Q181" s="261">
        <f t="shared" si="86"/>
        <v>0</v>
      </c>
      <c r="R181" s="261">
        <f t="shared" si="86"/>
        <v>159.69</v>
      </c>
      <c r="S181" s="262">
        <f t="shared" si="86"/>
        <v>0</v>
      </c>
      <c r="T181" s="260">
        <f t="shared" si="86"/>
        <v>0</v>
      </c>
      <c r="U181" s="260">
        <f t="shared" si="86"/>
        <v>0</v>
      </c>
      <c r="V181" s="260">
        <f t="shared" si="86"/>
        <v>0</v>
      </c>
      <c r="W181" s="260">
        <f t="shared" si="86"/>
        <v>0</v>
      </c>
      <c r="X181" s="260">
        <f t="shared" si="86"/>
        <v>0</v>
      </c>
      <c r="Y181" s="260">
        <f t="shared" si="86"/>
        <v>161.12</v>
      </c>
      <c r="Z181" s="260">
        <f t="shared" si="86"/>
        <v>0</v>
      </c>
      <c r="AA181" s="260">
        <f t="shared" si="86"/>
        <v>0</v>
      </c>
      <c r="AB181" s="260">
        <f t="shared" si="86"/>
        <v>0</v>
      </c>
      <c r="AC181" s="260">
        <f t="shared" si="86"/>
        <v>161.12</v>
      </c>
      <c r="AD181" s="260">
        <f t="shared" si="86"/>
        <v>0</v>
      </c>
      <c r="AE181" s="260">
        <f t="shared" si="86"/>
        <v>4628.5300000000007</v>
      </c>
      <c r="AF181" s="260">
        <f t="shared" si="86"/>
        <v>14.32</v>
      </c>
      <c r="AG181" s="260">
        <f t="shared" si="86"/>
        <v>126.85</v>
      </c>
      <c r="AH181" s="260">
        <f t="shared" si="86"/>
        <v>750.72</v>
      </c>
      <c r="AI181" s="260">
        <f t="shared" si="86"/>
        <v>3736.6400000000003</v>
      </c>
      <c r="AJ181" s="260">
        <f t="shared" si="86"/>
        <v>0</v>
      </c>
      <c r="AK181" s="260">
        <f t="shared" si="86"/>
        <v>0</v>
      </c>
      <c r="AL181" s="260">
        <f t="shared" si="86"/>
        <v>0</v>
      </c>
      <c r="AM181" s="260">
        <f t="shared" si="86"/>
        <v>23.61</v>
      </c>
      <c r="AN181" s="263">
        <f t="shared" si="86"/>
        <v>0</v>
      </c>
    </row>
    <row r="182" spans="1:40" ht="15" customHeight="1" x14ac:dyDescent="0.15">
      <c r="A182" s="188" t="s">
        <v>48</v>
      </c>
      <c r="B182" s="256">
        <f t="shared" si="82"/>
        <v>200</v>
      </c>
      <c r="C182" s="256">
        <f t="shared" ref="C182:C191" si="87">SUM(D182:P182)</f>
        <v>125.5</v>
      </c>
      <c r="D182" s="256">
        <v>0</v>
      </c>
      <c r="E182" s="256">
        <v>0.03</v>
      </c>
      <c r="F182" s="256">
        <v>0</v>
      </c>
      <c r="G182" s="256">
        <v>0</v>
      </c>
      <c r="H182" s="256">
        <v>0</v>
      </c>
      <c r="I182" s="256">
        <v>0</v>
      </c>
      <c r="J182" s="256">
        <v>0</v>
      </c>
      <c r="K182" s="256">
        <v>0.67</v>
      </c>
      <c r="L182" s="256">
        <v>0</v>
      </c>
      <c r="M182" s="256">
        <v>0</v>
      </c>
      <c r="N182" s="256">
        <v>0</v>
      </c>
      <c r="O182" s="256">
        <v>124.8</v>
      </c>
      <c r="P182" s="256">
        <v>0</v>
      </c>
      <c r="Q182" s="270">
        <v>0</v>
      </c>
      <c r="R182" s="270">
        <v>4.8</v>
      </c>
      <c r="S182" s="257">
        <f t="shared" ref="S182:S191" si="88">SUM(T182:X182)</f>
        <v>0</v>
      </c>
      <c r="T182" s="256">
        <v>0</v>
      </c>
      <c r="U182" s="256">
        <v>0</v>
      </c>
      <c r="V182" s="256">
        <v>0</v>
      </c>
      <c r="W182" s="256">
        <v>0</v>
      </c>
      <c r="X182" s="256">
        <v>0</v>
      </c>
      <c r="Y182" s="256">
        <f t="shared" ref="Y182:Y191" si="89">SUM(Z182:AD182)</f>
        <v>6.25</v>
      </c>
      <c r="Z182" s="256">
        <v>0</v>
      </c>
      <c r="AA182" s="256">
        <v>0</v>
      </c>
      <c r="AB182" s="256">
        <v>0</v>
      </c>
      <c r="AC182" s="256">
        <v>6.25</v>
      </c>
      <c r="AD182" s="256">
        <v>0</v>
      </c>
      <c r="AE182" s="256">
        <f t="shared" ref="AE182:AE191" si="90">SUM(AF182:AI182)</f>
        <v>63.45</v>
      </c>
      <c r="AF182" s="256">
        <v>0</v>
      </c>
      <c r="AG182" s="256">
        <v>0</v>
      </c>
      <c r="AH182" s="256">
        <v>27.09</v>
      </c>
      <c r="AI182" s="256">
        <v>36.36</v>
      </c>
      <c r="AJ182" s="256">
        <v>0</v>
      </c>
      <c r="AK182" s="256">
        <v>0</v>
      </c>
      <c r="AL182" s="256">
        <v>0</v>
      </c>
      <c r="AM182" s="256">
        <v>0</v>
      </c>
      <c r="AN182" s="258">
        <v>0</v>
      </c>
    </row>
    <row r="183" spans="1:40" ht="15" customHeight="1" x14ac:dyDescent="0.15">
      <c r="A183" s="259"/>
      <c r="B183" s="260">
        <f t="shared" si="82"/>
        <v>2932.06</v>
      </c>
      <c r="C183" s="260">
        <f t="shared" si="87"/>
        <v>1858.5100000000002</v>
      </c>
      <c r="D183" s="260">
        <v>1586.71</v>
      </c>
      <c r="E183" s="260">
        <v>207.46</v>
      </c>
      <c r="F183" s="260">
        <v>14.63</v>
      </c>
      <c r="G183" s="260">
        <v>0</v>
      </c>
      <c r="H183" s="260">
        <v>25.86</v>
      </c>
      <c r="I183" s="260">
        <v>0</v>
      </c>
      <c r="J183" s="260">
        <v>0</v>
      </c>
      <c r="K183" s="260">
        <v>5.95</v>
      </c>
      <c r="L183" s="260">
        <v>0</v>
      </c>
      <c r="M183" s="260">
        <v>0</v>
      </c>
      <c r="N183" s="260">
        <v>0</v>
      </c>
      <c r="O183" s="260">
        <v>0.63</v>
      </c>
      <c r="P183" s="260">
        <v>17.27</v>
      </c>
      <c r="Q183" s="261">
        <v>0</v>
      </c>
      <c r="R183" s="261">
        <v>75.349999999999994</v>
      </c>
      <c r="S183" s="262">
        <f t="shared" si="88"/>
        <v>0</v>
      </c>
      <c r="T183" s="260">
        <v>0</v>
      </c>
      <c r="U183" s="260">
        <v>0</v>
      </c>
      <c r="V183" s="260">
        <v>0</v>
      </c>
      <c r="W183" s="260">
        <v>0</v>
      </c>
      <c r="X183" s="260">
        <v>0</v>
      </c>
      <c r="Y183" s="260">
        <f t="shared" si="89"/>
        <v>161.12</v>
      </c>
      <c r="Z183" s="260">
        <v>0</v>
      </c>
      <c r="AA183" s="260">
        <v>0</v>
      </c>
      <c r="AB183" s="260">
        <v>0</v>
      </c>
      <c r="AC183" s="260">
        <v>161.12</v>
      </c>
      <c r="AD183" s="260">
        <v>0</v>
      </c>
      <c r="AE183" s="260">
        <f t="shared" si="90"/>
        <v>827.36</v>
      </c>
      <c r="AF183" s="260">
        <v>0</v>
      </c>
      <c r="AG183" s="260">
        <v>97.13</v>
      </c>
      <c r="AH183" s="260">
        <v>237.38</v>
      </c>
      <c r="AI183" s="260">
        <v>492.85</v>
      </c>
      <c r="AJ183" s="260">
        <v>0</v>
      </c>
      <c r="AK183" s="260">
        <v>0</v>
      </c>
      <c r="AL183" s="260">
        <v>0</v>
      </c>
      <c r="AM183" s="260">
        <v>9.7200000000000006</v>
      </c>
      <c r="AN183" s="263">
        <v>0</v>
      </c>
    </row>
    <row r="184" spans="1:40" ht="15" customHeight="1" x14ac:dyDescent="0.15">
      <c r="A184" s="188" t="s">
        <v>49</v>
      </c>
      <c r="B184" s="256">
        <f t="shared" si="82"/>
        <v>631.82000000000016</v>
      </c>
      <c r="C184" s="256">
        <f t="shared" si="87"/>
        <v>18.600000000000001</v>
      </c>
      <c r="D184" s="256">
        <v>0</v>
      </c>
      <c r="E184" s="256">
        <v>0</v>
      </c>
      <c r="F184" s="256">
        <v>0</v>
      </c>
      <c r="G184" s="256">
        <v>0</v>
      </c>
      <c r="H184" s="256">
        <v>0</v>
      </c>
      <c r="I184" s="256">
        <v>0</v>
      </c>
      <c r="J184" s="256">
        <v>0</v>
      </c>
      <c r="K184" s="256">
        <v>0</v>
      </c>
      <c r="L184" s="256">
        <v>0</v>
      </c>
      <c r="M184" s="256">
        <v>0</v>
      </c>
      <c r="N184" s="256">
        <v>0</v>
      </c>
      <c r="O184" s="256">
        <v>9.2100000000000009</v>
      </c>
      <c r="P184" s="256">
        <v>9.39</v>
      </c>
      <c r="Q184" s="270">
        <v>0</v>
      </c>
      <c r="R184" s="270">
        <v>0</v>
      </c>
      <c r="S184" s="257">
        <f t="shared" si="88"/>
        <v>0</v>
      </c>
      <c r="T184" s="256">
        <v>0</v>
      </c>
      <c r="U184" s="256">
        <v>0</v>
      </c>
      <c r="V184" s="256">
        <v>0</v>
      </c>
      <c r="W184" s="256">
        <v>0</v>
      </c>
      <c r="X184" s="256">
        <v>0</v>
      </c>
      <c r="Y184" s="256">
        <f t="shared" si="89"/>
        <v>0</v>
      </c>
      <c r="Z184" s="256">
        <v>0</v>
      </c>
      <c r="AA184" s="256">
        <v>0</v>
      </c>
      <c r="AB184" s="256">
        <v>0</v>
      </c>
      <c r="AC184" s="256">
        <v>0</v>
      </c>
      <c r="AD184" s="256">
        <v>0</v>
      </c>
      <c r="AE184" s="256">
        <f t="shared" si="90"/>
        <v>612.93000000000006</v>
      </c>
      <c r="AF184" s="256">
        <v>0</v>
      </c>
      <c r="AG184" s="256">
        <v>8.91</v>
      </c>
      <c r="AH184" s="256">
        <v>285.52</v>
      </c>
      <c r="AI184" s="256">
        <v>318.5</v>
      </c>
      <c r="AJ184" s="256">
        <v>0</v>
      </c>
      <c r="AK184" s="256">
        <v>0</v>
      </c>
      <c r="AL184" s="256">
        <v>0.19</v>
      </c>
      <c r="AM184" s="256">
        <v>0.1</v>
      </c>
      <c r="AN184" s="258">
        <v>0</v>
      </c>
    </row>
    <row r="185" spans="1:40" ht="15" customHeight="1" x14ac:dyDescent="0.15">
      <c r="A185" s="259"/>
      <c r="B185" s="260">
        <f t="shared" si="82"/>
        <v>3617</v>
      </c>
      <c r="C185" s="260">
        <f t="shared" si="87"/>
        <v>1369.5599999999997</v>
      </c>
      <c r="D185" s="260">
        <v>1191.8499999999999</v>
      </c>
      <c r="E185" s="260">
        <v>90.49</v>
      </c>
      <c r="F185" s="260">
        <v>12.62</v>
      </c>
      <c r="G185" s="260">
        <v>0</v>
      </c>
      <c r="H185" s="260">
        <v>0</v>
      </c>
      <c r="I185" s="260">
        <v>0</v>
      </c>
      <c r="J185" s="260">
        <v>9.94</v>
      </c>
      <c r="K185" s="260">
        <v>35.369999999999997</v>
      </c>
      <c r="L185" s="260">
        <v>0</v>
      </c>
      <c r="M185" s="260">
        <v>0</v>
      </c>
      <c r="N185" s="260">
        <v>0</v>
      </c>
      <c r="O185" s="260">
        <v>29.29</v>
      </c>
      <c r="P185" s="260">
        <v>0</v>
      </c>
      <c r="Q185" s="261">
        <v>0</v>
      </c>
      <c r="R185" s="261">
        <v>12.78</v>
      </c>
      <c r="S185" s="262">
        <f t="shared" si="88"/>
        <v>0</v>
      </c>
      <c r="T185" s="260">
        <v>0</v>
      </c>
      <c r="U185" s="260">
        <v>0</v>
      </c>
      <c r="V185" s="260">
        <v>0</v>
      </c>
      <c r="W185" s="260">
        <v>0</v>
      </c>
      <c r="X185" s="260">
        <v>0</v>
      </c>
      <c r="Y185" s="260">
        <f t="shared" si="89"/>
        <v>0</v>
      </c>
      <c r="Z185" s="260">
        <v>0</v>
      </c>
      <c r="AA185" s="260">
        <v>0</v>
      </c>
      <c r="AB185" s="260">
        <v>0</v>
      </c>
      <c r="AC185" s="260">
        <v>0</v>
      </c>
      <c r="AD185" s="260">
        <v>0</v>
      </c>
      <c r="AE185" s="260">
        <f t="shared" si="90"/>
        <v>2232.84</v>
      </c>
      <c r="AF185" s="260">
        <v>14.32</v>
      </c>
      <c r="AG185" s="260">
        <v>29.72</v>
      </c>
      <c r="AH185" s="260">
        <v>264.33</v>
      </c>
      <c r="AI185" s="260">
        <v>1924.47</v>
      </c>
      <c r="AJ185" s="260">
        <v>0</v>
      </c>
      <c r="AK185" s="260">
        <v>0</v>
      </c>
      <c r="AL185" s="260">
        <v>0</v>
      </c>
      <c r="AM185" s="260">
        <v>1.82</v>
      </c>
      <c r="AN185" s="263">
        <v>0</v>
      </c>
    </row>
    <row r="186" spans="1:40" ht="15" customHeight="1" x14ac:dyDescent="0.15">
      <c r="A186" s="188" t="s">
        <v>466</v>
      </c>
      <c r="B186" s="256">
        <f t="shared" si="82"/>
        <v>582.4</v>
      </c>
      <c r="C186" s="256">
        <f t="shared" si="87"/>
        <v>312.87</v>
      </c>
      <c r="D186" s="256">
        <v>0</v>
      </c>
      <c r="E186" s="256">
        <v>0.16</v>
      </c>
      <c r="F186" s="256">
        <v>0</v>
      </c>
      <c r="G186" s="256">
        <v>0</v>
      </c>
      <c r="H186" s="256">
        <v>0</v>
      </c>
      <c r="I186" s="256">
        <v>0</v>
      </c>
      <c r="J186" s="256">
        <v>0</v>
      </c>
      <c r="K186" s="256">
        <v>2.56</v>
      </c>
      <c r="L186" s="256">
        <v>0</v>
      </c>
      <c r="M186" s="256">
        <v>0</v>
      </c>
      <c r="N186" s="256">
        <v>0</v>
      </c>
      <c r="O186" s="256">
        <v>310.14999999999998</v>
      </c>
      <c r="P186" s="256">
        <v>0</v>
      </c>
      <c r="Q186" s="270">
        <v>0</v>
      </c>
      <c r="R186" s="270">
        <v>2.71</v>
      </c>
      <c r="S186" s="257">
        <f t="shared" si="88"/>
        <v>0</v>
      </c>
      <c r="T186" s="256">
        <v>0</v>
      </c>
      <c r="U186" s="256">
        <v>0</v>
      </c>
      <c r="V186" s="256">
        <v>0</v>
      </c>
      <c r="W186" s="256">
        <v>0</v>
      </c>
      <c r="X186" s="256">
        <v>0</v>
      </c>
      <c r="Y186" s="256">
        <f t="shared" si="89"/>
        <v>0</v>
      </c>
      <c r="Z186" s="256">
        <v>0</v>
      </c>
      <c r="AA186" s="256">
        <v>0</v>
      </c>
      <c r="AB186" s="256">
        <v>0</v>
      </c>
      <c r="AC186" s="256">
        <v>0</v>
      </c>
      <c r="AD186" s="256">
        <v>0</v>
      </c>
      <c r="AE186" s="256">
        <f t="shared" si="90"/>
        <v>265.24</v>
      </c>
      <c r="AF186" s="256">
        <v>0</v>
      </c>
      <c r="AG186" s="256">
        <v>0</v>
      </c>
      <c r="AH186" s="256">
        <v>218.12</v>
      </c>
      <c r="AI186" s="256">
        <v>47.12</v>
      </c>
      <c r="AJ186" s="256">
        <v>0</v>
      </c>
      <c r="AK186" s="256">
        <v>0</v>
      </c>
      <c r="AL186" s="256">
        <v>0</v>
      </c>
      <c r="AM186" s="256">
        <v>1.58</v>
      </c>
      <c r="AN186" s="258">
        <v>0</v>
      </c>
    </row>
    <row r="187" spans="1:40" ht="15" customHeight="1" x14ac:dyDescent="0.15">
      <c r="A187" s="259"/>
      <c r="B187" s="260">
        <f t="shared" si="82"/>
        <v>2221.4299999999998</v>
      </c>
      <c r="C187" s="260">
        <f t="shared" si="87"/>
        <v>1705.75</v>
      </c>
      <c r="D187" s="260">
        <v>1477.31</v>
      </c>
      <c r="E187" s="260">
        <v>190.02</v>
      </c>
      <c r="F187" s="260">
        <v>27.52</v>
      </c>
      <c r="G187" s="260">
        <v>0</v>
      </c>
      <c r="H187" s="260">
        <v>0</v>
      </c>
      <c r="I187" s="260">
        <v>0</v>
      </c>
      <c r="J187" s="260">
        <v>3.89</v>
      </c>
      <c r="K187" s="260">
        <v>7.01</v>
      </c>
      <c r="L187" s="260">
        <v>0</v>
      </c>
      <c r="M187" s="260">
        <v>0</v>
      </c>
      <c r="N187" s="260">
        <v>0</v>
      </c>
      <c r="O187" s="260">
        <v>0</v>
      </c>
      <c r="P187" s="260">
        <v>0</v>
      </c>
      <c r="Q187" s="261">
        <v>0</v>
      </c>
      <c r="R187" s="261">
        <v>14.42</v>
      </c>
      <c r="S187" s="262">
        <f t="shared" si="88"/>
        <v>0</v>
      </c>
      <c r="T187" s="260">
        <v>0</v>
      </c>
      <c r="U187" s="260">
        <v>0</v>
      </c>
      <c r="V187" s="260">
        <v>0</v>
      </c>
      <c r="W187" s="260">
        <v>0</v>
      </c>
      <c r="X187" s="260">
        <v>0</v>
      </c>
      <c r="Y187" s="260">
        <f t="shared" si="89"/>
        <v>0</v>
      </c>
      <c r="Z187" s="260">
        <v>0</v>
      </c>
      <c r="AA187" s="260">
        <v>0</v>
      </c>
      <c r="AB187" s="260">
        <v>0</v>
      </c>
      <c r="AC187" s="260">
        <v>0</v>
      </c>
      <c r="AD187" s="260">
        <v>0</v>
      </c>
      <c r="AE187" s="260">
        <f t="shared" si="90"/>
        <v>496.33</v>
      </c>
      <c r="AF187" s="260">
        <v>0</v>
      </c>
      <c r="AG187" s="260">
        <v>0</v>
      </c>
      <c r="AH187" s="260">
        <v>58.05</v>
      </c>
      <c r="AI187" s="260">
        <v>438.28</v>
      </c>
      <c r="AJ187" s="260">
        <v>0</v>
      </c>
      <c r="AK187" s="260">
        <v>0</v>
      </c>
      <c r="AL187" s="260">
        <v>0</v>
      </c>
      <c r="AM187" s="260">
        <v>4.93</v>
      </c>
      <c r="AN187" s="263">
        <v>0</v>
      </c>
    </row>
    <row r="188" spans="1:40" ht="15" customHeight="1" x14ac:dyDescent="0.15">
      <c r="A188" s="188" t="s">
        <v>51</v>
      </c>
      <c r="B188" s="256">
        <f t="shared" si="82"/>
        <v>2.12</v>
      </c>
      <c r="C188" s="256">
        <f t="shared" si="87"/>
        <v>0.51</v>
      </c>
      <c r="D188" s="256">
        <v>0</v>
      </c>
      <c r="E188" s="256">
        <v>0</v>
      </c>
      <c r="F188" s="256">
        <v>0</v>
      </c>
      <c r="G188" s="256">
        <v>0</v>
      </c>
      <c r="H188" s="256">
        <v>0</v>
      </c>
      <c r="I188" s="256">
        <v>0</v>
      </c>
      <c r="J188" s="256">
        <v>0</v>
      </c>
      <c r="K188" s="256">
        <v>0.51</v>
      </c>
      <c r="L188" s="256">
        <v>0</v>
      </c>
      <c r="M188" s="256">
        <v>0</v>
      </c>
      <c r="N188" s="256">
        <v>0</v>
      </c>
      <c r="O188" s="256">
        <v>0</v>
      </c>
      <c r="P188" s="256">
        <v>0</v>
      </c>
      <c r="Q188" s="270">
        <v>0</v>
      </c>
      <c r="R188" s="270">
        <v>0.77</v>
      </c>
      <c r="S188" s="257">
        <f t="shared" si="88"/>
        <v>0</v>
      </c>
      <c r="T188" s="256">
        <v>0</v>
      </c>
      <c r="U188" s="256">
        <v>0</v>
      </c>
      <c r="V188" s="256">
        <v>0</v>
      </c>
      <c r="W188" s="256">
        <v>0</v>
      </c>
      <c r="X188" s="256">
        <v>0</v>
      </c>
      <c r="Y188" s="256">
        <f t="shared" si="89"/>
        <v>0</v>
      </c>
      <c r="Z188" s="256">
        <v>0</v>
      </c>
      <c r="AA188" s="256">
        <v>0</v>
      </c>
      <c r="AB188" s="256">
        <v>0</v>
      </c>
      <c r="AC188" s="256">
        <v>0</v>
      </c>
      <c r="AD188" s="256">
        <v>0</v>
      </c>
      <c r="AE188" s="256">
        <f t="shared" si="90"/>
        <v>0.84000000000000008</v>
      </c>
      <c r="AF188" s="256">
        <v>0</v>
      </c>
      <c r="AG188" s="256">
        <v>0</v>
      </c>
      <c r="AH188" s="256">
        <v>0.03</v>
      </c>
      <c r="AI188" s="256">
        <v>0.81</v>
      </c>
      <c r="AJ188" s="256">
        <v>0</v>
      </c>
      <c r="AK188" s="256">
        <v>0</v>
      </c>
      <c r="AL188" s="256">
        <v>0</v>
      </c>
      <c r="AM188" s="256">
        <v>0</v>
      </c>
      <c r="AN188" s="258">
        <v>0</v>
      </c>
    </row>
    <row r="189" spans="1:40" ht="15" customHeight="1" x14ac:dyDescent="0.15">
      <c r="A189" s="259"/>
      <c r="B189" s="260">
        <f t="shared" si="82"/>
        <v>622.44000000000005</v>
      </c>
      <c r="C189" s="260">
        <f t="shared" si="87"/>
        <v>466.44</v>
      </c>
      <c r="D189" s="260">
        <v>387.51</v>
      </c>
      <c r="E189" s="260">
        <v>69.180000000000007</v>
      </c>
      <c r="F189" s="260">
        <v>0.17</v>
      </c>
      <c r="G189" s="260">
        <v>0</v>
      </c>
      <c r="H189" s="260">
        <v>0</v>
      </c>
      <c r="I189" s="260">
        <v>0</v>
      </c>
      <c r="J189" s="260">
        <v>0</v>
      </c>
      <c r="K189" s="260">
        <v>9.58</v>
      </c>
      <c r="L189" s="260">
        <v>0</v>
      </c>
      <c r="M189" s="260">
        <v>0</v>
      </c>
      <c r="N189" s="260">
        <v>0</v>
      </c>
      <c r="O189" s="260">
        <v>0</v>
      </c>
      <c r="P189" s="260">
        <v>0</v>
      </c>
      <c r="Q189" s="261">
        <v>0</v>
      </c>
      <c r="R189" s="261">
        <v>25.42</v>
      </c>
      <c r="S189" s="262">
        <f t="shared" si="88"/>
        <v>0</v>
      </c>
      <c r="T189" s="260">
        <v>0</v>
      </c>
      <c r="U189" s="260">
        <v>0</v>
      </c>
      <c r="V189" s="260">
        <v>0</v>
      </c>
      <c r="W189" s="260">
        <v>0</v>
      </c>
      <c r="X189" s="260">
        <v>0</v>
      </c>
      <c r="Y189" s="260">
        <f t="shared" si="89"/>
        <v>0</v>
      </c>
      <c r="Z189" s="260">
        <v>0</v>
      </c>
      <c r="AA189" s="260">
        <v>0</v>
      </c>
      <c r="AB189" s="260">
        <v>0</v>
      </c>
      <c r="AC189" s="260">
        <v>0</v>
      </c>
      <c r="AD189" s="260">
        <v>0</v>
      </c>
      <c r="AE189" s="260">
        <f t="shared" si="90"/>
        <v>130.58000000000001</v>
      </c>
      <c r="AF189" s="260">
        <v>0</v>
      </c>
      <c r="AG189" s="260">
        <v>0</v>
      </c>
      <c r="AH189" s="260">
        <v>78.48</v>
      </c>
      <c r="AI189" s="260">
        <v>52.1</v>
      </c>
      <c r="AJ189" s="260">
        <v>0</v>
      </c>
      <c r="AK189" s="260">
        <v>0</v>
      </c>
      <c r="AL189" s="260">
        <v>0</v>
      </c>
      <c r="AM189" s="260">
        <v>0</v>
      </c>
      <c r="AN189" s="263">
        <v>0</v>
      </c>
    </row>
    <row r="190" spans="1:40" ht="15" customHeight="1" x14ac:dyDescent="0.15">
      <c r="A190" s="188" t="s">
        <v>50</v>
      </c>
      <c r="B190" s="256">
        <f t="shared" si="82"/>
        <v>52.510000000000005</v>
      </c>
      <c r="C190" s="256">
        <f t="shared" si="87"/>
        <v>0</v>
      </c>
      <c r="D190" s="256">
        <v>0</v>
      </c>
      <c r="E190" s="256">
        <v>0</v>
      </c>
      <c r="F190" s="256">
        <v>0</v>
      </c>
      <c r="G190" s="256">
        <v>0</v>
      </c>
      <c r="H190" s="256">
        <v>0</v>
      </c>
      <c r="I190" s="256">
        <v>0</v>
      </c>
      <c r="J190" s="256">
        <v>0</v>
      </c>
      <c r="K190" s="256">
        <v>0</v>
      </c>
      <c r="L190" s="256">
        <v>0</v>
      </c>
      <c r="M190" s="256">
        <v>0</v>
      </c>
      <c r="N190" s="256">
        <v>0</v>
      </c>
      <c r="O190" s="256">
        <v>0</v>
      </c>
      <c r="P190" s="256">
        <v>0</v>
      </c>
      <c r="Q190" s="270">
        <v>0</v>
      </c>
      <c r="R190" s="270">
        <v>0</v>
      </c>
      <c r="S190" s="257">
        <f t="shared" si="88"/>
        <v>0</v>
      </c>
      <c r="T190" s="256">
        <v>0</v>
      </c>
      <c r="U190" s="256">
        <v>0</v>
      </c>
      <c r="V190" s="256">
        <v>0</v>
      </c>
      <c r="W190" s="256">
        <v>0</v>
      </c>
      <c r="X190" s="256">
        <v>0</v>
      </c>
      <c r="Y190" s="256">
        <f t="shared" si="89"/>
        <v>0</v>
      </c>
      <c r="Z190" s="256">
        <v>0</v>
      </c>
      <c r="AA190" s="256">
        <v>0</v>
      </c>
      <c r="AB190" s="256">
        <v>0</v>
      </c>
      <c r="AC190" s="256">
        <v>0</v>
      </c>
      <c r="AD190" s="256">
        <v>0</v>
      </c>
      <c r="AE190" s="256">
        <f t="shared" si="90"/>
        <v>52.09</v>
      </c>
      <c r="AF190" s="256">
        <v>0</v>
      </c>
      <c r="AG190" s="256">
        <v>0</v>
      </c>
      <c r="AH190" s="256">
        <v>0.17</v>
      </c>
      <c r="AI190" s="256">
        <v>51.92</v>
      </c>
      <c r="AJ190" s="256">
        <v>0</v>
      </c>
      <c r="AK190" s="256">
        <v>0</v>
      </c>
      <c r="AL190" s="256">
        <v>0</v>
      </c>
      <c r="AM190" s="256">
        <v>0.42</v>
      </c>
      <c r="AN190" s="258">
        <v>0</v>
      </c>
    </row>
    <row r="191" spans="1:40" ht="15" customHeight="1" thickBot="1" x14ac:dyDescent="0.2">
      <c r="A191" s="264"/>
      <c r="B191" s="265">
        <f t="shared" si="82"/>
        <v>1774.9700000000003</v>
      </c>
      <c r="C191" s="265">
        <f t="shared" si="87"/>
        <v>794.69</v>
      </c>
      <c r="D191" s="265">
        <v>143.63</v>
      </c>
      <c r="E191" s="265">
        <v>645.41</v>
      </c>
      <c r="F191" s="265">
        <v>3.96</v>
      </c>
      <c r="G191" s="265">
        <v>0</v>
      </c>
      <c r="H191" s="265">
        <v>0</v>
      </c>
      <c r="I191" s="265">
        <v>0</v>
      </c>
      <c r="J191" s="265">
        <v>0</v>
      </c>
      <c r="K191" s="265">
        <v>1.69</v>
      </c>
      <c r="L191" s="265">
        <v>0</v>
      </c>
      <c r="M191" s="265">
        <v>0</v>
      </c>
      <c r="N191" s="265">
        <v>0</v>
      </c>
      <c r="O191" s="265">
        <v>0</v>
      </c>
      <c r="P191" s="265">
        <v>0</v>
      </c>
      <c r="Q191" s="272">
        <v>0</v>
      </c>
      <c r="R191" s="272">
        <v>31.72</v>
      </c>
      <c r="S191" s="266">
        <f t="shared" si="88"/>
        <v>0</v>
      </c>
      <c r="T191" s="265">
        <v>0</v>
      </c>
      <c r="U191" s="265">
        <v>0</v>
      </c>
      <c r="V191" s="265">
        <v>0</v>
      </c>
      <c r="W191" s="265">
        <v>0</v>
      </c>
      <c r="X191" s="265">
        <v>0</v>
      </c>
      <c r="Y191" s="265">
        <f t="shared" si="89"/>
        <v>0</v>
      </c>
      <c r="Z191" s="265">
        <v>0</v>
      </c>
      <c r="AA191" s="265">
        <v>0</v>
      </c>
      <c r="AB191" s="265">
        <v>0</v>
      </c>
      <c r="AC191" s="265">
        <v>0</v>
      </c>
      <c r="AD191" s="265">
        <v>0</v>
      </c>
      <c r="AE191" s="265">
        <f t="shared" si="90"/>
        <v>941.42000000000007</v>
      </c>
      <c r="AF191" s="265">
        <v>0</v>
      </c>
      <c r="AG191" s="265">
        <v>0</v>
      </c>
      <c r="AH191" s="265">
        <v>112.48</v>
      </c>
      <c r="AI191" s="265">
        <v>828.94</v>
      </c>
      <c r="AJ191" s="265">
        <v>0</v>
      </c>
      <c r="AK191" s="265">
        <v>0</v>
      </c>
      <c r="AL191" s="265">
        <v>0</v>
      </c>
      <c r="AM191" s="265">
        <v>7.14</v>
      </c>
      <c r="AN191" s="267">
        <v>0</v>
      </c>
    </row>
    <row r="192" spans="1:40" ht="15" customHeight="1" x14ac:dyDescent="0.15">
      <c r="A192" s="107" t="s">
        <v>113</v>
      </c>
      <c r="B192" s="107"/>
      <c r="C192" s="107"/>
      <c r="D192" s="107"/>
      <c r="E192" s="107"/>
      <c r="F192" s="107"/>
      <c r="G192" s="107"/>
      <c r="H192" s="107"/>
      <c r="I192" s="107"/>
      <c r="J192" s="107"/>
      <c r="K192" s="107"/>
      <c r="L192" s="107"/>
      <c r="M192" s="107"/>
      <c r="N192" s="107"/>
      <c r="O192" s="107"/>
      <c r="P192" s="107"/>
      <c r="Q192" s="107"/>
      <c r="R192" s="107"/>
      <c r="S192" s="107"/>
      <c r="T192" s="107"/>
      <c r="U192" s="107"/>
      <c r="V192" s="107"/>
      <c r="W192" s="107"/>
      <c r="X192" s="107"/>
      <c r="Y192" s="107"/>
      <c r="Z192" s="107"/>
      <c r="AA192" s="107"/>
      <c r="AB192" s="107"/>
      <c r="AC192" s="107"/>
      <c r="AD192" s="107"/>
      <c r="AE192" s="107"/>
      <c r="AF192" s="107"/>
      <c r="AG192" s="107"/>
      <c r="AH192" s="107"/>
      <c r="AI192" s="107"/>
      <c r="AJ192" s="107"/>
      <c r="AK192" s="107"/>
      <c r="AL192" s="107"/>
      <c r="AM192" s="107"/>
      <c r="AN192" s="107"/>
    </row>
    <row r="193" spans="1:40" ht="15" customHeight="1" x14ac:dyDescent="0.15">
      <c r="A193" s="107" t="s">
        <v>456</v>
      </c>
      <c r="B193" s="107"/>
      <c r="C193" s="107"/>
      <c r="D193" s="107"/>
      <c r="E193" s="107"/>
      <c r="F193" s="107"/>
      <c r="G193" s="107"/>
      <c r="H193" s="107"/>
      <c r="I193" s="107"/>
      <c r="J193" s="107"/>
      <c r="K193" s="107"/>
      <c r="L193" s="107"/>
      <c r="M193" s="107"/>
      <c r="N193" s="107"/>
      <c r="O193" s="107"/>
      <c r="P193" s="107"/>
      <c r="Q193" s="107"/>
      <c r="R193" s="107"/>
      <c r="S193" s="107"/>
      <c r="T193" s="107"/>
      <c r="U193" s="107"/>
      <c r="V193" s="107"/>
      <c r="W193" s="107"/>
      <c r="X193" s="107"/>
      <c r="Y193" s="107"/>
      <c r="Z193" s="107"/>
      <c r="AA193" s="107"/>
      <c r="AB193" s="107"/>
      <c r="AC193" s="107"/>
      <c r="AD193" s="107"/>
      <c r="AE193" s="107"/>
      <c r="AF193" s="107"/>
      <c r="AG193" s="107"/>
      <c r="AH193" s="107"/>
      <c r="AI193" s="107"/>
      <c r="AJ193" s="107"/>
      <c r="AK193" s="107"/>
      <c r="AL193" s="107"/>
      <c r="AM193" s="107"/>
      <c r="AN193" s="107"/>
    </row>
    <row r="195" spans="1:40" s="3" customFormat="1" ht="17.25" x14ac:dyDescent="0.15">
      <c r="A195" s="3" t="s">
        <v>467</v>
      </c>
    </row>
    <row r="196" spans="1:40" ht="15" thickBot="1" x14ac:dyDescent="0.2">
      <c r="A196" s="72"/>
      <c r="B196" s="72"/>
      <c r="C196" s="72"/>
      <c r="D196" s="72"/>
      <c r="E196" s="72"/>
      <c r="F196" s="72"/>
      <c r="G196" s="72"/>
      <c r="H196" s="72"/>
      <c r="I196" s="72"/>
      <c r="J196" s="72"/>
      <c r="K196" s="72"/>
      <c r="L196" s="72"/>
      <c r="M196" s="72"/>
      <c r="N196" s="72"/>
      <c r="O196" s="72"/>
      <c r="P196" s="72"/>
      <c r="Q196" s="72"/>
      <c r="R196" s="72"/>
      <c r="S196" s="72"/>
      <c r="T196" s="72"/>
      <c r="U196" s="72"/>
      <c r="V196" s="72"/>
      <c r="W196" s="72"/>
      <c r="X196" s="72"/>
      <c r="Y196" s="72"/>
      <c r="Z196" s="72"/>
      <c r="AA196" s="72"/>
      <c r="AB196" s="72"/>
      <c r="AC196" s="72"/>
      <c r="AD196" s="72"/>
      <c r="AE196" s="72"/>
      <c r="AF196" s="72"/>
      <c r="AG196" s="72"/>
      <c r="AH196" s="72"/>
      <c r="AI196" s="72"/>
      <c r="AJ196" s="72"/>
      <c r="AK196" s="72"/>
      <c r="AL196" s="72" t="s">
        <v>114</v>
      </c>
      <c r="AM196" s="72"/>
      <c r="AN196" s="72"/>
    </row>
    <row r="197" spans="1:40" ht="14.25" customHeight="1" x14ac:dyDescent="0.15">
      <c r="A197" s="386" t="s">
        <v>387</v>
      </c>
      <c r="B197" s="378" t="s">
        <v>126</v>
      </c>
      <c r="C197" s="389" t="s">
        <v>388</v>
      </c>
      <c r="D197" s="390"/>
      <c r="E197" s="390"/>
      <c r="F197" s="390"/>
      <c r="G197" s="390"/>
      <c r="H197" s="390"/>
      <c r="I197" s="390"/>
      <c r="J197" s="390"/>
      <c r="K197" s="390"/>
      <c r="L197" s="390"/>
      <c r="M197" s="390"/>
      <c r="N197" s="390"/>
      <c r="O197" s="390"/>
      <c r="P197" s="362"/>
      <c r="Q197" s="392" t="s">
        <v>146</v>
      </c>
      <c r="R197" s="392" t="s">
        <v>453</v>
      </c>
      <c r="S197" s="255" t="s">
        <v>436</v>
      </c>
      <c r="T197" s="91"/>
      <c r="U197" s="91"/>
      <c r="V197" s="91"/>
      <c r="W197" s="91"/>
      <c r="X197" s="91"/>
      <c r="Y197" s="91"/>
      <c r="Z197" s="91"/>
      <c r="AA197" s="91"/>
      <c r="AB197" s="91"/>
      <c r="AC197" s="91"/>
      <c r="AD197" s="91"/>
      <c r="AE197" s="91"/>
      <c r="AF197" s="91"/>
      <c r="AG197" s="91"/>
      <c r="AH197" s="91"/>
      <c r="AI197" s="91"/>
      <c r="AJ197" s="89" t="s">
        <v>41</v>
      </c>
      <c r="AK197" s="378" t="s">
        <v>143</v>
      </c>
      <c r="AL197" s="378" t="s">
        <v>144</v>
      </c>
      <c r="AM197" s="378" t="s">
        <v>145</v>
      </c>
      <c r="AN197" s="379" t="s">
        <v>454</v>
      </c>
    </row>
    <row r="198" spans="1:40" ht="14.25" customHeight="1" x14ac:dyDescent="0.15">
      <c r="A198" s="387"/>
      <c r="B198" s="376"/>
      <c r="C198" s="391"/>
      <c r="D198" s="353"/>
      <c r="E198" s="353"/>
      <c r="F198" s="353"/>
      <c r="G198" s="353"/>
      <c r="H198" s="353"/>
      <c r="I198" s="353"/>
      <c r="J198" s="353"/>
      <c r="K198" s="353"/>
      <c r="L198" s="353"/>
      <c r="M198" s="353"/>
      <c r="N198" s="353"/>
      <c r="O198" s="353"/>
      <c r="P198" s="354"/>
      <c r="Q198" s="393" t="s">
        <v>58</v>
      </c>
      <c r="R198" s="393" t="s">
        <v>58</v>
      </c>
      <c r="S198" s="382" t="s">
        <v>389</v>
      </c>
      <c r="T198" s="356"/>
      <c r="U198" s="356"/>
      <c r="V198" s="356"/>
      <c r="W198" s="356"/>
      <c r="X198" s="357"/>
      <c r="Y198" s="355" t="s">
        <v>390</v>
      </c>
      <c r="Z198" s="356"/>
      <c r="AA198" s="356"/>
      <c r="AB198" s="356"/>
      <c r="AC198" s="356"/>
      <c r="AD198" s="357"/>
      <c r="AE198" s="355" t="s">
        <v>391</v>
      </c>
      <c r="AF198" s="356"/>
      <c r="AG198" s="356"/>
      <c r="AH198" s="356"/>
      <c r="AI198" s="357"/>
      <c r="AJ198" s="73" t="s">
        <v>59</v>
      </c>
      <c r="AK198" s="376" t="s">
        <v>60</v>
      </c>
      <c r="AL198" s="376" t="s">
        <v>61</v>
      </c>
      <c r="AM198" s="376" t="s">
        <v>62</v>
      </c>
      <c r="AN198" s="380" t="s">
        <v>63</v>
      </c>
    </row>
    <row r="199" spans="1:40" ht="14.25" customHeight="1" x14ac:dyDescent="0.15">
      <c r="A199" s="387"/>
      <c r="B199" s="376"/>
      <c r="C199" s="375" t="s">
        <v>126</v>
      </c>
      <c r="D199" s="375" t="s">
        <v>127</v>
      </c>
      <c r="E199" s="375" t="s">
        <v>128</v>
      </c>
      <c r="F199" s="375" t="s">
        <v>129</v>
      </c>
      <c r="G199" s="375" t="s">
        <v>130</v>
      </c>
      <c r="H199" s="375" t="s">
        <v>131</v>
      </c>
      <c r="I199" s="375" t="s">
        <v>132</v>
      </c>
      <c r="J199" s="375" t="s">
        <v>133</v>
      </c>
      <c r="K199" s="375" t="s">
        <v>134</v>
      </c>
      <c r="L199" s="375" t="s">
        <v>135</v>
      </c>
      <c r="M199" s="375" t="s">
        <v>136</v>
      </c>
      <c r="N199" s="375" t="s">
        <v>323</v>
      </c>
      <c r="O199" s="375" t="s">
        <v>137</v>
      </c>
      <c r="P199" s="375" t="s">
        <v>138</v>
      </c>
      <c r="Q199" s="393" t="s">
        <v>64</v>
      </c>
      <c r="R199" s="393" t="s">
        <v>64</v>
      </c>
      <c r="S199" s="383" t="s">
        <v>126</v>
      </c>
      <c r="T199" s="375" t="s">
        <v>139</v>
      </c>
      <c r="U199" s="375" t="s">
        <v>140</v>
      </c>
      <c r="V199" s="375" t="s">
        <v>141</v>
      </c>
      <c r="W199" s="375" t="s">
        <v>142</v>
      </c>
      <c r="X199" s="375" t="s">
        <v>455</v>
      </c>
      <c r="Y199" s="375" t="s">
        <v>126</v>
      </c>
      <c r="Z199" s="375" t="s">
        <v>139</v>
      </c>
      <c r="AA199" s="375" t="s">
        <v>140</v>
      </c>
      <c r="AB199" s="375" t="s">
        <v>141</v>
      </c>
      <c r="AC199" s="375" t="s">
        <v>142</v>
      </c>
      <c r="AD199" s="375" t="s">
        <v>455</v>
      </c>
      <c r="AE199" s="375" t="s">
        <v>126</v>
      </c>
      <c r="AF199" s="375" t="s">
        <v>140</v>
      </c>
      <c r="AG199" s="375" t="s">
        <v>141</v>
      </c>
      <c r="AH199" s="375" t="s">
        <v>142</v>
      </c>
      <c r="AI199" s="375" t="s">
        <v>455</v>
      </c>
      <c r="AJ199" s="73" t="s">
        <v>65</v>
      </c>
      <c r="AK199" s="376" t="s">
        <v>66</v>
      </c>
      <c r="AL199" s="376" t="s">
        <v>67</v>
      </c>
      <c r="AM199" s="376" t="s">
        <v>68</v>
      </c>
      <c r="AN199" s="380" t="s">
        <v>69</v>
      </c>
    </row>
    <row r="200" spans="1:40" ht="14.25" customHeight="1" x14ac:dyDescent="0.15">
      <c r="A200" s="387"/>
      <c r="B200" s="376"/>
      <c r="C200" s="376"/>
      <c r="D200" s="376" t="s">
        <v>70</v>
      </c>
      <c r="E200" s="376" t="s">
        <v>71</v>
      </c>
      <c r="F200" s="376" t="s">
        <v>71</v>
      </c>
      <c r="G200" s="376" t="s">
        <v>71</v>
      </c>
      <c r="H200" s="376" t="s">
        <v>72</v>
      </c>
      <c r="I200" s="376" t="s">
        <v>73</v>
      </c>
      <c r="J200" s="376" t="s">
        <v>73</v>
      </c>
      <c r="K200" s="376" t="s">
        <v>74</v>
      </c>
      <c r="L200" s="376" t="s">
        <v>75</v>
      </c>
      <c r="M200" s="376" t="s">
        <v>76</v>
      </c>
      <c r="N200" s="376" t="s">
        <v>322</v>
      </c>
      <c r="O200" s="376" t="s">
        <v>77</v>
      </c>
      <c r="P200" s="376" t="s">
        <v>78</v>
      </c>
      <c r="Q200" s="393" t="s">
        <v>79</v>
      </c>
      <c r="R200" s="393" t="s">
        <v>79</v>
      </c>
      <c r="S200" s="384"/>
      <c r="T200" s="376" t="s">
        <v>80</v>
      </c>
      <c r="U200" s="376" t="s">
        <v>81</v>
      </c>
      <c r="V200" s="376" t="s">
        <v>223</v>
      </c>
      <c r="W200" s="376" t="s">
        <v>224</v>
      </c>
      <c r="X200" s="376" t="s">
        <v>224</v>
      </c>
      <c r="Y200" s="376"/>
      <c r="Z200" s="376" t="s">
        <v>80</v>
      </c>
      <c r="AA200" s="376" t="s">
        <v>81</v>
      </c>
      <c r="AB200" s="376" t="s">
        <v>223</v>
      </c>
      <c r="AC200" s="376" t="s">
        <v>224</v>
      </c>
      <c r="AD200" s="376" t="s">
        <v>224</v>
      </c>
      <c r="AE200" s="376"/>
      <c r="AF200" s="376" t="s">
        <v>81</v>
      </c>
      <c r="AG200" s="376" t="s">
        <v>223</v>
      </c>
      <c r="AH200" s="376" t="s">
        <v>224</v>
      </c>
      <c r="AI200" s="376" t="s">
        <v>224</v>
      </c>
      <c r="AJ200" s="73" t="s">
        <v>82</v>
      </c>
      <c r="AK200" s="376" t="s">
        <v>83</v>
      </c>
      <c r="AL200" s="376" t="s">
        <v>84</v>
      </c>
      <c r="AM200" s="376" t="s">
        <v>85</v>
      </c>
      <c r="AN200" s="380" t="s">
        <v>86</v>
      </c>
    </row>
    <row r="201" spans="1:40" ht="14.25" customHeight="1" x14ac:dyDescent="0.15">
      <c r="A201" s="387"/>
      <c r="B201" s="376"/>
      <c r="C201" s="376"/>
      <c r="D201" s="376" t="s">
        <v>87</v>
      </c>
      <c r="E201" s="376" t="s">
        <v>88</v>
      </c>
      <c r="F201" s="376" t="s">
        <v>89</v>
      </c>
      <c r="G201" s="376" t="s">
        <v>58</v>
      </c>
      <c r="H201" s="376"/>
      <c r="I201" s="376" t="s">
        <v>58</v>
      </c>
      <c r="J201" s="376" t="s">
        <v>58</v>
      </c>
      <c r="K201" s="376" t="s">
        <v>90</v>
      </c>
      <c r="L201" s="376" t="s">
        <v>58</v>
      </c>
      <c r="M201" s="376"/>
      <c r="N201" s="376"/>
      <c r="O201" s="376"/>
      <c r="P201" s="376"/>
      <c r="Q201" s="393" t="s">
        <v>85</v>
      </c>
      <c r="R201" s="393" t="s">
        <v>85</v>
      </c>
      <c r="S201" s="384"/>
      <c r="T201" s="376" t="s">
        <v>66</v>
      </c>
      <c r="U201" s="376" t="s">
        <v>91</v>
      </c>
      <c r="V201" s="376" t="s">
        <v>91</v>
      </c>
      <c r="W201" s="376" t="s">
        <v>91</v>
      </c>
      <c r="X201" s="376" t="s">
        <v>91</v>
      </c>
      <c r="Y201" s="376"/>
      <c r="Z201" s="376" t="s">
        <v>66</v>
      </c>
      <c r="AA201" s="376" t="s">
        <v>91</v>
      </c>
      <c r="AB201" s="376" t="s">
        <v>91</v>
      </c>
      <c r="AC201" s="376" t="s">
        <v>91</v>
      </c>
      <c r="AD201" s="376" t="s">
        <v>91</v>
      </c>
      <c r="AE201" s="376"/>
      <c r="AF201" s="376" t="s">
        <v>91</v>
      </c>
      <c r="AG201" s="376" t="s">
        <v>91</v>
      </c>
      <c r="AH201" s="376" t="s">
        <v>91</v>
      </c>
      <c r="AI201" s="376" t="s">
        <v>91</v>
      </c>
      <c r="AJ201" s="73" t="s">
        <v>92</v>
      </c>
      <c r="AK201" s="376" t="s">
        <v>93</v>
      </c>
      <c r="AL201" s="376" t="s">
        <v>94</v>
      </c>
      <c r="AM201" s="376" t="s">
        <v>89</v>
      </c>
      <c r="AN201" s="380" t="s">
        <v>85</v>
      </c>
    </row>
    <row r="202" spans="1:40" ht="14.25" customHeight="1" x14ac:dyDescent="0.15">
      <c r="A202" s="387"/>
      <c r="B202" s="376"/>
      <c r="C202" s="376"/>
      <c r="D202" s="376" t="s">
        <v>95</v>
      </c>
      <c r="E202" s="376" t="s">
        <v>96</v>
      </c>
      <c r="F202" s="376" t="s">
        <v>97</v>
      </c>
      <c r="G202" s="376" t="s">
        <v>98</v>
      </c>
      <c r="H202" s="376"/>
      <c r="I202" s="376" t="s">
        <v>98</v>
      </c>
      <c r="J202" s="376" t="s">
        <v>98</v>
      </c>
      <c r="K202" s="376" t="s">
        <v>58</v>
      </c>
      <c r="L202" s="376" t="s">
        <v>99</v>
      </c>
      <c r="M202" s="376"/>
      <c r="N202" s="376"/>
      <c r="O202" s="376"/>
      <c r="P202" s="376"/>
      <c r="Q202" s="393"/>
      <c r="R202" s="393"/>
      <c r="S202" s="384"/>
      <c r="T202" s="376" t="s">
        <v>83</v>
      </c>
      <c r="U202" s="376" t="s">
        <v>100</v>
      </c>
      <c r="V202" s="376" t="s">
        <v>100</v>
      </c>
      <c r="W202" s="376" t="s">
        <v>100</v>
      </c>
      <c r="X202" s="376" t="s">
        <v>100</v>
      </c>
      <c r="Y202" s="376"/>
      <c r="Z202" s="376" t="s">
        <v>83</v>
      </c>
      <c r="AA202" s="376" t="s">
        <v>100</v>
      </c>
      <c r="AB202" s="376" t="s">
        <v>100</v>
      </c>
      <c r="AC202" s="376" t="s">
        <v>100</v>
      </c>
      <c r="AD202" s="376" t="s">
        <v>100</v>
      </c>
      <c r="AE202" s="376"/>
      <c r="AF202" s="376" t="s">
        <v>100</v>
      </c>
      <c r="AG202" s="376" t="s">
        <v>100</v>
      </c>
      <c r="AH202" s="376" t="s">
        <v>100</v>
      </c>
      <c r="AI202" s="376" t="s">
        <v>100</v>
      </c>
      <c r="AJ202" s="73" t="s">
        <v>66</v>
      </c>
      <c r="AK202" s="376" t="s">
        <v>100</v>
      </c>
      <c r="AL202" s="376" t="s">
        <v>65</v>
      </c>
      <c r="AM202" s="376" t="s">
        <v>97</v>
      </c>
      <c r="AN202" s="380" t="s">
        <v>93</v>
      </c>
    </row>
    <row r="203" spans="1:40" ht="14.25" customHeight="1" x14ac:dyDescent="0.15">
      <c r="A203" s="387"/>
      <c r="B203" s="376"/>
      <c r="C203" s="376"/>
      <c r="D203" s="376" t="s">
        <v>101</v>
      </c>
      <c r="E203" s="376" t="s">
        <v>58</v>
      </c>
      <c r="F203" s="376" t="s">
        <v>58</v>
      </c>
      <c r="G203" s="376"/>
      <c r="H203" s="376"/>
      <c r="I203" s="376"/>
      <c r="J203" s="376"/>
      <c r="K203" s="376" t="s">
        <v>99</v>
      </c>
      <c r="L203" s="376"/>
      <c r="M203" s="376"/>
      <c r="N203" s="376"/>
      <c r="O203" s="376"/>
      <c r="P203" s="376"/>
      <c r="Q203" s="393"/>
      <c r="R203" s="393"/>
      <c r="S203" s="384"/>
      <c r="T203" s="376" t="s">
        <v>85</v>
      </c>
      <c r="U203" s="376" t="s">
        <v>80</v>
      </c>
      <c r="V203" s="376" t="s">
        <v>80</v>
      </c>
      <c r="W203" s="376" t="s">
        <v>80</v>
      </c>
      <c r="X203" s="376" t="s">
        <v>80</v>
      </c>
      <c r="Y203" s="376"/>
      <c r="Z203" s="376" t="s">
        <v>85</v>
      </c>
      <c r="AA203" s="376" t="s">
        <v>80</v>
      </c>
      <c r="AB203" s="376" t="s">
        <v>80</v>
      </c>
      <c r="AC203" s="376" t="s">
        <v>80</v>
      </c>
      <c r="AD203" s="376" t="s">
        <v>80</v>
      </c>
      <c r="AE203" s="376"/>
      <c r="AF203" s="376" t="s">
        <v>80</v>
      </c>
      <c r="AG203" s="376" t="s">
        <v>80</v>
      </c>
      <c r="AH203" s="376" t="s">
        <v>80</v>
      </c>
      <c r="AI203" s="376" t="s">
        <v>80</v>
      </c>
      <c r="AJ203" s="73" t="s">
        <v>102</v>
      </c>
      <c r="AK203" s="376" t="s">
        <v>80</v>
      </c>
      <c r="AL203" s="376" t="s">
        <v>103</v>
      </c>
      <c r="AM203" s="376" t="s">
        <v>104</v>
      </c>
      <c r="AN203" s="380"/>
    </row>
    <row r="204" spans="1:40" ht="14.25" customHeight="1" x14ac:dyDescent="0.15">
      <c r="A204" s="387"/>
      <c r="B204" s="376"/>
      <c r="C204" s="376"/>
      <c r="D204" s="376"/>
      <c r="E204" s="376" t="s">
        <v>98</v>
      </c>
      <c r="F204" s="376" t="s">
        <v>98</v>
      </c>
      <c r="G204" s="376"/>
      <c r="H204" s="376"/>
      <c r="I204" s="376"/>
      <c r="J204" s="376"/>
      <c r="K204" s="376"/>
      <c r="L204" s="376"/>
      <c r="M204" s="376"/>
      <c r="N204" s="376"/>
      <c r="O204" s="376"/>
      <c r="P204" s="376"/>
      <c r="Q204" s="393"/>
      <c r="R204" s="393"/>
      <c r="S204" s="384"/>
      <c r="T204" s="376" t="s">
        <v>93</v>
      </c>
      <c r="U204" s="376" t="s">
        <v>85</v>
      </c>
      <c r="V204" s="376" t="s">
        <v>85</v>
      </c>
      <c r="W204" s="376" t="s">
        <v>85</v>
      </c>
      <c r="X204" s="376" t="s">
        <v>85</v>
      </c>
      <c r="Y204" s="376"/>
      <c r="Z204" s="376" t="s">
        <v>93</v>
      </c>
      <c r="AA204" s="376" t="s">
        <v>85</v>
      </c>
      <c r="AB204" s="376" t="s">
        <v>85</v>
      </c>
      <c r="AC204" s="376" t="s">
        <v>85</v>
      </c>
      <c r="AD204" s="376" t="s">
        <v>85</v>
      </c>
      <c r="AE204" s="376"/>
      <c r="AF204" s="376" t="s">
        <v>85</v>
      </c>
      <c r="AG204" s="376" t="s">
        <v>85</v>
      </c>
      <c r="AH204" s="376" t="s">
        <v>85</v>
      </c>
      <c r="AI204" s="376" t="s">
        <v>85</v>
      </c>
      <c r="AJ204" s="73" t="s">
        <v>85</v>
      </c>
      <c r="AK204" s="376" t="s">
        <v>66</v>
      </c>
      <c r="AL204" s="376" t="s">
        <v>105</v>
      </c>
      <c r="AM204" s="376" t="s">
        <v>106</v>
      </c>
      <c r="AN204" s="380"/>
    </row>
    <row r="205" spans="1:40" ht="14.25" customHeight="1" x14ac:dyDescent="0.15">
      <c r="A205" s="387"/>
      <c r="B205" s="376"/>
      <c r="C205" s="376"/>
      <c r="D205" s="376"/>
      <c r="E205" s="376"/>
      <c r="F205" s="376"/>
      <c r="G205" s="376"/>
      <c r="H205" s="376"/>
      <c r="I205" s="376"/>
      <c r="J205" s="376"/>
      <c r="K205" s="376"/>
      <c r="L205" s="376"/>
      <c r="M205" s="376"/>
      <c r="N205" s="376"/>
      <c r="O205" s="376"/>
      <c r="P205" s="376"/>
      <c r="Q205" s="393"/>
      <c r="R205" s="393"/>
      <c r="S205" s="384"/>
      <c r="T205" s="376"/>
      <c r="U205" s="376" t="s">
        <v>107</v>
      </c>
      <c r="V205" s="376" t="s">
        <v>107</v>
      </c>
      <c r="W205" s="376" t="s">
        <v>107</v>
      </c>
      <c r="X205" s="376" t="s">
        <v>107</v>
      </c>
      <c r="Y205" s="376"/>
      <c r="Z205" s="376"/>
      <c r="AA205" s="376" t="s">
        <v>107</v>
      </c>
      <c r="AB205" s="376" t="s">
        <v>107</v>
      </c>
      <c r="AC205" s="376" t="s">
        <v>107</v>
      </c>
      <c r="AD205" s="376" t="s">
        <v>107</v>
      </c>
      <c r="AE205" s="376"/>
      <c r="AF205" s="376" t="s">
        <v>107</v>
      </c>
      <c r="AG205" s="376" t="s">
        <v>107</v>
      </c>
      <c r="AH205" s="376" t="s">
        <v>107</v>
      </c>
      <c r="AI205" s="376" t="s">
        <v>107</v>
      </c>
      <c r="AJ205" s="73" t="s">
        <v>107</v>
      </c>
      <c r="AK205" s="376" t="s">
        <v>83</v>
      </c>
      <c r="AL205" s="376" t="s">
        <v>108</v>
      </c>
      <c r="AM205" s="376" t="s">
        <v>93</v>
      </c>
      <c r="AN205" s="380"/>
    </row>
    <row r="206" spans="1:40" ht="14.25" customHeight="1" x14ac:dyDescent="0.15">
      <c r="A206" s="387"/>
      <c r="B206" s="376"/>
      <c r="C206" s="376"/>
      <c r="D206" s="376"/>
      <c r="E206" s="376"/>
      <c r="F206" s="376"/>
      <c r="G206" s="376"/>
      <c r="H206" s="376"/>
      <c r="I206" s="376"/>
      <c r="J206" s="376"/>
      <c r="K206" s="376"/>
      <c r="L206" s="376"/>
      <c r="M206" s="376"/>
      <c r="N206" s="376"/>
      <c r="O206" s="376"/>
      <c r="P206" s="376"/>
      <c r="Q206" s="393"/>
      <c r="R206" s="393"/>
      <c r="S206" s="384"/>
      <c r="T206" s="376"/>
      <c r="U206" s="376"/>
      <c r="V206" s="376"/>
      <c r="W206" s="376"/>
      <c r="X206" s="376"/>
      <c r="Y206" s="376"/>
      <c r="Z206" s="376"/>
      <c r="AA206" s="376"/>
      <c r="AB206" s="376"/>
      <c r="AC206" s="376"/>
      <c r="AD206" s="376"/>
      <c r="AE206" s="376"/>
      <c r="AF206" s="376"/>
      <c r="AG206" s="376"/>
      <c r="AH206" s="376"/>
      <c r="AI206" s="376"/>
      <c r="AJ206" s="73" t="s">
        <v>100</v>
      </c>
      <c r="AK206" s="376" t="s">
        <v>85</v>
      </c>
      <c r="AL206" s="376"/>
      <c r="AM206" s="376" t="s">
        <v>107</v>
      </c>
      <c r="AN206" s="380"/>
    </row>
    <row r="207" spans="1:40" ht="14.25" customHeight="1" x14ac:dyDescent="0.15">
      <c r="A207" s="387"/>
      <c r="B207" s="376"/>
      <c r="C207" s="376"/>
      <c r="D207" s="376"/>
      <c r="E207" s="376"/>
      <c r="F207" s="376"/>
      <c r="G207" s="376"/>
      <c r="H207" s="376"/>
      <c r="I207" s="376"/>
      <c r="J207" s="376"/>
      <c r="K207" s="376"/>
      <c r="L207" s="376"/>
      <c r="M207" s="376"/>
      <c r="N207" s="376"/>
      <c r="O207" s="376"/>
      <c r="P207" s="376"/>
      <c r="Q207" s="393"/>
      <c r="R207" s="393"/>
      <c r="S207" s="384"/>
      <c r="T207" s="376"/>
      <c r="U207" s="376"/>
      <c r="V207" s="376"/>
      <c r="W207" s="376"/>
      <c r="X207" s="376"/>
      <c r="Y207" s="376"/>
      <c r="Z207" s="376"/>
      <c r="AA207" s="376"/>
      <c r="AB207" s="376"/>
      <c r="AC207" s="376"/>
      <c r="AD207" s="376"/>
      <c r="AE207" s="376"/>
      <c r="AF207" s="376"/>
      <c r="AG207" s="376"/>
      <c r="AH207" s="376"/>
      <c r="AI207" s="376"/>
      <c r="AJ207" s="73" t="s">
        <v>80</v>
      </c>
      <c r="AK207" s="376" t="s">
        <v>93</v>
      </c>
      <c r="AL207" s="376"/>
      <c r="AM207" s="376"/>
      <c r="AN207" s="380"/>
    </row>
    <row r="208" spans="1:40" x14ac:dyDescent="0.15">
      <c r="A208" s="387"/>
      <c r="B208" s="376"/>
      <c r="C208" s="376"/>
      <c r="D208" s="376"/>
      <c r="E208" s="376"/>
      <c r="F208" s="376"/>
      <c r="G208" s="376"/>
      <c r="H208" s="376"/>
      <c r="I208" s="376"/>
      <c r="J208" s="376"/>
      <c r="K208" s="376"/>
      <c r="L208" s="376"/>
      <c r="M208" s="376"/>
      <c r="N208" s="376"/>
      <c r="O208" s="376"/>
      <c r="P208" s="376"/>
      <c r="Q208" s="393"/>
      <c r="R208" s="393"/>
      <c r="S208" s="384"/>
      <c r="T208" s="376"/>
      <c r="U208" s="376"/>
      <c r="V208" s="376"/>
      <c r="W208" s="376"/>
      <c r="X208" s="376"/>
      <c r="Y208" s="376"/>
      <c r="Z208" s="376"/>
      <c r="AA208" s="376"/>
      <c r="AB208" s="376"/>
      <c r="AC208" s="376"/>
      <c r="AD208" s="376"/>
      <c r="AE208" s="376"/>
      <c r="AF208" s="376"/>
      <c r="AG208" s="376"/>
      <c r="AH208" s="376"/>
      <c r="AI208" s="376"/>
      <c r="AJ208" s="73" t="s">
        <v>85</v>
      </c>
      <c r="AK208" s="376"/>
      <c r="AL208" s="376"/>
      <c r="AM208" s="376"/>
      <c r="AN208" s="380"/>
    </row>
    <row r="209" spans="1:40" x14ac:dyDescent="0.15">
      <c r="A209" s="388"/>
      <c r="B209" s="377"/>
      <c r="C209" s="377"/>
      <c r="D209" s="377"/>
      <c r="E209" s="377"/>
      <c r="F209" s="377"/>
      <c r="G209" s="377"/>
      <c r="H209" s="377"/>
      <c r="I209" s="377"/>
      <c r="J209" s="377"/>
      <c r="K209" s="377"/>
      <c r="L209" s="377"/>
      <c r="M209" s="377"/>
      <c r="N209" s="377"/>
      <c r="O209" s="377"/>
      <c r="P209" s="377"/>
      <c r="Q209" s="394"/>
      <c r="R209" s="394"/>
      <c r="S209" s="385"/>
      <c r="T209" s="377"/>
      <c r="U209" s="377"/>
      <c r="V209" s="377"/>
      <c r="W209" s="377"/>
      <c r="X209" s="377"/>
      <c r="Y209" s="377"/>
      <c r="Z209" s="377"/>
      <c r="AA209" s="377"/>
      <c r="AB209" s="377"/>
      <c r="AC209" s="377"/>
      <c r="AD209" s="377"/>
      <c r="AE209" s="377"/>
      <c r="AF209" s="377"/>
      <c r="AG209" s="377"/>
      <c r="AH209" s="377"/>
      <c r="AI209" s="377"/>
      <c r="AJ209" s="73" t="s">
        <v>93</v>
      </c>
      <c r="AK209" s="377"/>
      <c r="AL209" s="377"/>
      <c r="AM209" s="377"/>
      <c r="AN209" s="381"/>
    </row>
    <row r="210" spans="1:40" ht="15" customHeight="1" x14ac:dyDescent="0.15">
      <c r="A210" s="188" t="s">
        <v>468</v>
      </c>
      <c r="B210" s="256">
        <f t="shared" ref="B210:B223" si="91">C210+Q210+R210+S210+Y210+AE210+AJ210+AK210+AL210+AM210+AN210</f>
        <v>1960.4599999999996</v>
      </c>
      <c r="C210" s="256">
        <f>C212+C214+C216+C218+C220+C222</f>
        <v>476.21999999999997</v>
      </c>
      <c r="D210" s="256">
        <f t="shared" ref="D210:AN210" si="92">D212+D214+D216+D218+D220+D222</f>
        <v>0</v>
      </c>
      <c r="E210" s="256">
        <f t="shared" si="92"/>
        <v>0</v>
      </c>
      <c r="F210" s="256">
        <f t="shared" si="92"/>
        <v>0</v>
      </c>
      <c r="G210" s="256">
        <f t="shared" si="92"/>
        <v>0</v>
      </c>
      <c r="H210" s="256">
        <f t="shared" si="92"/>
        <v>0</v>
      </c>
      <c r="I210" s="256">
        <f t="shared" si="92"/>
        <v>0</v>
      </c>
      <c r="J210" s="256">
        <f t="shared" si="92"/>
        <v>0</v>
      </c>
      <c r="K210" s="256">
        <f t="shared" si="92"/>
        <v>0</v>
      </c>
      <c r="L210" s="256">
        <f t="shared" si="92"/>
        <v>0</v>
      </c>
      <c r="M210" s="256">
        <f t="shared" si="92"/>
        <v>18.25</v>
      </c>
      <c r="N210" s="256">
        <f t="shared" si="92"/>
        <v>8.6999999999999993</v>
      </c>
      <c r="O210" s="256">
        <f t="shared" si="92"/>
        <v>447.83000000000004</v>
      </c>
      <c r="P210" s="256">
        <f t="shared" si="92"/>
        <v>1.44</v>
      </c>
      <c r="Q210" s="270">
        <f t="shared" si="92"/>
        <v>0</v>
      </c>
      <c r="R210" s="270">
        <f t="shared" si="92"/>
        <v>69.06</v>
      </c>
      <c r="S210" s="257">
        <f t="shared" si="92"/>
        <v>0</v>
      </c>
      <c r="T210" s="256">
        <f t="shared" si="92"/>
        <v>0</v>
      </c>
      <c r="U210" s="256">
        <f t="shared" si="92"/>
        <v>0</v>
      </c>
      <c r="V210" s="256">
        <f t="shared" si="92"/>
        <v>0</v>
      </c>
      <c r="W210" s="256">
        <f t="shared" si="92"/>
        <v>0</v>
      </c>
      <c r="X210" s="256">
        <f t="shared" si="92"/>
        <v>0</v>
      </c>
      <c r="Y210" s="256">
        <f t="shared" si="92"/>
        <v>1007.8699999999999</v>
      </c>
      <c r="Z210" s="256">
        <f t="shared" si="92"/>
        <v>2.77</v>
      </c>
      <c r="AA210" s="256">
        <f t="shared" si="92"/>
        <v>134.27000000000001</v>
      </c>
      <c r="AB210" s="256">
        <f t="shared" si="92"/>
        <v>489.32</v>
      </c>
      <c r="AC210" s="256">
        <f t="shared" si="92"/>
        <v>336.79</v>
      </c>
      <c r="AD210" s="256">
        <f t="shared" si="92"/>
        <v>44.720000000000006</v>
      </c>
      <c r="AE210" s="256">
        <f t="shared" si="92"/>
        <v>367.68999999999994</v>
      </c>
      <c r="AF210" s="256">
        <f t="shared" si="92"/>
        <v>0</v>
      </c>
      <c r="AG210" s="256">
        <f t="shared" si="92"/>
        <v>183.91</v>
      </c>
      <c r="AH210" s="256">
        <f t="shared" si="92"/>
        <v>183.78</v>
      </c>
      <c r="AI210" s="256">
        <f t="shared" si="92"/>
        <v>0</v>
      </c>
      <c r="AJ210" s="256">
        <f t="shared" si="92"/>
        <v>0</v>
      </c>
      <c r="AK210" s="256">
        <f t="shared" si="92"/>
        <v>0</v>
      </c>
      <c r="AL210" s="256">
        <f t="shared" si="92"/>
        <v>0</v>
      </c>
      <c r="AM210" s="256">
        <f t="shared" si="92"/>
        <v>39.620000000000005</v>
      </c>
      <c r="AN210" s="258">
        <f t="shared" si="92"/>
        <v>0</v>
      </c>
    </row>
    <row r="211" spans="1:40" ht="15" customHeight="1" x14ac:dyDescent="0.15">
      <c r="A211" s="259" t="s">
        <v>458</v>
      </c>
      <c r="B211" s="260">
        <f t="shared" si="91"/>
        <v>8886.1099999999988</v>
      </c>
      <c r="C211" s="260">
        <f>C213+C215+C217+C219+C221+C223</f>
        <v>7618.1399999999994</v>
      </c>
      <c r="D211" s="260">
        <f t="shared" ref="D211:AN211" si="93">D213+D215+D217+D219+D221+D223</f>
        <v>0</v>
      </c>
      <c r="E211" s="260">
        <f t="shared" si="93"/>
        <v>4873.17</v>
      </c>
      <c r="F211" s="260">
        <f t="shared" si="93"/>
        <v>16.48</v>
      </c>
      <c r="G211" s="260">
        <f t="shared" si="93"/>
        <v>259.33</v>
      </c>
      <c r="H211" s="260">
        <f t="shared" si="93"/>
        <v>2281.5299999999993</v>
      </c>
      <c r="I211" s="260">
        <f t="shared" si="93"/>
        <v>0.66</v>
      </c>
      <c r="J211" s="260">
        <f t="shared" si="93"/>
        <v>29.65</v>
      </c>
      <c r="K211" s="260">
        <f t="shared" si="93"/>
        <v>30.64</v>
      </c>
      <c r="L211" s="260">
        <f t="shared" si="93"/>
        <v>5.99</v>
      </c>
      <c r="M211" s="260">
        <f t="shared" si="93"/>
        <v>118.11000000000001</v>
      </c>
      <c r="N211" s="260">
        <f t="shared" si="93"/>
        <v>0.01</v>
      </c>
      <c r="O211" s="260">
        <f t="shared" si="93"/>
        <v>2.5700000000000003</v>
      </c>
      <c r="P211" s="260">
        <f t="shared" si="93"/>
        <v>0</v>
      </c>
      <c r="Q211" s="261">
        <f t="shared" si="93"/>
        <v>0</v>
      </c>
      <c r="R211" s="261">
        <f t="shared" si="93"/>
        <v>144.54</v>
      </c>
      <c r="S211" s="262">
        <f t="shared" si="93"/>
        <v>0</v>
      </c>
      <c r="T211" s="260">
        <f t="shared" si="93"/>
        <v>0</v>
      </c>
      <c r="U211" s="260">
        <f t="shared" si="93"/>
        <v>0</v>
      </c>
      <c r="V211" s="260">
        <f t="shared" si="93"/>
        <v>0</v>
      </c>
      <c r="W211" s="260">
        <f t="shared" si="93"/>
        <v>0</v>
      </c>
      <c r="X211" s="260">
        <f t="shared" si="93"/>
        <v>0</v>
      </c>
      <c r="Y211" s="260">
        <f t="shared" si="93"/>
        <v>1011.01</v>
      </c>
      <c r="Z211" s="260">
        <f t="shared" si="93"/>
        <v>5.0599999999999996</v>
      </c>
      <c r="AA211" s="260">
        <f t="shared" si="93"/>
        <v>37.760000000000005</v>
      </c>
      <c r="AB211" s="260">
        <f t="shared" si="93"/>
        <v>168.56</v>
      </c>
      <c r="AC211" s="260">
        <f t="shared" si="93"/>
        <v>730.76</v>
      </c>
      <c r="AD211" s="260">
        <f t="shared" si="93"/>
        <v>68.87</v>
      </c>
      <c r="AE211" s="260">
        <f t="shared" si="93"/>
        <v>69.350000000000009</v>
      </c>
      <c r="AF211" s="260">
        <f t="shared" si="93"/>
        <v>0</v>
      </c>
      <c r="AG211" s="260">
        <f t="shared" si="93"/>
        <v>29.86</v>
      </c>
      <c r="AH211" s="260">
        <f t="shared" si="93"/>
        <v>31.14</v>
      </c>
      <c r="AI211" s="260">
        <f t="shared" si="93"/>
        <v>8.35</v>
      </c>
      <c r="AJ211" s="260">
        <f t="shared" si="93"/>
        <v>0</v>
      </c>
      <c r="AK211" s="260">
        <f t="shared" si="93"/>
        <v>0</v>
      </c>
      <c r="AL211" s="260">
        <f t="shared" si="93"/>
        <v>0.12</v>
      </c>
      <c r="AM211" s="260">
        <f t="shared" si="93"/>
        <v>42.89</v>
      </c>
      <c r="AN211" s="263">
        <f t="shared" si="93"/>
        <v>0.06</v>
      </c>
    </row>
    <row r="212" spans="1:40" ht="15" customHeight="1" x14ac:dyDescent="0.15">
      <c r="A212" s="188" t="s">
        <v>177</v>
      </c>
      <c r="B212" s="256">
        <f t="shared" si="91"/>
        <v>226.63</v>
      </c>
      <c r="C212" s="256">
        <f t="shared" ref="C212:C223" si="94">SUM(D212:P212)</f>
        <v>52.989999999999995</v>
      </c>
      <c r="D212" s="256">
        <v>0</v>
      </c>
      <c r="E212" s="256">
        <v>0</v>
      </c>
      <c r="F212" s="256">
        <v>0</v>
      </c>
      <c r="G212" s="256">
        <v>0</v>
      </c>
      <c r="H212" s="256">
        <v>0</v>
      </c>
      <c r="I212" s="256">
        <v>0</v>
      </c>
      <c r="J212" s="256">
        <v>0</v>
      </c>
      <c r="K212" s="256">
        <v>0</v>
      </c>
      <c r="L212" s="256">
        <v>0</v>
      </c>
      <c r="M212" s="256">
        <v>4.6900000000000004</v>
      </c>
      <c r="N212" s="256">
        <v>8.6999999999999993</v>
      </c>
      <c r="O212" s="256">
        <v>38.159999999999997</v>
      </c>
      <c r="P212" s="256">
        <v>1.44</v>
      </c>
      <c r="Q212" s="270">
        <v>0</v>
      </c>
      <c r="R212" s="270">
        <v>6.45</v>
      </c>
      <c r="S212" s="257">
        <f t="shared" ref="S212:S223" si="95">SUM(T212:X212)</f>
        <v>0</v>
      </c>
      <c r="T212" s="256">
        <v>0</v>
      </c>
      <c r="U212" s="256">
        <v>0</v>
      </c>
      <c r="V212" s="256">
        <v>0</v>
      </c>
      <c r="W212" s="256">
        <v>0</v>
      </c>
      <c r="X212" s="256">
        <v>0</v>
      </c>
      <c r="Y212" s="256">
        <f t="shared" ref="Y212:Y223" si="96">SUM(Z212:AD212)</f>
        <v>167.19</v>
      </c>
      <c r="Z212" s="256">
        <v>0</v>
      </c>
      <c r="AA212" s="256">
        <v>0</v>
      </c>
      <c r="AB212" s="256">
        <v>154.43</v>
      </c>
      <c r="AC212" s="256">
        <v>7.13</v>
      </c>
      <c r="AD212" s="256">
        <v>5.63</v>
      </c>
      <c r="AE212" s="256">
        <f t="shared" ref="AE212:AE223" si="97">SUM(AF212:AI212)</f>
        <v>0</v>
      </c>
      <c r="AF212" s="256">
        <v>0</v>
      </c>
      <c r="AG212" s="256">
        <v>0</v>
      </c>
      <c r="AH212" s="256">
        <v>0</v>
      </c>
      <c r="AI212" s="256">
        <v>0</v>
      </c>
      <c r="AJ212" s="256">
        <v>0</v>
      </c>
      <c r="AK212" s="256">
        <v>0</v>
      </c>
      <c r="AL212" s="256">
        <v>0</v>
      </c>
      <c r="AM212" s="256">
        <v>0</v>
      </c>
      <c r="AN212" s="258">
        <v>0</v>
      </c>
    </row>
    <row r="213" spans="1:40" ht="15" customHeight="1" x14ac:dyDescent="0.15">
      <c r="A213" s="259"/>
      <c r="B213" s="260">
        <f t="shared" si="91"/>
        <v>2132.67</v>
      </c>
      <c r="C213" s="260">
        <f t="shared" si="94"/>
        <v>1994.31</v>
      </c>
      <c r="D213" s="260">
        <v>0</v>
      </c>
      <c r="E213" s="260">
        <v>1670.57</v>
      </c>
      <c r="F213" s="260">
        <v>0</v>
      </c>
      <c r="G213" s="260">
        <v>129.44999999999999</v>
      </c>
      <c r="H213" s="260">
        <v>183.39</v>
      </c>
      <c r="I213" s="260">
        <v>0.66</v>
      </c>
      <c r="J213" s="260">
        <v>8.7899999999999991</v>
      </c>
      <c r="K213" s="260">
        <v>0</v>
      </c>
      <c r="L213" s="260">
        <v>0</v>
      </c>
      <c r="M213" s="260">
        <v>0</v>
      </c>
      <c r="N213" s="260">
        <v>0.01</v>
      </c>
      <c r="O213" s="260">
        <v>1.44</v>
      </c>
      <c r="P213" s="260">
        <v>0</v>
      </c>
      <c r="Q213" s="261">
        <v>0</v>
      </c>
      <c r="R213" s="261">
        <v>13.34</v>
      </c>
      <c r="S213" s="262">
        <f t="shared" si="95"/>
        <v>0</v>
      </c>
      <c r="T213" s="260">
        <v>0</v>
      </c>
      <c r="U213" s="260">
        <v>0</v>
      </c>
      <c r="V213" s="260">
        <v>0</v>
      </c>
      <c r="W213" s="260">
        <v>0</v>
      </c>
      <c r="X213" s="260">
        <v>0</v>
      </c>
      <c r="Y213" s="260">
        <f t="shared" si="96"/>
        <v>109.45</v>
      </c>
      <c r="Z213" s="260">
        <v>0</v>
      </c>
      <c r="AA213" s="260">
        <v>0.34</v>
      </c>
      <c r="AB213" s="260">
        <v>22.15</v>
      </c>
      <c r="AC213" s="260">
        <v>82.45</v>
      </c>
      <c r="AD213" s="260">
        <v>4.51</v>
      </c>
      <c r="AE213" s="260">
        <f t="shared" si="97"/>
        <v>15.570000000000002</v>
      </c>
      <c r="AF213" s="260">
        <v>0</v>
      </c>
      <c r="AG213" s="260">
        <v>6.32</v>
      </c>
      <c r="AH213" s="260">
        <v>6.78</v>
      </c>
      <c r="AI213" s="260">
        <v>2.4700000000000002</v>
      </c>
      <c r="AJ213" s="260">
        <v>0</v>
      </c>
      <c r="AK213" s="260">
        <v>0</v>
      </c>
      <c r="AL213" s="260">
        <v>0</v>
      </c>
      <c r="AM213" s="260">
        <v>0</v>
      </c>
      <c r="AN213" s="263">
        <v>0</v>
      </c>
    </row>
    <row r="214" spans="1:40" ht="15" customHeight="1" x14ac:dyDescent="0.15">
      <c r="A214" s="188" t="s">
        <v>400</v>
      </c>
      <c r="B214" s="256">
        <f t="shared" si="91"/>
        <v>993.45999999999992</v>
      </c>
      <c r="C214" s="256">
        <f t="shared" si="94"/>
        <v>202.52</v>
      </c>
      <c r="D214" s="256">
        <v>0</v>
      </c>
      <c r="E214" s="256">
        <v>0</v>
      </c>
      <c r="F214" s="256">
        <v>0</v>
      </c>
      <c r="G214" s="256">
        <v>0</v>
      </c>
      <c r="H214" s="256">
        <v>0</v>
      </c>
      <c r="I214" s="256">
        <v>0</v>
      </c>
      <c r="J214" s="256">
        <v>0</v>
      </c>
      <c r="K214" s="256">
        <v>0</v>
      </c>
      <c r="L214" s="256">
        <v>0</v>
      </c>
      <c r="M214" s="256">
        <v>0</v>
      </c>
      <c r="N214" s="256">
        <v>0</v>
      </c>
      <c r="O214" s="256">
        <v>202.52</v>
      </c>
      <c r="P214" s="256">
        <v>0</v>
      </c>
      <c r="Q214" s="270">
        <v>0</v>
      </c>
      <c r="R214" s="270">
        <v>0</v>
      </c>
      <c r="S214" s="257">
        <f t="shared" si="95"/>
        <v>0</v>
      </c>
      <c r="T214" s="256">
        <v>0</v>
      </c>
      <c r="U214" s="256">
        <v>0</v>
      </c>
      <c r="V214" s="256">
        <v>0</v>
      </c>
      <c r="W214" s="256">
        <v>0</v>
      </c>
      <c r="X214" s="256">
        <v>0</v>
      </c>
      <c r="Y214" s="256">
        <f t="shared" si="96"/>
        <v>790.93999999999994</v>
      </c>
      <c r="Z214" s="256">
        <v>0</v>
      </c>
      <c r="AA214" s="256">
        <v>134.27000000000001</v>
      </c>
      <c r="AB214" s="256">
        <v>311.91999999999996</v>
      </c>
      <c r="AC214" s="256">
        <v>305.72000000000003</v>
      </c>
      <c r="AD214" s="256">
        <v>39.03</v>
      </c>
      <c r="AE214" s="256">
        <f t="shared" si="97"/>
        <v>0</v>
      </c>
      <c r="AF214" s="256">
        <v>0</v>
      </c>
      <c r="AG214" s="256">
        <v>0</v>
      </c>
      <c r="AH214" s="256">
        <v>0</v>
      </c>
      <c r="AI214" s="256">
        <v>0</v>
      </c>
      <c r="AJ214" s="256">
        <v>0</v>
      </c>
      <c r="AK214" s="256">
        <v>0</v>
      </c>
      <c r="AL214" s="256">
        <v>0</v>
      </c>
      <c r="AM214" s="256">
        <v>0</v>
      </c>
      <c r="AN214" s="258">
        <v>0</v>
      </c>
    </row>
    <row r="215" spans="1:40" ht="15" customHeight="1" x14ac:dyDescent="0.15">
      <c r="A215" s="259"/>
      <c r="B215" s="260">
        <f t="shared" si="91"/>
        <v>2159.5999999999995</v>
      </c>
      <c r="C215" s="260">
        <f t="shared" si="94"/>
        <v>2040.4599999999998</v>
      </c>
      <c r="D215" s="260">
        <v>0</v>
      </c>
      <c r="E215" s="260">
        <v>0</v>
      </c>
      <c r="F215" s="260">
        <v>0</v>
      </c>
      <c r="G215" s="260">
        <v>117.01</v>
      </c>
      <c r="H215" s="260">
        <v>1915.25</v>
      </c>
      <c r="I215" s="260">
        <v>0</v>
      </c>
      <c r="J215" s="260">
        <v>8.11</v>
      </c>
      <c r="K215" s="260">
        <v>0</v>
      </c>
      <c r="L215" s="260">
        <v>0</v>
      </c>
      <c r="M215" s="260">
        <v>0</v>
      </c>
      <c r="N215" s="260">
        <v>0</v>
      </c>
      <c r="O215" s="260">
        <v>0.09</v>
      </c>
      <c r="P215" s="260">
        <v>0</v>
      </c>
      <c r="Q215" s="261">
        <v>0</v>
      </c>
      <c r="R215" s="261">
        <v>0</v>
      </c>
      <c r="S215" s="262">
        <f t="shared" si="95"/>
        <v>0</v>
      </c>
      <c r="T215" s="260">
        <v>0</v>
      </c>
      <c r="U215" s="260">
        <v>0</v>
      </c>
      <c r="V215" s="260">
        <v>0</v>
      </c>
      <c r="W215" s="260">
        <v>0</v>
      </c>
      <c r="X215" s="260">
        <v>0</v>
      </c>
      <c r="Y215" s="260">
        <f t="shared" si="96"/>
        <v>117.96000000000001</v>
      </c>
      <c r="Z215" s="260">
        <v>0</v>
      </c>
      <c r="AA215" s="260">
        <v>37.42</v>
      </c>
      <c r="AB215" s="260">
        <v>0.21</v>
      </c>
      <c r="AC215" s="260">
        <v>48.23</v>
      </c>
      <c r="AD215" s="260">
        <v>32.1</v>
      </c>
      <c r="AE215" s="260">
        <f t="shared" si="97"/>
        <v>0</v>
      </c>
      <c r="AF215" s="260">
        <v>0</v>
      </c>
      <c r="AG215" s="260">
        <v>0</v>
      </c>
      <c r="AH215" s="260">
        <v>0</v>
      </c>
      <c r="AI215" s="260">
        <v>0</v>
      </c>
      <c r="AJ215" s="260">
        <v>0</v>
      </c>
      <c r="AK215" s="260">
        <v>0</v>
      </c>
      <c r="AL215" s="260">
        <v>0</v>
      </c>
      <c r="AM215" s="260">
        <v>1.18</v>
      </c>
      <c r="AN215" s="263">
        <v>0</v>
      </c>
    </row>
    <row r="216" spans="1:40" ht="15" customHeight="1" x14ac:dyDescent="0.15">
      <c r="A216" s="188" t="s">
        <v>469</v>
      </c>
      <c r="B216" s="256">
        <f t="shared" si="91"/>
        <v>196.16</v>
      </c>
      <c r="C216" s="256">
        <f t="shared" si="94"/>
        <v>65.039999999999992</v>
      </c>
      <c r="D216" s="256">
        <v>0</v>
      </c>
      <c r="E216" s="256">
        <v>0</v>
      </c>
      <c r="F216" s="256">
        <v>0</v>
      </c>
      <c r="G216" s="256">
        <v>0</v>
      </c>
      <c r="H216" s="256">
        <v>0</v>
      </c>
      <c r="I216" s="256">
        <v>0</v>
      </c>
      <c r="J216" s="256">
        <v>0</v>
      </c>
      <c r="K216" s="256">
        <v>0</v>
      </c>
      <c r="L216" s="256">
        <v>0</v>
      </c>
      <c r="M216" s="256">
        <v>13.56</v>
      </c>
      <c r="N216" s="256">
        <v>0</v>
      </c>
      <c r="O216" s="256">
        <v>51.48</v>
      </c>
      <c r="P216" s="256">
        <v>0</v>
      </c>
      <c r="Q216" s="270">
        <v>0</v>
      </c>
      <c r="R216" s="270">
        <v>0.02</v>
      </c>
      <c r="S216" s="257">
        <f t="shared" si="95"/>
        <v>0</v>
      </c>
      <c r="T216" s="256">
        <v>0</v>
      </c>
      <c r="U216" s="256">
        <v>0</v>
      </c>
      <c r="V216" s="256">
        <v>0</v>
      </c>
      <c r="W216" s="256">
        <v>0</v>
      </c>
      <c r="X216" s="256">
        <v>0</v>
      </c>
      <c r="Y216" s="256">
        <f t="shared" si="96"/>
        <v>11.17</v>
      </c>
      <c r="Z216" s="256">
        <v>0</v>
      </c>
      <c r="AA216" s="256">
        <v>0</v>
      </c>
      <c r="AB216" s="256">
        <v>11.17</v>
      </c>
      <c r="AC216" s="256">
        <v>0</v>
      </c>
      <c r="AD216" s="256">
        <v>0</v>
      </c>
      <c r="AE216" s="256">
        <f t="shared" si="97"/>
        <v>80.91</v>
      </c>
      <c r="AF216" s="256">
        <v>0</v>
      </c>
      <c r="AG216" s="256">
        <v>0</v>
      </c>
      <c r="AH216" s="256">
        <v>80.91</v>
      </c>
      <c r="AI216" s="256">
        <v>0</v>
      </c>
      <c r="AJ216" s="256">
        <v>0</v>
      </c>
      <c r="AK216" s="256">
        <v>0</v>
      </c>
      <c r="AL216" s="256">
        <v>0</v>
      </c>
      <c r="AM216" s="256">
        <v>39.020000000000003</v>
      </c>
      <c r="AN216" s="258">
        <v>0</v>
      </c>
    </row>
    <row r="217" spans="1:40" ht="15" customHeight="1" x14ac:dyDescent="0.15">
      <c r="A217" s="259"/>
      <c r="B217" s="260">
        <f t="shared" si="91"/>
        <v>2333.3000000000002</v>
      </c>
      <c r="C217" s="260">
        <f t="shared" si="94"/>
        <v>2207.73</v>
      </c>
      <c r="D217" s="260">
        <v>0</v>
      </c>
      <c r="E217" s="260">
        <v>1997.14</v>
      </c>
      <c r="F217" s="260">
        <v>4.53</v>
      </c>
      <c r="G217" s="260">
        <v>2.5099999999999998</v>
      </c>
      <c r="H217" s="260">
        <v>67.12</v>
      </c>
      <c r="I217" s="260">
        <v>0</v>
      </c>
      <c r="J217" s="260">
        <v>0</v>
      </c>
      <c r="K217" s="260">
        <v>30.64</v>
      </c>
      <c r="L217" s="260">
        <v>0</v>
      </c>
      <c r="M217" s="260">
        <v>105.79</v>
      </c>
      <c r="N217" s="260">
        <v>0</v>
      </c>
      <c r="O217" s="260">
        <v>0</v>
      </c>
      <c r="P217" s="260">
        <v>0</v>
      </c>
      <c r="Q217" s="261">
        <v>0</v>
      </c>
      <c r="R217" s="261">
        <v>73.33</v>
      </c>
      <c r="S217" s="262">
        <f t="shared" si="95"/>
        <v>0</v>
      </c>
      <c r="T217" s="260">
        <v>0</v>
      </c>
      <c r="U217" s="260">
        <v>0</v>
      </c>
      <c r="V217" s="260">
        <v>0</v>
      </c>
      <c r="W217" s="260">
        <v>0</v>
      </c>
      <c r="X217" s="260">
        <v>0</v>
      </c>
      <c r="Y217" s="260">
        <f t="shared" si="96"/>
        <v>0.56999999999999995</v>
      </c>
      <c r="Z217" s="260">
        <v>0</v>
      </c>
      <c r="AA217" s="260">
        <v>0</v>
      </c>
      <c r="AB217" s="260">
        <v>0.56999999999999995</v>
      </c>
      <c r="AC217" s="260">
        <v>0</v>
      </c>
      <c r="AD217" s="260">
        <v>0</v>
      </c>
      <c r="AE217" s="260">
        <f t="shared" si="97"/>
        <v>23.3</v>
      </c>
      <c r="AF217" s="260">
        <v>0</v>
      </c>
      <c r="AG217" s="260">
        <v>3.19</v>
      </c>
      <c r="AH217" s="260">
        <v>20.11</v>
      </c>
      <c r="AI217" s="260">
        <v>0</v>
      </c>
      <c r="AJ217" s="260">
        <v>0</v>
      </c>
      <c r="AK217" s="260">
        <v>0</v>
      </c>
      <c r="AL217" s="260">
        <v>0</v>
      </c>
      <c r="AM217" s="260">
        <v>28.37</v>
      </c>
      <c r="AN217" s="263">
        <v>0</v>
      </c>
    </row>
    <row r="218" spans="1:40" ht="15" customHeight="1" x14ac:dyDescent="0.15">
      <c r="A218" s="188" t="s">
        <v>178</v>
      </c>
      <c r="B218" s="256">
        <f t="shared" si="91"/>
        <v>210.51000000000002</v>
      </c>
      <c r="C218" s="256">
        <f t="shared" si="94"/>
        <v>113</v>
      </c>
      <c r="D218" s="256">
        <v>0</v>
      </c>
      <c r="E218" s="256">
        <v>0</v>
      </c>
      <c r="F218" s="256">
        <v>0</v>
      </c>
      <c r="G218" s="256">
        <v>0</v>
      </c>
      <c r="H218" s="256">
        <v>0</v>
      </c>
      <c r="I218" s="256">
        <v>0</v>
      </c>
      <c r="J218" s="256">
        <v>0</v>
      </c>
      <c r="K218" s="256">
        <v>0</v>
      </c>
      <c r="L218" s="256">
        <v>0</v>
      </c>
      <c r="M218" s="256">
        <v>0</v>
      </c>
      <c r="N218" s="256">
        <v>0</v>
      </c>
      <c r="O218" s="256">
        <v>113</v>
      </c>
      <c r="P218" s="256">
        <v>0</v>
      </c>
      <c r="Q218" s="270">
        <v>0</v>
      </c>
      <c r="R218" s="270">
        <v>59.02</v>
      </c>
      <c r="S218" s="257">
        <f t="shared" si="95"/>
        <v>0</v>
      </c>
      <c r="T218" s="256">
        <v>0</v>
      </c>
      <c r="U218" s="256">
        <v>0</v>
      </c>
      <c r="V218" s="256">
        <v>0</v>
      </c>
      <c r="W218" s="256">
        <v>0</v>
      </c>
      <c r="X218" s="256">
        <v>0</v>
      </c>
      <c r="Y218" s="256">
        <f t="shared" si="96"/>
        <v>38.49</v>
      </c>
      <c r="Z218" s="256">
        <v>2.77</v>
      </c>
      <c r="AA218" s="256">
        <v>0</v>
      </c>
      <c r="AB218" s="256">
        <v>11.8</v>
      </c>
      <c r="AC218" s="256">
        <v>23.92</v>
      </c>
      <c r="AD218" s="256">
        <v>0</v>
      </c>
      <c r="AE218" s="256">
        <f t="shared" si="97"/>
        <v>0</v>
      </c>
      <c r="AF218" s="256">
        <v>0</v>
      </c>
      <c r="AG218" s="256">
        <v>0</v>
      </c>
      <c r="AH218" s="256">
        <v>0</v>
      </c>
      <c r="AI218" s="256">
        <v>0</v>
      </c>
      <c r="AJ218" s="256">
        <v>0</v>
      </c>
      <c r="AK218" s="256">
        <v>0</v>
      </c>
      <c r="AL218" s="256">
        <v>0</v>
      </c>
      <c r="AM218" s="256">
        <v>0</v>
      </c>
      <c r="AN218" s="258">
        <v>0</v>
      </c>
    </row>
    <row r="219" spans="1:40" ht="15" customHeight="1" x14ac:dyDescent="0.15">
      <c r="A219" s="259"/>
      <c r="B219" s="260">
        <f t="shared" si="91"/>
        <v>1386.7</v>
      </c>
      <c r="C219" s="260">
        <f t="shared" si="94"/>
        <v>684.98</v>
      </c>
      <c r="D219" s="260">
        <v>0</v>
      </c>
      <c r="E219" s="260">
        <v>587.96</v>
      </c>
      <c r="F219" s="260">
        <v>10.63</v>
      </c>
      <c r="G219" s="260">
        <v>10.36</v>
      </c>
      <c r="H219" s="260">
        <v>56.68</v>
      </c>
      <c r="I219" s="260">
        <v>0</v>
      </c>
      <c r="J219" s="260">
        <v>0</v>
      </c>
      <c r="K219" s="260">
        <v>0</v>
      </c>
      <c r="L219" s="260">
        <v>5.99</v>
      </c>
      <c r="M219" s="260">
        <v>12.32</v>
      </c>
      <c r="N219" s="260">
        <v>0</v>
      </c>
      <c r="O219" s="260">
        <v>1.04</v>
      </c>
      <c r="P219" s="260">
        <v>0</v>
      </c>
      <c r="Q219" s="261">
        <v>0</v>
      </c>
      <c r="R219" s="261">
        <v>37.31</v>
      </c>
      <c r="S219" s="262">
        <f t="shared" si="95"/>
        <v>0</v>
      </c>
      <c r="T219" s="260">
        <v>0</v>
      </c>
      <c r="U219" s="260">
        <v>0</v>
      </c>
      <c r="V219" s="260">
        <v>0</v>
      </c>
      <c r="W219" s="260">
        <v>0</v>
      </c>
      <c r="X219" s="260">
        <v>0</v>
      </c>
      <c r="Y219" s="260">
        <f t="shared" si="96"/>
        <v>661.5</v>
      </c>
      <c r="Z219" s="260">
        <v>5.0599999999999996</v>
      </c>
      <c r="AA219" s="260">
        <v>0</v>
      </c>
      <c r="AB219" s="260">
        <v>98.62</v>
      </c>
      <c r="AC219" s="260">
        <v>552.12</v>
      </c>
      <c r="AD219" s="260">
        <v>5.7</v>
      </c>
      <c r="AE219" s="260">
        <f t="shared" si="97"/>
        <v>0</v>
      </c>
      <c r="AF219" s="260">
        <v>0</v>
      </c>
      <c r="AG219" s="260">
        <v>0</v>
      </c>
      <c r="AH219" s="260">
        <v>0</v>
      </c>
      <c r="AI219" s="260">
        <v>0</v>
      </c>
      <c r="AJ219" s="260">
        <v>0</v>
      </c>
      <c r="AK219" s="260">
        <v>0</v>
      </c>
      <c r="AL219" s="260">
        <v>0</v>
      </c>
      <c r="AM219" s="260">
        <v>2.91</v>
      </c>
      <c r="AN219" s="263">
        <v>0</v>
      </c>
    </row>
    <row r="220" spans="1:40" ht="15" customHeight="1" x14ac:dyDescent="0.15">
      <c r="A220" s="188" t="s">
        <v>190</v>
      </c>
      <c r="B220" s="256">
        <f t="shared" si="91"/>
        <v>42.67</v>
      </c>
      <c r="C220" s="256">
        <f t="shared" si="94"/>
        <v>42.67</v>
      </c>
      <c r="D220" s="256">
        <v>0</v>
      </c>
      <c r="E220" s="256">
        <v>0</v>
      </c>
      <c r="F220" s="256">
        <v>0</v>
      </c>
      <c r="G220" s="256">
        <v>0</v>
      </c>
      <c r="H220" s="256">
        <v>0</v>
      </c>
      <c r="I220" s="256">
        <v>0</v>
      </c>
      <c r="J220" s="256">
        <v>0</v>
      </c>
      <c r="K220" s="256">
        <v>0</v>
      </c>
      <c r="L220" s="256">
        <v>0</v>
      </c>
      <c r="M220" s="256">
        <v>0</v>
      </c>
      <c r="N220" s="256">
        <v>0</v>
      </c>
      <c r="O220" s="256">
        <v>42.67</v>
      </c>
      <c r="P220" s="256">
        <v>0</v>
      </c>
      <c r="Q220" s="270">
        <v>0</v>
      </c>
      <c r="R220" s="270">
        <v>0</v>
      </c>
      <c r="S220" s="257">
        <f t="shared" si="95"/>
        <v>0</v>
      </c>
      <c r="T220" s="256">
        <v>0</v>
      </c>
      <c r="U220" s="256">
        <v>0</v>
      </c>
      <c r="V220" s="256">
        <v>0</v>
      </c>
      <c r="W220" s="256">
        <v>0</v>
      </c>
      <c r="X220" s="256">
        <v>0</v>
      </c>
      <c r="Y220" s="256">
        <f t="shared" si="96"/>
        <v>0</v>
      </c>
      <c r="Z220" s="256">
        <v>0</v>
      </c>
      <c r="AA220" s="256">
        <v>0</v>
      </c>
      <c r="AB220" s="256">
        <v>0</v>
      </c>
      <c r="AC220" s="256">
        <v>0</v>
      </c>
      <c r="AD220" s="256">
        <v>0</v>
      </c>
      <c r="AE220" s="256">
        <f t="shared" si="97"/>
        <v>0</v>
      </c>
      <c r="AF220" s="256">
        <v>0</v>
      </c>
      <c r="AG220" s="256">
        <v>0</v>
      </c>
      <c r="AH220" s="256">
        <v>0</v>
      </c>
      <c r="AI220" s="256">
        <v>0</v>
      </c>
      <c r="AJ220" s="256">
        <v>0</v>
      </c>
      <c r="AK220" s="256">
        <v>0</v>
      </c>
      <c r="AL220" s="256">
        <v>0</v>
      </c>
      <c r="AM220" s="256">
        <v>0</v>
      </c>
      <c r="AN220" s="258">
        <v>0</v>
      </c>
    </row>
    <row r="221" spans="1:40" ht="15" customHeight="1" x14ac:dyDescent="0.15">
      <c r="A221" s="259"/>
      <c r="B221" s="260">
        <f t="shared" si="91"/>
        <v>58.760000000000005</v>
      </c>
      <c r="C221" s="260">
        <f t="shared" si="94"/>
        <v>58.7</v>
      </c>
      <c r="D221" s="260">
        <v>0</v>
      </c>
      <c r="E221" s="260">
        <v>0</v>
      </c>
      <c r="F221" s="260">
        <v>0</v>
      </c>
      <c r="G221" s="260">
        <v>0</v>
      </c>
      <c r="H221" s="260">
        <v>58.7</v>
      </c>
      <c r="I221" s="260">
        <v>0</v>
      </c>
      <c r="J221" s="260">
        <v>0</v>
      </c>
      <c r="K221" s="260">
        <v>0</v>
      </c>
      <c r="L221" s="260">
        <v>0</v>
      </c>
      <c r="M221" s="260">
        <v>0</v>
      </c>
      <c r="N221" s="260">
        <v>0</v>
      </c>
      <c r="O221" s="260">
        <v>0</v>
      </c>
      <c r="P221" s="260">
        <v>0</v>
      </c>
      <c r="Q221" s="261">
        <v>0</v>
      </c>
      <c r="R221" s="261">
        <v>0</v>
      </c>
      <c r="S221" s="262">
        <f t="shared" si="95"/>
        <v>0</v>
      </c>
      <c r="T221" s="260">
        <v>0</v>
      </c>
      <c r="U221" s="260">
        <v>0</v>
      </c>
      <c r="V221" s="260">
        <v>0</v>
      </c>
      <c r="W221" s="260">
        <v>0</v>
      </c>
      <c r="X221" s="260">
        <v>0</v>
      </c>
      <c r="Y221" s="260">
        <f t="shared" si="96"/>
        <v>0</v>
      </c>
      <c r="Z221" s="260">
        <v>0</v>
      </c>
      <c r="AA221" s="260">
        <v>0</v>
      </c>
      <c r="AB221" s="260">
        <v>0</v>
      </c>
      <c r="AC221" s="260">
        <v>0</v>
      </c>
      <c r="AD221" s="260">
        <v>0</v>
      </c>
      <c r="AE221" s="260">
        <f t="shared" si="97"/>
        <v>0</v>
      </c>
      <c r="AF221" s="260">
        <v>0</v>
      </c>
      <c r="AG221" s="260">
        <v>0</v>
      </c>
      <c r="AH221" s="260">
        <v>0</v>
      </c>
      <c r="AI221" s="260">
        <v>0</v>
      </c>
      <c r="AJ221" s="260">
        <v>0</v>
      </c>
      <c r="AK221" s="260">
        <v>0</v>
      </c>
      <c r="AL221" s="260">
        <v>0</v>
      </c>
      <c r="AM221" s="260">
        <v>0</v>
      </c>
      <c r="AN221" s="263">
        <v>0.06</v>
      </c>
    </row>
    <row r="222" spans="1:40" ht="15" customHeight="1" x14ac:dyDescent="0.15">
      <c r="A222" s="188" t="s">
        <v>470</v>
      </c>
      <c r="B222" s="256">
        <f t="shared" si="91"/>
        <v>291.02999999999997</v>
      </c>
      <c r="C222" s="256">
        <f t="shared" si="94"/>
        <v>0</v>
      </c>
      <c r="D222" s="256">
        <v>0</v>
      </c>
      <c r="E222" s="256">
        <v>0</v>
      </c>
      <c r="F222" s="256">
        <v>0</v>
      </c>
      <c r="G222" s="256">
        <v>0</v>
      </c>
      <c r="H222" s="256">
        <v>0</v>
      </c>
      <c r="I222" s="256">
        <v>0</v>
      </c>
      <c r="J222" s="256">
        <v>0</v>
      </c>
      <c r="K222" s="256">
        <v>0</v>
      </c>
      <c r="L222" s="256">
        <v>0</v>
      </c>
      <c r="M222" s="256">
        <v>0</v>
      </c>
      <c r="N222" s="256">
        <v>0</v>
      </c>
      <c r="O222" s="256">
        <v>0</v>
      </c>
      <c r="P222" s="256">
        <v>0</v>
      </c>
      <c r="Q222" s="270">
        <v>0</v>
      </c>
      <c r="R222" s="270">
        <v>3.57</v>
      </c>
      <c r="S222" s="257">
        <f t="shared" si="95"/>
        <v>0</v>
      </c>
      <c r="T222" s="256">
        <v>0</v>
      </c>
      <c r="U222" s="256">
        <v>0</v>
      </c>
      <c r="V222" s="256">
        <v>0</v>
      </c>
      <c r="W222" s="256">
        <v>0</v>
      </c>
      <c r="X222" s="256">
        <v>0</v>
      </c>
      <c r="Y222" s="256">
        <f t="shared" si="96"/>
        <v>0.08</v>
      </c>
      <c r="Z222" s="256">
        <v>0</v>
      </c>
      <c r="AA222" s="256">
        <v>0</v>
      </c>
      <c r="AB222" s="256">
        <v>0</v>
      </c>
      <c r="AC222" s="256">
        <v>0.02</v>
      </c>
      <c r="AD222" s="256">
        <v>0.06</v>
      </c>
      <c r="AE222" s="256">
        <f t="shared" si="97"/>
        <v>286.77999999999997</v>
      </c>
      <c r="AF222" s="256">
        <v>0</v>
      </c>
      <c r="AG222" s="256">
        <v>183.91</v>
      </c>
      <c r="AH222" s="256">
        <v>102.87</v>
      </c>
      <c r="AI222" s="256">
        <v>0</v>
      </c>
      <c r="AJ222" s="256">
        <v>0</v>
      </c>
      <c r="AK222" s="256">
        <v>0</v>
      </c>
      <c r="AL222" s="256">
        <v>0</v>
      </c>
      <c r="AM222" s="256">
        <v>0.6</v>
      </c>
      <c r="AN222" s="258">
        <v>0</v>
      </c>
    </row>
    <row r="223" spans="1:40" ht="15" customHeight="1" thickBot="1" x14ac:dyDescent="0.2">
      <c r="A223" s="264"/>
      <c r="B223" s="265">
        <f t="shared" si="91"/>
        <v>815.07999999999993</v>
      </c>
      <c r="C223" s="265">
        <f t="shared" si="94"/>
        <v>631.96</v>
      </c>
      <c r="D223" s="265">
        <v>0</v>
      </c>
      <c r="E223" s="265">
        <v>617.5</v>
      </c>
      <c r="F223" s="265">
        <v>1.32</v>
      </c>
      <c r="G223" s="265">
        <v>0</v>
      </c>
      <c r="H223" s="265">
        <v>0.39</v>
      </c>
      <c r="I223" s="265">
        <v>0</v>
      </c>
      <c r="J223" s="265">
        <v>12.75</v>
      </c>
      <c r="K223" s="265">
        <v>0</v>
      </c>
      <c r="L223" s="265">
        <v>0</v>
      </c>
      <c r="M223" s="265">
        <v>0</v>
      </c>
      <c r="N223" s="265">
        <v>0</v>
      </c>
      <c r="O223" s="265">
        <v>0</v>
      </c>
      <c r="P223" s="265">
        <v>0</v>
      </c>
      <c r="Q223" s="272">
        <v>0</v>
      </c>
      <c r="R223" s="272">
        <v>20.56</v>
      </c>
      <c r="S223" s="266">
        <f t="shared" si="95"/>
        <v>0</v>
      </c>
      <c r="T223" s="265">
        <v>0</v>
      </c>
      <c r="U223" s="265">
        <v>0</v>
      </c>
      <c r="V223" s="265">
        <v>0</v>
      </c>
      <c r="W223" s="265">
        <v>0</v>
      </c>
      <c r="X223" s="265">
        <v>0</v>
      </c>
      <c r="Y223" s="265">
        <f t="shared" si="96"/>
        <v>121.53</v>
      </c>
      <c r="Z223" s="265">
        <v>0</v>
      </c>
      <c r="AA223" s="265">
        <v>0</v>
      </c>
      <c r="AB223" s="265">
        <v>47.01</v>
      </c>
      <c r="AC223" s="265">
        <v>47.96</v>
      </c>
      <c r="AD223" s="265">
        <v>26.56</v>
      </c>
      <c r="AE223" s="265">
        <f t="shared" si="97"/>
        <v>30.48</v>
      </c>
      <c r="AF223" s="265">
        <v>0</v>
      </c>
      <c r="AG223" s="265">
        <v>20.350000000000001</v>
      </c>
      <c r="AH223" s="265">
        <v>4.25</v>
      </c>
      <c r="AI223" s="265">
        <v>5.88</v>
      </c>
      <c r="AJ223" s="265">
        <v>0</v>
      </c>
      <c r="AK223" s="265">
        <v>0</v>
      </c>
      <c r="AL223" s="265">
        <v>0.12</v>
      </c>
      <c r="AM223" s="265">
        <v>10.43</v>
      </c>
      <c r="AN223" s="267">
        <v>0</v>
      </c>
    </row>
    <row r="224" spans="1:40" ht="15" customHeight="1" x14ac:dyDescent="0.15">
      <c r="A224" s="107" t="s">
        <v>113</v>
      </c>
      <c r="B224" s="107"/>
      <c r="C224" s="107"/>
      <c r="D224" s="107"/>
      <c r="E224" s="107"/>
      <c r="F224" s="107"/>
      <c r="G224" s="107"/>
      <c r="H224" s="107"/>
      <c r="I224" s="107"/>
      <c r="J224" s="107"/>
      <c r="K224" s="107"/>
      <c r="L224" s="107"/>
      <c r="M224" s="107"/>
      <c r="N224" s="107"/>
      <c r="O224" s="107"/>
      <c r="P224" s="107"/>
      <c r="Q224" s="107"/>
      <c r="R224" s="107"/>
      <c r="S224" s="107"/>
      <c r="T224" s="107"/>
      <c r="U224" s="107"/>
      <c r="V224" s="107"/>
      <c r="W224" s="107"/>
      <c r="X224" s="107"/>
      <c r="Y224" s="107"/>
      <c r="Z224" s="107"/>
      <c r="AA224" s="107"/>
      <c r="AB224" s="107"/>
      <c r="AC224" s="107"/>
      <c r="AD224" s="107"/>
      <c r="AE224" s="107"/>
      <c r="AF224" s="107"/>
      <c r="AG224" s="107"/>
      <c r="AH224" s="107"/>
      <c r="AI224" s="107"/>
      <c r="AJ224" s="107"/>
      <c r="AK224" s="107"/>
      <c r="AL224" s="107"/>
      <c r="AM224" s="107"/>
      <c r="AN224" s="107"/>
    </row>
    <row r="225" spans="1:40" ht="15" customHeight="1" x14ac:dyDescent="0.15">
      <c r="A225" s="107" t="s">
        <v>456</v>
      </c>
      <c r="B225" s="107"/>
      <c r="C225" s="107"/>
      <c r="D225" s="107"/>
      <c r="E225" s="107"/>
      <c r="F225" s="107"/>
      <c r="G225" s="107"/>
      <c r="H225" s="107"/>
      <c r="I225" s="107"/>
      <c r="J225" s="107"/>
      <c r="K225" s="107"/>
      <c r="L225" s="107"/>
      <c r="M225" s="107"/>
      <c r="N225" s="107"/>
      <c r="O225" s="107"/>
      <c r="P225" s="107"/>
      <c r="Q225" s="107"/>
      <c r="R225" s="107"/>
      <c r="S225" s="107"/>
      <c r="T225" s="107"/>
      <c r="U225" s="107"/>
      <c r="V225" s="107"/>
      <c r="W225" s="107"/>
      <c r="X225" s="107"/>
      <c r="Y225" s="107"/>
      <c r="Z225" s="107"/>
      <c r="AA225" s="107"/>
      <c r="AB225" s="107"/>
      <c r="AC225" s="107"/>
      <c r="AD225" s="107"/>
      <c r="AE225" s="107"/>
      <c r="AF225" s="107"/>
      <c r="AG225" s="107"/>
      <c r="AH225" s="107"/>
      <c r="AI225" s="107"/>
      <c r="AJ225" s="107"/>
      <c r="AK225" s="107"/>
      <c r="AL225" s="107"/>
      <c r="AM225" s="107"/>
      <c r="AN225" s="107"/>
    </row>
  </sheetData>
  <mergeCells count="302">
    <mergeCell ref="F5:F15"/>
    <mergeCell ref="I5:I15"/>
    <mergeCell ref="J5:J15"/>
    <mergeCell ref="K5:K15"/>
    <mergeCell ref="L5:L15"/>
    <mergeCell ref="AL3:AL15"/>
    <mergeCell ref="AM3:AM15"/>
    <mergeCell ref="AN3:AN15"/>
    <mergeCell ref="S4:X4"/>
    <mergeCell ref="Y4:AD4"/>
    <mergeCell ref="AE4:AI4"/>
    <mergeCell ref="U5:U15"/>
    <mergeCell ref="V5:V15"/>
    <mergeCell ref="W5:W15"/>
    <mergeCell ref="X5:X15"/>
    <mergeCell ref="AE5:AE15"/>
    <mergeCell ref="AF5:AF15"/>
    <mergeCell ref="AG5:AG15"/>
    <mergeCell ref="AH5:AH15"/>
    <mergeCell ref="AI5:AI15"/>
    <mergeCell ref="AC5:AC15"/>
    <mergeCell ref="AD5:AD15"/>
    <mergeCell ref="AK3:AK15"/>
    <mergeCell ref="Z5:Z15"/>
    <mergeCell ref="AA5:AA15"/>
    <mergeCell ref="AB5:AB15"/>
    <mergeCell ref="M5:M15"/>
    <mergeCell ref="N5:N15"/>
    <mergeCell ref="O5:O15"/>
    <mergeCell ref="P5:P15"/>
    <mergeCell ref="S5:S15"/>
    <mergeCell ref="T5:T15"/>
    <mergeCell ref="Q3:Q15"/>
    <mergeCell ref="R3:R15"/>
    <mergeCell ref="X33:X43"/>
    <mergeCell ref="Y33:Y43"/>
    <mergeCell ref="V33:V43"/>
    <mergeCell ref="A31:A43"/>
    <mergeCell ref="B31:B43"/>
    <mergeCell ref="C31:P32"/>
    <mergeCell ref="Q31:Q43"/>
    <mergeCell ref="R31:R43"/>
    <mergeCell ref="Y5:Y15"/>
    <mergeCell ref="G5:G15"/>
    <mergeCell ref="H5:H15"/>
    <mergeCell ref="K33:K43"/>
    <mergeCell ref="L33:L43"/>
    <mergeCell ref="M33:M43"/>
    <mergeCell ref="N33:N43"/>
    <mergeCell ref="C33:C43"/>
    <mergeCell ref="D33:D43"/>
    <mergeCell ref="E33:E43"/>
    <mergeCell ref="A3:A15"/>
    <mergeCell ref="B3:B15"/>
    <mergeCell ref="C3:P4"/>
    <mergeCell ref="C5:C15"/>
    <mergeCell ref="D5:D15"/>
    <mergeCell ref="E5:E15"/>
    <mergeCell ref="F33:F43"/>
    <mergeCell ref="G33:G43"/>
    <mergeCell ref="H33:H43"/>
    <mergeCell ref="AF33:AF43"/>
    <mergeCell ref="AG33:AG43"/>
    <mergeCell ref="AH33:AH43"/>
    <mergeCell ref="AI33:AI43"/>
    <mergeCell ref="A67:A79"/>
    <mergeCell ref="B67:B79"/>
    <mergeCell ref="C67:P68"/>
    <mergeCell ref="Q67:Q79"/>
    <mergeCell ref="R67:R79"/>
    <mergeCell ref="C69:C79"/>
    <mergeCell ref="Z33:Z43"/>
    <mergeCell ref="AA33:AA43"/>
    <mergeCell ref="AB33:AB43"/>
    <mergeCell ref="AC33:AC43"/>
    <mergeCell ref="AD33:AD43"/>
    <mergeCell ref="AE33:AE43"/>
    <mergeCell ref="O33:O43"/>
    <mergeCell ref="P33:P43"/>
    <mergeCell ref="S33:S43"/>
    <mergeCell ref="T33:T43"/>
    <mergeCell ref="U33:U43"/>
    <mergeCell ref="I33:I43"/>
    <mergeCell ref="J33:J43"/>
    <mergeCell ref="AK67:AK79"/>
    <mergeCell ref="AL67:AL79"/>
    <mergeCell ref="AM67:AM79"/>
    <mergeCell ref="AN67:AN79"/>
    <mergeCell ref="S68:X68"/>
    <mergeCell ref="Y68:AD68"/>
    <mergeCell ref="AE68:AI68"/>
    <mergeCell ref="X69:X79"/>
    <mergeCell ref="Y69:Y79"/>
    <mergeCell ref="Z69:Z79"/>
    <mergeCell ref="L69:L79"/>
    <mergeCell ref="M69:M79"/>
    <mergeCell ref="N69:N79"/>
    <mergeCell ref="O69:O79"/>
    <mergeCell ref="AK31:AK43"/>
    <mergeCell ref="AL31:AL43"/>
    <mergeCell ref="AM31:AM43"/>
    <mergeCell ref="AN31:AN43"/>
    <mergeCell ref="S32:X32"/>
    <mergeCell ref="Y32:AD32"/>
    <mergeCell ref="AE32:AI32"/>
    <mergeCell ref="W33:W43"/>
    <mergeCell ref="E69:E79"/>
    <mergeCell ref="F69:F79"/>
    <mergeCell ref="G69:G79"/>
    <mergeCell ref="H69:H79"/>
    <mergeCell ref="I69:I79"/>
    <mergeCell ref="AG69:AG79"/>
    <mergeCell ref="AH69:AH79"/>
    <mergeCell ref="AI69:AI79"/>
    <mergeCell ref="AC69:AC79"/>
    <mergeCell ref="AD69:AD79"/>
    <mergeCell ref="AE69:AE79"/>
    <mergeCell ref="AF69:AF79"/>
    <mergeCell ref="B105:B117"/>
    <mergeCell ref="C105:P106"/>
    <mergeCell ref="Q105:Q117"/>
    <mergeCell ref="R105:R117"/>
    <mergeCell ref="C107:C117"/>
    <mergeCell ref="D107:D117"/>
    <mergeCell ref="AA69:AA79"/>
    <mergeCell ref="AB69:AB79"/>
    <mergeCell ref="P69:P79"/>
    <mergeCell ref="S69:S79"/>
    <mergeCell ref="T69:T79"/>
    <mergeCell ref="U69:U79"/>
    <mergeCell ref="V69:V79"/>
    <mergeCell ref="W69:W79"/>
    <mergeCell ref="J69:J79"/>
    <mergeCell ref="K69:K79"/>
    <mergeCell ref="M107:M117"/>
    <mergeCell ref="N107:N117"/>
    <mergeCell ref="O107:O117"/>
    <mergeCell ref="P107:P117"/>
    <mergeCell ref="E107:E117"/>
    <mergeCell ref="F107:F117"/>
    <mergeCell ref="G107:G117"/>
    <mergeCell ref="D69:D79"/>
    <mergeCell ref="AM105:AM117"/>
    <mergeCell ref="AN105:AN117"/>
    <mergeCell ref="S106:X106"/>
    <mergeCell ref="Y106:AD106"/>
    <mergeCell ref="AE106:AI106"/>
    <mergeCell ref="S107:S117"/>
    <mergeCell ref="T107:T117"/>
    <mergeCell ref="U107:U117"/>
    <mergeCell ref="AA107:AA117"/>
    <mergeCell ref="AK105:AK117"/>
    <mergeCell ref="AL105:AL117"/>
    <mergeCell ref="H107:H117"/>
    <mergeCell ref="I107:I117"/>
    <mergeCell ref="J107:J117"/>
    <mergeCell ref="AH107:AH117"/>
    <mergeCell ref="AI107:AI117"/>
    <mergeCell ref="A135:A147"/>
    <mergeCell ref="B135:B147"/>
    <mergeCell ref="C135:P136"/>
    <mergeCell ref="Q135:Q147"/>
    <mergeCell ref="R135:R147"/>
    <mergeCell ref="C137:C147"/>
    <mergeCell ref="D137:D147"/>
    <mergeCell ref="E137:E147"/>
    <mergeCell ref="AB107:AB117"/>
    <mergeCell ref="AC107:AC117"/>
    <mergeCell ref="AD107:AD117"/>
    <mergeCell ref="AE107:AE117"/>
    <mergeCell ref="AF107:AF117"/>
    <mergeCell ref="AG107:AG117"/>
    <mergeCell ref="V107:V117"/>
    <mergeCell ref="W107:W117"/>
    <mergeCell ref="X107:X117"/>
    <mergeCell ref="Z107:Z117"/>
    <mergeCell ref="A105:A117"/>
    <mergeCell ref="AK135:AK147"/>
    <mergeCell ref="AL135:AL147"/>
    <mergeCell ref="AM135:AM147"/>
    <mergeCell ref="AN135:AN147"/>
    <mergeCell ref="S136:X136"/>
    <mergeCell ref="Y136:AD136"/>
    <mergeCell ref="AE136:AI136"/>
    <mergeCell ref="T137:T147"/>
    <mergeCell ref="U137:U147"/>
    <mergeCell ref="V137:V147"/>
    <mergeCell ref="S137:S147"/>
    <mergeCell ref="Y137:Y147"/>
    <mergeCell ref="Z137:Z147"/>
    <mergeCell ref="AA137:AA147"/>
    <mergeCell ref="AB137:AB147"/>
    <mergeCell ref="A165:A177"/>
    <mergeCell ref="B165:B177"/>
    <mergeCell ref="C165:P166"/>
    <mergeCell ref="Q165:Q177"/>
    <mergeCell ref="R165:R177"/>
    <mergeCell ref="C167:C177"/>
    <mergeCell ref="D167:D177"/>
    <mergeCell ref="E167:E177"/>
    <mergeCell ref="F167:F177"/>
    <mergeCell ref="M167:M177"/>
    <mergeCell ref="N167:N177"/>
    <mergeCell ref="O167:O177"/>
    <mergeCell ref="P167:P177"/>
    <mergeCell ref="G167:G177"/>
    <mergeCell ref="H167:H177"/>
    <mergeCell ref="I167:I177"/>
    <mergeCell ref="J167:J177"/>
    <mergeCell ref="K167:K177"/>
    <mergeCell ref="L167:L177"/>
    <mergeCell ref="AM165:AM177"/>
    <mergeCell ref="AN165:AN177"/>
    <mergeCell ref="S166:X166"/>
    <mergeCell ref="Y166:AD166"/>
    <mergeCell ref="AE166:AI166"/>
    <mergeCell ref="U167:U177"/>
    <mergeCell ref="V167:V177"/>
    <mergeCell ref="W167:W177"/>
    <mergeCell ref="AD167:AD177"/>
    <mergeCell ref="AE167:AE177"/>
    <mergeCell ref="AF167:AF177"/>
    <mergeCell ref="AG167:AG177"/>
    <mergeCell ref="AH167:AH177"/>
    <mergeCell ref="AI167:AI177"/>
    <mergeCell ref="X167:X177"/>
    <mergeCell ref="Y167:Y177"/>
    <mergeCell ref="Z167:Z177"/>
    <mergeCell ref="AA167:AA177"/>
    <mergeCell ref="AB167:AB177"/>
    <mergeCell ref="AC167:AC177"/>
    <mergeCell ref="S167:S177"/>
    <mergeCell ref="T167:T177"/>
    <mergeCell ref="AK165:AK177"/>
    <mergeCell ref="AL165:AL177"/>
    <mergeCell ref="A197:A209"/>
    <mergeCell ref="B197:B209"/>
    <mergeCell ref="C197:P198"/>
    <mergeCell ref="Q197:Q209"/>
    <mergeCell ref="R197:R209"/>
    <mergeCell ref="AK197:AK209"/>
    <mergeCell ref="C199:C209"/>
    <mergeCell ref="D199:D209"/>
    <mergeCell ref="E199:E209"/>
    <mergeCell ref="F199:F209"/>
    <mergeCell ref="M199:M209"/>
    <mergeCell ref="N199:N209"/>
    <mergeCell ref="O199:O209"/>
    <mergeCell ref="P199:P209"/>
    <mergeCell ref="G199:G209"/>
    <mergeCell ref="H199:H209"/>
    <mergeCell ref="I199:I209"/>
    <mergeCell ref="J199:J209"/>
    <mergeCell ref="K199:K209"/>
    <mergeCell ref="L199:L209"/>
    <mergeCell ref="AM197:AM209"/>
    <mergeCell ref="AN197:AN209"/>
    <mergeCell ref="S198:X198"/>
    <mergeCell ref="Y198:AD198"/>
    <mergeCell ref="AE198:AI198"/>
    <mergeCell ref="U199:U209"/>
    <mergeCell ref="V199:V209"/>
    <mergeCell ref="W199:W209"/>
    <mergeCell ref="X199:X209"/>
    <mergeCell ref="S199:S209"/>
    <mergeCell ref="T199:T209"/>
    <mergeCell ref="AE199:AE209"/>
    <mergeCell ref="AF199:AF209"/>
    <mergeCell ref="AG199:AG209"/>
    <mergeCell ref="AH199:AH209"/>
    <mergeCell ref="AI199:AI209"/>
    <mergeCell ref="Y199:Y209"/>
    <mergeCell ref="Z199:Z209"/>
    <mergeCell ref="AA199:AA209"/>
    <mergeCell ref="AB199:AB209"/>
    <mergeCell ref="AC199:AC209"/>
    <mergeCell ref="AD199:AD209"/>
    <mergeCell ref="AL197:AL209"/>
    <mergeCell ref="AJ67:AJ79"/>
    <mergeCell ref="F137:F147"/>
    <mergeCell ref="G137:G147"/>
    <mergeCell ref="H137:H147"/>
    <mergeCell ref="I137:I147"/>
    <mergeCell ref="J137:J147"/>
    <mergeCell ref="K137:K147"/>
    <mergeCell ref="AI137:AI147"/>
    <mergeCell ref="AC137:AC147"/>
    <mergeCell ref="AD137:AD147"/>
    <mergeCell ref="AE137:AE147"/>
    <mergeCell ref="AF137:AF147"/>
    <mergeCell ref="AG137:AG147"/>
    <mergeCell ref="AH137:AH147"/>
    <mergeCell ref="W137:W147"/>
    <mergeCell ref="X137:X147"/>
    <mergeCell ref="K107:K117"/>
    <mergeCell ref="L107:L117"/>
    <mergeCell ref="N137:N147"/>
    <mergeCell ref="O137:O147"/>
    <mergeCell ref="P137:P147"/>
    <mergeCell ref="L137:L147"/>
    <mergeCell ref="M137:M147"/>
    <mergeCell ref="Y107:Y117"/>
  </mergeCells>
  <phoneticPr fontId="3"/>
  <pageMargins left="0.98425196850393704" right="0.98425196850393704" top="0.98425196850393704" bottom="0.98425196850393704" header="0.51181102362204722" footer="0.51181102362204722"/>
  <pageSetup paperSize="9" scale="36" firstPageNumber="231" fitToHeight="0" pageOrder="overThenDown" orientation="landscape" useFirstPageNumber="1" horizontalDpi="300" verticalDpi="300" r:id="rId1"/>
  <headerFooter alignWithMargins="0"/>
  <rowBreaks count="3" manualBreakCount="3">
    <brk id="64" max="16383" man="1"/>
    <brk id="132" max="16383" man="1"/>
    <brk id="194" max="16383" man="1"/>
  </rowBreaks>
  <ignoredErrors>
    <ignoredError sqref="C50:C61 S48:S61 Y48:Y61 C80:C99 AE48:AE61 C46:C49 C16:C25 S20:S25 Y20:Y25 AE20:AE25" formulaRange="1"/>
    <ignoredError sqref="S47 Y46:Y47 AE46:AE47 S80:S81 Y81 AE80:AE81 S16:S17 AE16:AE17 Y16:Y17 AE18:AE19 Y18:Y19 S18:S19" formula="1" formulaRange="1"/>
    <ignoredError sqref="S46 Y80 Z16:AD17 T18:X19 Z18:AD19"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8" tint="0.79998168889431442"/>
  </sheetPr>
  <dimension ref="A1:I22"/>
  <sheetViews>
    <sheetView view="pageBreakPreview" zoomScaleNormal="100" workbookViewId="0">
      <selection activeCell="K17" sqref="K17"/>
    </sheetView>
  </sheetViews>
  <sheetFormatPr defaultRowHeight="13.5" x14ac:dyDescent="0.15"/>
  <cols>
    <col min="1" max="1" width="4.125" style="1" customWidth="1"/>
    <col min="2" max="7" width="9" style="1"/>
    <col min="8" max="8" width="7.5" style="1" customWidth="1"/>
    <col min="9" max="9" width="7.25" style="1" customWidth="1"/>
    <col min="10" max="10" width="7.625" style="1" customWidth="1"/>
    <col min="11" max="16384" width="9" style="1"/>
  </cols>
  <sheetData>
    <row r="1" spans="1:9" x14ac:dyDescent="0.15">
      <c r="A1" s="32"/>
      <c r="B1" s="32"/>
      <c r="C1" s="32"/>
      <c r="D1" s="32"/>
      <c r="E1" s="32"/>
      <c r="F1" s="32"/>
      <c r="G1" s="32"/>
      <c r="H1" s="32"/>
      <c r="I1" s="32"/>
    </row>
    <row r="2" spans="1:9" ht="18.75" x14ac:dyDescent="0.2">
      <c r="B2" s="288" t="s">
        <v>277</v>
      </c>
      <c r="C2" s="288"/>
      <c r="D2" s="288"/>
      <c r="E2" s="288"/>
      <c r="F2" s="288"/>
      <c r="G2" s="288"/>
      <c r="H2" s="288"/>
    </row>
    <row r="4" spans="1:9" x14ac:dyDescent="0.15">
      <c r="A4" s="1">
        <v>1</v>
      </c>
      <c r="B4" s="33" t="s">
        <v>441</v>
      </c>
    </row>
    <row r="5" spans="1:9" x14ac:dyDescent="0.15">
      <c r="B5" s="1" t="s">
        <v>442</v>
      </c>
    </row>
    <row r="7" spans="1:9" x14ac:dyDescent="0.15">
      <c r="A7" s="1">
        <v>2</v>
      </c>
      <c r="B7" s="33" t="s">
        <v>443</v>
      </c>
    </row>
    <row r="8" spans="1:9" x14ac:dyDescent="0.15">
      <c r="B8" s="1" t="s">
        <v>582</v>
      </c>
    </row>
    <row r="9" spans="1:9" x14ac:dyDescent="0.15">
      <c r="B9" s="33" t="s">
        <v>444</v>
      </c>
    </row>
    <row r="11" spans="1:9" x14ac:dyDescent="0.15">
      <c r="A11" s="1">
        <v>3</v>
      </c>
      <c r="B11" s="33" t="s">
        <v>445</v>
      </c>
    </row>
    <row r="12" spans="1:9" x14ac:dyDescent="0.15">
      <c r="B12" s="1" t="s">
        <v>446</v>
      </c>
    </row>
    <row r="14" spans="1:9" x14ac:dyDescent="0.15">
      <c r="A14" s="1">
        <v>4</v>
      </c>
      <c r="B14" s="33" t="s">
        <v>447</v>
      </c>
    </row>
    <row r="15" spans="1:9" x14ac:dyDescent="0.15">
      <c r="B15" s="1" t="s">
        <v>448</v>
      </c>
    </row>
    <row r="17" spans="1:2" x14ac:dyDescent="0.15">
      <c r="A17" s="1">
        <v>5</v>
      </c>
      <c r="B17" s="33" t="s">
        <v>449</v>
      </c>
    </row>
    <row r="19" spans="1:2" x14ac:dyDescent="0.15">
      <c r="A19" s="1">
        <v>6</v>
      </c>
      <c r="B19" s="33" t="s">
        <v>450</v>
      </c>
    </row>
    <row r="20" spans="1:2" x14ac:dyDescent="0.15">
      <c r="B20" s="34" t="s">
        <v>580</v>
      </c>
    </row>
    <row r="21" spans="1:2" x14ac:dyDescent="0.15">
      <c r="B21" s="34" t="s">
        <v>581</v>
      </c>
    </row>
    <row r="22" spans="1:2" x14ac:dyDescent="0.15">
      <c r="B22" s="4"/>
    </row>
  </sheetData>
  <mergeCells count="1">
    <mergeCell ref="B2:H2"/>
  </mergeCells>
  <phoneticPr fontId="3"/>
  <pageMargins left="0.98425196850393704" right="0.78740157480314965" top="1.1811023622047245" bottom="0.98425196850393704" header="0.51181102362204722" footer="0.51181102362204722"/>
  <pageSetup paperSize="9" orientation="portrait" r:id="rId1"/>
  <headerFooter alignWithMargins="0"/>
  <rowBreaks count="1" manualBreakCount="1">
    <brk id="21" max="8"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8" tint="0.79998168889431442"/>
  </sheetPr>
  <dimension ref="B1:J29"/>
  <sheetViews>
    <sheetView view="pageBreakPreview" zoomScaleNormal="100" zoomScaleSheetLayoutView="100" workbookViewId="0">
      <selection activeCell="N18" sqref="N18"/>
    </sheetView>
  </sheetViews>
  <sheetFormatPr defaultRowHeight="13.5" x14ac:dyDescent="0.15"/>
  <cols>
    <col min="1" max="1" width="1.375" style="5" customWidth="1"/>
    <col min="2" max="2" width="12.125" style="5" customWidth="1"/>
    <col min="3" max="4" width="9" style="5"/>
    <col min="5" max="5" width="46.25" style="5" customWidth="1"/>
    <col min="6" max="6" width="1.625" style="5" customWidth="1"/>
    <col min="7" max="7" width="2" style="5" hidden="1" customWidth="1"/>
    <col min="8" max="8" width="9" style="5" hidden="1" customWidth="1"/>
    <col min="9" max="9" width="7.5" style="5" hidden="1" customWidth="1"/>
    <col min="10" max="10" width="7.25" style="5" hidden="1" customWidth="1"/>
    <col min="11" max="11" width="7.625" style="5" customWidth="1"/>
    <col min="12" max="16384" width="9" style="5"/>
  </cols>
  <sheetData>
    <row r="1" spans="2:9" ht="18.75" x14ac:dyDescent="0.15">
      <c r="B1" s="42" t="s">
        <v>280</v>
      </c>
      <c r="C1" s="6"/>
      <c r="D1" s="6"/>
      <c r="E1" s="6"/>
      <c r="F1" s="6"/>
      <c r="G1" s="6"/>
      <c r="H1" s="6"/>
      <c r="I1" s="6"/>
    </row>
    <row r="2" spans="2:9" ht="18" customHeight="1" x14ac:dyDescent="0.15">
      <c r="B2" s="5" t="s">
        <v>281</v>
      </c>
    </row>
    <row r="3" spans="2:9" s="2" customFormat="1" ht="24" customHeight="1" x14ac:dyDescent="0.15">
      <c r="B3" s="35" t="s">
        <v>282</v>
      </c>
      <c r="C3" s="35" t="s">
        <v>283</v>
      </c>
      <c r="D3" s="35" t="s">
        <v>284</v>
      </c>
      <c r="E3" s="35" t="s">
        <v>286</v>
      </c>
    </row>
    <row r="4" spans="2:9" s="2" customFormat="1" ht="24" customHeight="1" x14ac:dyDescent="0.15">
      <c r="B4" s="35" t="s">
        <v>288</v>
      </c>
      <c r="C4" s="7" t="s">
        <v>471</v>
      </c>
      <c r="D4" s="7" t="s">
        <v>471</v>
      </c>
      <c r="E4" s="36" t="s">
        <v>438</v>
      </c>
    </row>
    <row r="5" spans="2:9" s="2" customFormat="1" ht="24" customHeight="1" x14ac:dyDescent="0.15">
      <c r="B5" s="298" t="s">
        <v>289</v>
      </c>
      <c r="C5" s="300" t="s">
        <v>554</v>
      </c>
      <c r="D5" s="300" t="s">
        <v>554</v>
      </c>
      <c r="E5" s="37" t="s">
        <v>403</v>
      </c>
    </row>
    <row r="6" spans="2:9" s="2" customFormat="1" ht="24" customHeight="1" x14ac:dyDescent="0.15">
      <c r="B6" s="299"/>
      <c r="C6" s="301"/>
      <c r="D6" s="301"/>
      <c r="E6" s="38" t="s">
        <v>421</v>
      </c>
    </row>
    <row r="7" spans="2:9" s="2" customFormat="1" ht="24" customHeight="1" x14ac:dyDescent="0.15">
      <c r="B7" s="35" t="s">
        <v>287</v>
      </c>
      <c r="C7" s="7" t="s">
        <v>579</v>
      </c>
      <c r="D7" s="7" t="s">
        <v>583</v>
      </c>
      <c r="E7" s="36" t="s">
        <v>331</v>
      </c>
    </row>
    <row r="8" spans="2:9" s="2" customFormat="1" ht="24" customHeight="1" x14ac:dyDescent="0.15">
      <c r="B8" s="302" t="s">
        <v>285</v>
      </c>
      <c r="C8" s="303" t="s">
        <v>440</v>
      </c>
      <c r="D8" s="303" t="s">
        <v>451</v>
      </c>
      <c r="E8" s="39" t="s">
        <v>404</v>
      </c>
    </row>
    <row r="9" spans="2:9" s="2" customFormat="1" ht="24" customHeight="1" x14ac:dyDescent="0.15">
      <c r="B9" s="302"/>
      <c r="C9" s="303"/>
      <c r="D9" s="303"/>
      <c r="E9" s="38" t="s">
        <v>402</v>
      </c>
    </row>
    <row r="10" spans="2:9" s="2" customFormat="1" ht="24" customHeight="1" x14ac:dyDescent="0.15">
      <c r="B10" s="302"/>
      <c r="C10" s="303"/>
      <c r="D10" s="7" t="s">
        <v>440</v>
      </c>
      <c r="E10" s="36" t="s">
        <v>401</v>
      </c>
    </row>
    <row r="11" spans="2:9" s="2" customFormat="1" ht="24" customHeight="1" x14ac:dyDescent="0.15">
      <c r="B11" s="5" t="s">
        <v>290</v>
      </c>
      <c r="C11" s="5"/>
      <c r="D11" s="5"/>
      <c r="E11" s="5"/>
    </row>
    <row r="12" spans="2:9" s="2" customFormat="1" ht="24" customHeight="1" x14ac:dyDescent="0.15">
      <c r="B12" s="35" t="s">
        <v>282</v>
      </c>
      <c r="C12" s="35" t="s">
        <v>283</v>
      </c>
      <c r="D12" s="35" t="s">
        <v>284</v>
      </c>
      <c r="E12" s="35" t="s">
        <v>286</v>
      </c>
    </row>
    <row r="13" spans="2:9" s="2" customFormat="1" ht="24" customHeight="1" x14ac:dyDescent="0.15">
      <c r="B13" s="40" t="s">
        <v>288</v>
      </c>
      <c r="C13" s="7" t="s">
        <v>471</v>
      </c>
      <c r="D13" s="7" t="s">
        <v>471</v>
      </c>
      <c r="E13" s="38" t="s">
        <v>438</v>
      </c>
    </row>
    <row r="14" spans="2:9" s="2" customFormat="1" ht="24" customHeight="1" x14ac:dyDescent="0.15">
      <c r="B14" s="297" t="s">
        <v>289</v>
      </c>
      <c r="C14" s="300" t="s">
        <v>554</v>
      </c>
      <c r="D14" s="300" t="s">
        <v>554</v>
      </c>
      <c r="E14" s="37" t="s">
        <v>439</v>
      </c>
    </row>
    <row r="15" spans="2:9" s="2" customFormat="1" ht="24" customHeight="1" x14ac:dyDescent="0.15">
      <c r="B15" s="299"/>
      <c r="C15" s="301"/>
      <c r="D15" s="301"/>
      <c r="E15" s="38" t="s">
        <v>405</v>
      </c>
    </row>
    <row r="16" spans="2:9" s="2" customFormat="1" ht="24" customHeight="1" x14ac:dyDescent="0.15">
      <c r="B16" s="35" t="s">
        <v>287</v>
      </c>
      <c r="C16" s="7" t="s">
        <v>579</v>
      </c>
      <c r="D16" s="7" t="s">
        <v>584</v>
      </c>
      <c r="E16" s="36" t="s">
        <v>331</v>
      </c>
    </row>
    <row r="17" spans="2:5" s="2" customFormat="1" ht="24" customHeight="1" x14ac:dyDescent="0.15">
      <c r="B17" s="298" t="s">
        <v>285</v>
      </c>
      <c r="C17" s="300" t="s">
        <v>440</v>
      </c>
      <c r="D17" s="293" t="s">
        <v>440</v>
      </c>
      <c r="E17" s="39" t="s">
        <v>329</v>
      </c>
    </row>
    <row r="18" spans="2:5" s="2" customFormat="1" ht="24" customHeight="1" x14ac:dyDescent="0.15">
      <c r="B18" s="299"/>
      <c r="C18" s="301"/>
      <c r="D18" s="295"/>
      <c r="E18" s="38" t="s">
        <v>330</v>
      </c>
    </row>
    <row r="19" spans="2:5" ht="24" customHeight="1" x14ac:dyDescent="0.15">
      <c r="B19" s="5" t="s">
        <v>293</v>
      </c>
    </row>
    <row r="20" spans="2:5" ht="24" customHeight="1" x14ac:dyDescent="0.15">
      <c r="B20" s="35" t="s">
        <v>282</v>
      </c>
      <c r="C20" s="289" t="s">
        <v>283</v>
      </c>
      <c r="D20" s="290"/>
      <c r="E20" s="41" t="s">
        <v>286</v>
      </c>
    </row>
    <row r="21" spans="2:5" ht="24" customHeight="1" x14ac:dyDescent="0.15">
      <c r="B21" s="297" t="s">
        <v>291</v>
      </c>
      <c r="C21" s="291" t="s">
        <v>292</v>
      </c>
      <c r="D21" s="292"/>
      <c r="E21" s="37" t="s">
        <v>422</v>
      </c>
    </row>
    <row r="22" spans="2:5" ht="24" customHeight="1" x14ac:dyDescent="0.15">
      <c r="B22" s="298"/>
      <c r="C22" s="293"/>
      <c r="D22" s="294"/>
      <c r="E22" s="39" t="s">
        <v>424</v>
      </c>
    </row>
    <row r="23" spans="2:5" ht="24" customHeight="1" x14ac:dyDescent="0.15">
      <c r="B23" s="299"/>
      <c r="C23" s="295"/>
      <c r="D23" s="296"/>
      <c r="E23" s="38" t="s">
        <v>423</v>
      </c>
    </row>
    <row r="24" spans="2:5" x14ac:dyDescent="0.15">
      <c r="B24" s="8"/>
      <c r="C24" s="9"/>
      <c r="D24" s="9"/>
    </row>
    <row r="25" spans="2:5" x14ac:dyDescent="0.15">
      <c r="B25" s="8"/>
      <c r="C25" s="9"/>
      <c r="D25" s="9"/>
    </row>
    <row r="26" spans="2:5" x14ac:dyDescent="0.15">
      <c r="B26" s="8"/>
      <c r="C26" s="9"/>
      <c r="D26" s="9"/>
    </row>
    <row r="27" spans="2:5" x14ac:dyDescent="0.15">
      <c r="B27" s="8"/>
      <c r="C27" s="9"/>
      <c r="D27" s="9"/>
      <c r="E27" s="2"/>
    </row>
    <row r="28" spans="2:5" x14ac:dyDescent="0.15">
      <c r="B28" s="8"/>
      <c r="C28" s="9"/>
      <c r="D28" s="9"/>
    </row>
    <row r="29" spans="2:5" x14ac:dyDescent="0.15">
      <c r="B29" s="8"/>
      <c r="C29" s="9"/>
      <c r="D29" s="9"/>
    </row>
  </sheetData>
  <mergeCells count="15">
    <mergeCell ref="C20:D20"/>
    <mergeCell ref="C21:D23"/>
    <mergeCell ref="B21:B23"/>
    <mergeCell ref="B5:B6"/>
    <mergeCell ref="C5:C6"/>
    <mergeCell ref="D5:D6"/>
    <mergeCell ref="B8:B10"/>
    <mergeCell ref="C8:C10"/>
    <mergeCell ref="D8:D9"/>
    <mergeCell ref="B14:B15"/>
    <mergeCell ref="C14:C15"/>
    <mergeCell ref="D14:D15"/>
    <mergeCell ref="B17:B18"/>
    <mergeCell ref="C17:C18"/>
    <mergeCell ref="D17:D18"/>
  </mergeCells>
  <phoneticPr fontId="3"/>
  <printOptions horizontalCentered="1"/>
  <pageMargins left="0.98425196850393704" right="0.78740157480314965" top="1.1811023622047245" bottom="0.98425196850393704" header="0.51181102362204722" footer="0.51181102362204722"/>
  <pageSetup paperSize="9" orientation="portrait"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8" tint="0.79998168889431442"/>
  </sheetPr>
  <dimension ref="A1:F55"/>
  <sheetViews>
    <sheetView view="pageBreakPreview" zoomScaleNormal="100" workbookViewId="0">
      <selection activeCell="H17" sqref="H17"/>
    </sheetView>
  </sheetViews>
  <sheetFormatPr defaultRowHeight="14.25" x14ac:dyDescent="0.15"/>
  <cols>
    <col min="1" max="1" width="1.75" style="27" customWidth="1"/>
    <col min="2" max="2" width="1.875" style="27" customWidth="1"/>
    <col min="3" max="3" width="12.625" style="27" customWidth="1"/>
    <col min="4" max="4" width="12.5" style="27" customWidth="1"/>
    <col min="5" max="5" width="17.375" style="27" customWidth="1"/>
    <col min="6" max="6" width="27" style="27" customWidth="1"/>
    <col min="7" max="16384" width="9" style="27"/>
  </cols>
  <sheetData>
    <row r="1" spans="1:6" ht="17.25" x14ac:dyDescent="0.15">
      <c r="A1" s="30" t="s">
        <v>332</v>
      </c>
    </row>
    <row r="2" spans="1:6" ht="9.75" customHeight="1" x14ac:dyDescent="0.15"/>
    <row r="3" spans="1:6" ht="13.5" customHeight="1" x14ac:dyDescent="0.15">
      <c r="B3" s="29" t="s">
        <v>333</v>
      </c>
    </row>
    <row r="4" spans="1:6" ht="13.5" customHeight="1" x14ac:dyDescent="0.15">
      <c r="C4" s="7" t="s">
        <v>334</v>
      </c>
      <c r="D4" s="7" t="s">
        <v>335</v>
      </c>
      <c r="E4" s="7" t="s">
        <v>336</v>
      </c>
      <c r="F4" s="7" t="s">
        <v>337</v>
      </c>
    </row>
    <row r="5" spans="1:6" ht="13.5" customHeight="1" x14ac:dyDescent="0.15">
      <c r="C5" s="7" t="s">
        <v>341</v>
      </c>
      <c r="D5" s="303" t="s">
        <v>327</v>
      </c>
      <c r="E5" s="305">
        <v>38439</v>
      </c>
      <c r="F5" s="306"/>
    </row>
    <row r="6" spans="1:6" ht="13.5" customHeight="1" x14ac:dyDescent="0.15">
      <c r="C6" s="7" t="s">
        <v>342</v>
      </c>
      <c r="D6" s="303"/>
      <c r="E6" s="303"/>
      <c r="F6" s="307"/>
    </row>
    <row r="7" spans="1:6" ht="13.5" customHeight="1" x14ac:dyDescent="0.15">
      <c r="C7" s="7" t="s">
        <v>343</v>
      </c>
      <c r="D7" s="303"/>
      <c r="E7" s="303"/>
      <c r="F7" s="308"/>
    </row>
    <row r="8" spans="1:6" ht="13.5" customHeight="1" x14ac:dyDescent="0.15">
      <c r="C8" s="7" t="s">
        <v>338</v>
      </c>
      <c r="D8" s="312" t="s">
        <v>338</v>
      </c>
      <c r="E8" s="313">
        <v>38443</v>
      </c>
      <c r="F8" s="315" t="s">
        <v>340</v>
      </c>
    </row>
    <row r="9" spans="1:6" ht="13.5" customHeight="1" x14ac:dyDescent="0.15">
      <c r="C9" s="7" t="s">
        <v>339</v>
      </c>
      <c r="D9" s="301"/>
      <c r="E9" s="314"/>
      <c r="F9" s="316"/>
    </row>
    <row r="10" spans="1:6" ht="13.5" customHeight="1" x14ac:dyDescent="0.15"/>
    <row r="11" spans="1:6" ht="13.5" customHeight="1" x14ac:dyDescent="0.15">
      <c r="B11" s="29" t="s">
        <v>344</v>
      </c>
    </row>
    <row r="12" spans="1:6" ht="13.5" customHeight="1" x14ac:dyDescent="0.15">
      <c r="C12" s="7" t="s">
        <v>334</v>
      </c>
      <c r="D12" s="7" t="s">
        <v>335</v>
      </c>
      <c r="E12" s="7" t="s">
        <v>336</v>
      </c>
      <c r="F12" s="7" t="s">
        <v>337</v>
      </c>
    </row>
    <row r="13" spans="1:6" ht="13.5" customHeight="1" x14ac:dyDescent="0.15">
      <c r="C13" s="7" t="s">
        <v>345</v>
      </c>
      <c r="D13" s="303" t="s">
        <v>326</v>
      </c>
      <c r="E13" s="305">
        <v>38394</v>
      </c>
      <c r="F13" s="309"/>
    </row>
    <row r="14" spans="1:6" ht="13.5" customHeight="1" x14ac:dyDescent="0.15">
      <c r="C14" s="7" t="s">
        <v>346</v>
      </c>
      <c r="D14" s="303"/>
      <c r="E14" s="305"/>
      <c r="F14" s="310"/>
    </row>
    <row r="15" spans="1:6" ht="13.5" customHeight="1" x14ac:dyDescent="0.15">
      <c r="C15" s="7" t="s">
        <v>347</v>
      </c>
      <c r="D15" s="303"/>
      <c r="E15" s="305"/>
      <c r="F15" s="311"/>
    </row>
    <row r="16" spans="1:6" ht="13.5" customHeight="1" x14ac:dyDescent="0.15">
      <c r="C16" s="7" t="s">
        <v>348</v>
      </c>
      <c r="D16" s="312" t="s">
        <v>348</v>
      </c>
      <c r="E16" s="305">
        <v>38439</v>
      </c>
      <c r="F16" s="309"/>
    </row>
    <row r="17" spans="2:6" ht="13.5" customHeight="1" x14ac:dyDescent="0.15">
      <c r="C17" s="7" t="s">
        <v>349</v>
      </c>
      <c r="D17" s="300"/>
      <c r="E17" s="305"/>
      <c r="F17" s="310"/>
    </row>
    <row r="18" spans="2:6" ht="13.5" customHeight="1" x14ac:dyDescent="0.15">
      <c r="C18" s="7" t="s">
        <v>350</v>
      </c>
      <c r="D18" s="301"/>
      <c r="E18" s="305"/>
      <c r="F18" s="311"/>
    </row>
    <row r="19" spans="2:6" ht="13.5" customHeight="1" x14ac:dyDescent="0.15">
      <c r="C19" s="7" t="s">
        <v>351</v>
      </c>
      <c r="D19" s="303" t="s">
        <v>353</v>
      </c>
      <c r="E19" s="305">
        <v>38439</v>
      </c>
      <c r="F19" s="304"/>
    </row>
    <row r="20" spans="2:6" ht="13.5" customHeight="1" x14ac:dyDescent="0.15">
      <c r="C20" s="7" t="s">
        <v>352</v>
      </c>
      <c r="D20" s="303"/>
      <c r="E20" s="303"/>
      <c r="F20" s="304"/>
    </row>
    <row r="21" spans="2:6" ht="13.5" customHeight="1" x14ac:dyDescent="0.15">
      <c r="C21" s="7" t="s">
        <v>360</v>
      </c>
      <c r="D21" s="303" t="s">
        <v>360</v>
      </c>
      <c r="E21" s="305">
        <v>38442</v>
      </c>
      <c r="F21" s="304"/>
    </row>
    <row r="22" spans="2:6" ht="13.5" customHeight="1" x14ac:dyDescent="0.15">
      <c r="C22" s="7" t="s">
        <v>361</v>
      </c>
      <c r="D22" s="303"/>
      <c r="E22" s="303"/>
      <c r="F22" s="304"/>
    </row>
    <row r="23" spans="2:6" ht="13.5" customHeight="1" x14ac:dyDescent="0.15">
      <c r="C23" s="7" t="s">
        <v>406</v>
      </c>
      <c r="D23" s="303" t="s">
        <v>409</v>
      </c>
      <c r="E23" s="305">
        <v>38718</v>
      </c>
      <c r="F23" s="309"/>
    </row>
    <row r="24" spans="2:6" ht="13.5" customHeight="1" x14ac:dyDescent="0.15">
      <c r="C24" s="7" t="s">
        <v>407</v>
      </c>
      <c r="D24" s="303"/>
      <c r="E24" s="305"/>
      <c r="F24" s="310"/>
    </row>
    <row r="25" spans="2:6" ht="13.5" customHeight="1" x14ac:dyDescent="0.15">
      <c r="C25" s="7" t="s">
        <v>408</v>
      </c>
      <c r="D25" s="303"/>
      <c r="E25" s="305"/>
      <c r="F25" s="311"/>
    </row>
    <row r="26" spans="2:6" ht="13.5" customHeight="1" x14ac:dyDescent="0.15">
      <c r="C26" s="7" t="s">
        <v>410</v>
      </c>
      <c r="D26" s="303" t="s">
        <v>410</v>
      </c>
      <c r="E26" s="305">
        <v>38775</v>
      </c>
      <c r="F26" s="309"/>
    </row>
    <row r="27" spans="2:6" ht="13.5" customHeight="1" x14ac:dyDescent="0.15">
      <c r="C27" s="7" t="s">
        <v>411</v>
      </c>
      <c r="D27" s="303"/>
      <c r="E27" s="305"/>
      <c r="F27" s="310"/>
    </row>
    <row r="28" spans="2:6" ht="13.5" customHeight="1" x14ac:dyDescent="0.15">
      <c r="C28" s="7" t="s">
        <v>412</v>
      </c>
      <c r="D28" s="303"/>
      <c r="E28" s="305"/>
      <c r="F28" s="311"/>
    </row>
    <row r="29" spans="2:6" ht="13.5" customHeight="1" x14ac:dyDescent="0.15"/>
    <row r="30" spans="2:6" ht="13.5" customHeight="1" x14ac:dyDescent="0.15">
      <c r="B30" s="29" t="s">
        <v>354</v>
      </c>
    </row>
    <row r="31" spans="2:6" ht="13.5" customHeight="1" x14ac:dyDescent="0.15">
      <c r="C31" s="7" t="s">
        <v>334</v>
      </c>
      <c r="D31" s="7" t="s">
        <v>335</v>
      </c>
      <c r="E31" s="7" t="s">
        <v>336</v>
      </c>
      <c r="F31" s="7" t="s">
        <v>337</v>
      </c>
    </row>
    <row r="32" spans="2:6" ht="13.5" customHeight="1" x14ac:dyDescent="0.15">
      <c r="C32" s="7" t="s">
        <v>355</v>
      </c>
      <c r="D32" s="303" t="s">
        <v>355</v>
      </c>
      <c r="E32" s="305">
        <v>38425</v>
      </c>
      <c r="F32" s="317"/>
    </row>
    <row r="33" spans="2:6" ht="13.5" customHeight="1" x14ac:dyDescent="0.15">
      <c r="C33" s="7" t="s">
        <v>356</v>
      </c>
      <c r="D33" s="303"/>
      <c r="E33" s="305"/>
      <c r="F33" s="317"/>
    </row>
    <row r="34" spans="2:6" ht="13.5" customHeight="1" x14ac:dyDescent="0.15">
      <c r="C34" s="7" t="s">
        <v>357</v>
      </c>
      <c r="D34" s="303"/>
      <c r="E34" s="305"/>
      <c r="F34" s="317"/>
    </row>
    <row r="35" spans="2:6" ht="13.5" customHeight="1" x14ac:dyDescent="0.15">
      <c r="C35" s="7" t="s">
        <v>358</v>
      </c>
      <c r="D35" s="303"/>
      <c r="E35" s="305"/>
      <c r="F35" s="317"/>
    </row>
    <row r="36" spans="2:6" ht="13.5" customHeight="1" x14ac:dyDescent="0.15"/>
    <row r="37" spans="2:6" ht="13.5" customHeight="1" x14ac:dyDescent="0.15">
      <c r="B37" s="29" t="s">
        <v>359</v>
      </c>
    </row>
    <row r="38" spans="2:6" ht="13.5" customHeight="1" x14ac:dyDescent="0.15">
      <c r="C38" s="7" t="s">
        <v>334</v>
      </c>
      <c r="D38" s="7" t="s">
        <v>335</v>
      </c>
      <c r="E38" s="7" t="s">
        <v>336</v>
      </c>
      <c r="F38" s="7" t="s">
        <v>337</v>
      </c>
    </row>
    <row r="39" spans="2:6" ht="13.5" customHeight="1" x14ac:dyDescent="0.15">
      <c r="C39" s="7" t="s">
        <v>366</v>
      </c>
      <c r="D39" s="303" t="s">
        <v>366</v>
      </c>
      <c r="E39" s="305">
        <v>38169</v>
      </c>
      <c r="F39" s="317"/>
    </row>
    <row r="40" spans="2:6" ht="13.5" customHeight="1" x14ac:dyDescent="0.15">
      <c r="C40" s="7" t="s">
        <v>367</v>
      </c>
      <c r="D40" s="303"/>
      <c r="E40" s="305"/>
      <c r="F40" s="317"/>
    </row>
    <row r="41" spans="2:6" ht="13.5" customHeight="1" x14ac:dyDescent="0.15">
      <c r="C41" s="7" t="s">
        <v>364</v>
      </c>
      <c r="D41" s="303" t="s">
        <v>364</v>
      </c>
      <c r="E41" s="305">
        <v>38353</v>
      </c>
      <c r="F41" s="317"/>
    </row>
    <row r="42" spans="2:6" ht="13.5" customHeight="1" x14ac:dyDescent="0.15">
      <c r="C42" s="7" t="s">
        <v>365</v>
      </c>
      <c r="D42" s="303"/>
      <c r="E42" s="305"/>
      <c r="F42" s="317"/>
    </row>
    <row r="43" spans="2:6" ht="13.5" customHeight="1" x14ac:dyDescent="0.15">
      <c r="C43" s="7" t="s">
        <v>362</v>
      </c>
      <c r="D43" s="303" t="s">
        <v>362</v>
      </c>
      <c r="E43" s="305">
        <v>38442</v>
      </c>
      <c r="F43" s="317"/>
    </row>
    <row r="44" spans="2:6" ht="13.5" customHeight="1" x14ac:dyDescent="0.15">
      <c r="C44" s="7" t="s">
        <v>363</v>
      </c>
      <c r="D44" s="303"/>
      <c r="E44" s="305"/>
      <c r="F44" s="317"/>
    </row>
    <row r="45" spans="2:6" ht="13.5" customHeight="1" x14ac:dyDescent="0.15">
      <c r="C45" s="7" t="s">
        <v>368</v>
      </c>
      <c r="D45" s="303" t="s">
        <v>368</v>
      </c>
      <c r="E45" s="305">
        <v>38442</v>
      </c>
      <c r="F45" s="317"/>
    </row>
    <row r="46" spans="2:6" ht="13.5" customHeight="1" x14ac:dyDescent="0.15">
      <c r="C46" s="7" t="s">
        <v>369</v>
      </c>
      <c r="D46" s="303"/>
      <c r="E46" s="305"/>
      <c r="F46" s="317"/>
    </row>
    <row r="47" spans="2:6" ht="13.5" customHeight="1" x14ac:dyDescent="0.15">
      <c r="C47" s="7" t="s">
        <v>370</v>
      </c>
      <c r="D47" s="303" t="s">
        <v>370</v>
      </c>
      <c r="E47" s="305">
        <v>38442</v>
      </c>
      <c r="F47" s="317"/>
    </row>
    <row r="48" spans="2:6" ht="13.5" customHeight="1" x14ac:dyDescent="0.15">
      <c r="C48" s="7" t="s">
        <v>371</v>
      </c>
      <c r="D48" s="303"/>
      <c r="E48" s="305"/>
      <c r="F48" s="317"/>
    </row>
    <row r="49" spans="3:6" ht="13.5" customHeight="1" x14ac:dyDescent="0.15">
      <c r="C49" s="7" t="s">
        <v>413</v>
      </c>
      <c r="D49" s="303" t="s">
        <v>414</v>
      </c>
      <c r="E49" s="305">
        <v>38718</v>
      </c>
      <c r="F49" s="304"/>
    </row>
    <row r="50" spans="3:6" ht="13.5" customHeight="1" x14ac:dyDescent="0.15">
      <c r="C50" s="7" t="s">
        <v>414</v>
      </c>
      <c r="D50" s="303"/>
      <c r="E50" s="305"/>
      <c r="F50" s="304"/>
    </row>
    <row r="51" spans="3:6" ht="13.5" customHeight="1" x14ac:dyDescent="0.15">
      <c r="C51" s="7" t="s">
        <v>415</v>
      </c>
      <c r="D51" s="303"/>
      <c r="E51" s="305"/>
      <c r="F51" s="304"/>
    </row>
    <row r="52" spans="3:6" ht="13.5" customHeight="1" x14ac:dyDescent="0.15">
      <c r="C52" s="7" t="s">
        <v>416</v>
      </c>
      <c r="D52" s="303" t="s">
        <v>418</v>
      </c>
      <c r="E52" s="305">
        <v>38777</v>
      </c>
      <c r="F52" s="304"/>
    </row>
    <row r="53" spans="3:6" ht="13.5" customHeight="1" x14ac:dyDescent="0.15">
      <c r="C53" s="7" t="s">
        <v>417</v>
      </c>
      <c r="D53" s="303"/>
      <c r="E53" s="305"/>
      <c r="F53" s="304"/>
    </row>
    <row r="54" spans="3:6" ht="5.25" customHeight="1" x14ac:dyDescent="0.15"/>
    <row r="55" spans="3:6" x14ac:dyDescent="0.15">
      <c r="C55" s="28" t="s">
        <v>372</v>
      </c>
    </row>
  </sheetData>
  <mergeCells count="48">
    <mergeCell ref="D47:D48"/>
    <mergeCell ref="E47:E48"/>
    <mergeCell ref="F47:F48"/>
    <mergeCell ref="F41:F42"/>
    <mergeCell ref="F39:F40"/>
    <mergeCell ref="D45:D46"/>
    <mergeCell ref="D43:D44"/>
    <mergeCell ref="E43:E44"/>
    <mergeCell ref="D41:D42"/>
    <mergeCell ref="E41:E42"/>
    <mergeCell ref="E45:E46"/>
    <mergeCell ref="F45:F46"/>
    <mergeCell ref="D39:D40"/>
    <mergeCell ref="E39:E40"/>
    <mergeCell ref="F43:F44"/>
    <mergeCell ref="E21:E22"/>
    <mergeCell ref="F21:F22"/>
    <mergeCell ref="D19:D20"/>
    <mergeCell ref="F19:F20"/>
    <mergeCell ref="F32:F35"/>
    <mergeCell ref="E32:E35"/>
    <mergeCell ref="D32:D35"/>
    <mergeCell ref="E19:E20"/>
    <mergeCell ref="D23:D25"/>
    <mergeCell ref="E23:E25"/>
    <mergeCell ref="D26:D28"/>
    <mergeCell ref="F23:F25"/>
    <mergeCell ref="E26:E28"/>
    <mergeCell ref="F26:F28"/>
    <mergeCell ref="D21:D22"/>
    <mergeCell ref="F16:F18"/>
    <mergeCell ref="D8:D9"/>
    <mergeCell ref="E8:E9"/>
    <mergeCell ref="F8:F9"/>
    <mergeCell ref="D16:D18"/>
    <mergeCell ref="E16:E18"/>
    <mergeCell ref="D5:D7"/>
    <mergeCell ref="E5:E7"/>
    <mergeCell ref="F5:F7"/>
    <mergeCell ref="F13:F15"/>
    <mergeCell ref="D13:D15"/>
    <mergeCell ref="E13:E15"/>
    <mergeCell ref="F49:F51"/>
    <mergeCell ref="F52:F53"/>
    <mergeCell ref="D49:D51"/>
    <mergeCell ref="D52:D53"/>
    <mergeCell ref="E49:E51"/>
    <mergeCell ref="E52:E53"/>
  </mergeCells>
  <phoneticPr fontId="3"/>
  <pageMargins left="0.78740157480314965" right="0.78740157480314965" top="0.98425196850393704" bottom="0.59055118110236227" header="0.51181102362204722" footer="0.51181102362204722"/>
  <pageSetup paperSize="9"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FF0000"/>
  </sheetPr>
  <dimension ref="A2:AA269"/>
  <sheetViews>
    <sheetView view="pageBreakPreview" zoomScaleNormal="100" zoomScaleSheetLayoutView="100" workbookViewId="0">
      <pane ySplit="1" topLeftCell="A26" activePane="bottomLeft" state="frozen"/>
      <selection pane="bottomLeft" activeCell="O44" sqref="O44"/>
    </sheetView>
  </sheetViews>
  <sheetFormatPr defaultRowHeight="13.5" x14ac:dyDescent="0.15"/>
  <cols>
    <col min="1" max="3" width="9" style="5"/>
    <col min="4" max="4" width="9.875" style="46" customWidth="1"/>
    <col min="5" max="6" width="9" style="5"/>
    <col min="7" max="7" width="9.125" style="5" bestFit="1" customWidth="1"/>
    <col min="8" max="8" width="7.5" style="5" customWidth="1"/>
    <col min="9" max="9" width="7.25" style="5" customWidth="1"/>
    <col min="10" max="10" width="2" style="5" customWidth="1"/>
    <col min="11" max="16384" width="9" style="5"/>
  </cols>
  <sheetData>
    <row r="2" spans="1:9" ht="18.75" x14ac:dyDescent="0.15">
      <c r="A2" s="10" t="s">
        <v>278</v>
      </c>
    </row>
    <row r="3" spans="1:9" ht="6" customHeight="1" x14ac:dyDescent="0.15">
      <c r="A3" s="11"/>
    </row>
    <row r="4" spans="1:9" ht="13.5" customHeight="1" x14ac:dyDescent="0.15">
      <c r="A4" s="320" t="s">
        <v>585</v>
      </c>
      <c r="B4" s="320"/>
      <c r="C4" s="320"/>
      <c r="D4" s="320"/>
      <c r="E4" s="320"/>
      <c r="F4" s="320"/>
      <c r="G4" s="320"/>
      <c r="H4" s="320"/>
      <c r="I4" s="320"/>
    </row>
    <row r="5" spans="1:9" ht="13.5" customHeight="1" x14ac:dyDescent="0.15">
      <c r="A5" s="320"/>
      <c r="B5" s="320"/>
      <c r="C5" s="320"/>
      <c r="D5" s="320"/>
      <c r="E5" s="320"/>
      <c r="F5" s="320"/>
      <c r="G5" s="320"/>
      <c r="H5" s="320"/>
      <c r="I5" s="320"/>
    </row>
    <row r="6" spans="1:9" ht="13.5" customHeight="1" x14ac:dyDescent="0.15">
      <c r="A6" s="320"/>
      <c r="B6" s="320"/>
      <c r="C6" s="320"/>
      <c r="D6" s="320"/>
      <c r="E6" s="320"/>
      <c r="F6" s="320"/>
      <c r="G6" s="320"/>
      <c r="H6" s="320"/>
      <c r="I6" s="320"/>
    </row>
    <row r="7" spans="1:9" ht="13.5" customHeight="1" x14ac:dyDescent="0.15">
      <c r="A7" s="320"/>
      <c r="B7" s="320"/>
      <c r="C7" s="320"/>
      <c r="D7" s="320"/>
      <c r="E7" s="320"/>
      <c r="F7" s="320"/>
      <c r="G7" s="320"/>
      <c r="H7" s="320"/>
      <c r="I7" s="320"/>
    </row>
    <row r="8" spans="1:9" ht="13.5" customHeight="1" x14ac:dyDescent="0.15">
      <c r="A8" s="320"/>
      <c r="B8" s="320"/>
      <c r="C8" s="320"/>
      <c r="D8" s="320"/>
      <c r="E8" s="320"/>
      <c r="F8" s="320"/>
      <c r="G8" s="320"/>
      <c r="H8" s="320"/>
      <c r="I8" s="320"/>
    </row>
    <row r="9" spans="1:9" ht="13.5" customHeight="1" x14ac:dyDescent="0.15">
      <c r="A9" s="320"/>
      <c r="B9" s="320"/>
      <c r="C9" s="320"/>
      <c r="D9" s="320"/>
      <c r="E9" s="320"/>
      <c r="F9" s="320"/>
      <c r="G9" s="320"/>
      <c r="H9" s="320"/>
      <c r="I9" s="320"/>
    </row>
    <row r="10" spans="1:9" ht="13.5" customHeight="1" x14ac:dyDescent="0.15">
      <c r="A10" s="320"/>
      <c r="B10" s="320"/>
      <c r="C10" s="320"/>
      <c r="D10" s="320"/>
      <c r="E10" s="320"/>
      <c r="F10" s="320"/>
      <c r="G10" s="320"/>
      <c r="H10" s="320"/>
      <c r="I10" s="320"/>
    </row>
    <row r="11" spans="1:9" ht="13.5" customHeight="1" x14ac:dyDescent="0.15">
      <c r="A11" s="320"/>
      <c r="B11" s="320"/>
      <c r="C11" s="320"/>
      <c r="D11" s="320"/>
      <c r="E11" s="320"/>
      <c r="F11" s="320"/>
      <c r="G11" s="320"/>
      <c r="H11" s="320"/>
      <c r="I11" s="320"/>
    </row>
    <row r="12" spans="1:9" ht="13.5" customHeight="1" x14ac:dyDescent="0.15">
      <c r="A12" s="320"/>
      <c r="B12" s="320"/>
      <c r="C12" s="320"/>
      <c r="D12" s="320"/>
      <c r="E12" s="320"/>
      <c r="F12" s="320"/>
      <c r="G12" s="320"/>
      <c r="H12" s="320"/>
      <c r="I12" s="320"/>
    </row>
    <row r="13" spans="1:9" ht="13.5" customHeight="1" x14ac:dyDescent="0.15">
      <c r="A13" s="320"/>
      <c r="B13" s="320"/>
      <c r="C13" s="320"/>
      <c r="D13" s="320"/>
      <c r="E13" s="320"/>
      <c r="F13" s="320"/>
      <c r="G13" s="320"/>
      <c r="H13" s="320"/>
      <c r="I13" s="320"/>
    </row>
    <row r="14" spans="1:9" ht="13.5" customHeight="1" x14ac:dyDescent="0.15">
      <c r="A14" s="320"/>
      <c r="B14" s="320"/>
      <c r="C14" s="320"/>
      <c r="D14" s="320"/>
      <c r="E14" s="320"/>
      <c r="F14" s="320"/>
      <c r="G14" s="320"/>
      <c r="H14" s="320"/>
      <c r="I14" s="320"/>
    </row>
    <row r="15" spans="1:9" ht="13.5" customHeight="1" x14ac:dyDescent="0.15">
      <c r="A15" s="320"/>
      <c r="B15" s="320"/>
      <c r="C15" s="320"/>
      <c r="D15" s="320"/>
      <c r="E15" s="320"/>
      <c r="F15" s="320"/>
      <c r="G15" s="320"/>
      <c r="H15" s="320"/>
      <c r="I15" s="320"/>
    </row>
    <row r="16" spans="1:9" ht="13.5" customHeight="1" x14ac:dyDescent="0.15">
      <c r="A16" s="320"/>
      <c r="B16" s="320"/>
      <c r="C16" s="320"/>
      <c r="D16" s="320"/>
      <c r="E16" s="320"/>
      <c r="F16" s="320"/>
      <c r="G16" s="320"/>
      <c r="H16" s="320"/>
      <c r="I16" s="320"/>
    </row>
    <row r="21" spans="1:1" ht="14.25" x14ac:dyDescent="0.15">
      <c r="A21" s="12" t="s">
        <v>296</v>
      </c>
    </row>
    <row r="25" spans="1:1" ht="15" customHeight="1" x14ac:dyDescent="0.15"/>
    <row r="26" spans="1:1" ht="15" customHeight="1" x14ac:dyDescent="0.15"/>
    <row r="27" spans="1:1" ht="15" customHeight="1" x14ac:dyDescent="0.15"/>
    <row r="40" spans="1:12" ht="14.25" thickBot="1" x14ac:dyDescent="0.2"/>
    <row r="41" spans="1:12" ht="14.25" thickBot="1" x14ac:dyDescent="0.2">
      <c r="B41" s="318" t="s">
        <v>52</v>
      </c>
      <c r="C41" s="319"/>
      <c r="D41" s="47" t="s">
        <v>310</v>
      </c>
      <c r="E41" s="318" t="s">
        <v>294</v>
      </c>
      <c r="F41" s="319"/>
      <c r="K41" s="45"/>
      <c r="L41" s="45"/>
    </row>
    <row r="42" spans="1:12" ht="14.25" thickBot="1" x14ac:dyDescent="0.2">
      <c r="B42" s="318" t="s">
        <v>53</v>
      </c>
      <c r="C42" s="319"/>
      <c r="D42" s="48">
        <f>'２．森林現況'!C7</f>
        <v>964512</v>
      </c>
      <c r="E42" s="52">
        <f>ROUND(D42/D$42*100,1)</f>
        <v>100</v>
      </c>
      <c r="F42" s="60"/>
      <c r="K42" s="45"/>
      <c r="L42" s="45"/>
    </row>
    <row r="43" spans="1:12" ht="14.25" thickBot="1" x14ac:dyDescent="0.2">
      <c r="B43" s="318" t="s">
        <v>54</v>
      </c>
      <c r="C43" s="319"/>
      <c r="D43" s="48">
        <f>SUM(D44:D46)</f>
        <v>633579.46999999986</v>
      </c>
      <c r="E43" s="52">
        <f>ROUND(D43/D$42*100,1)</f>
        <v>65.7</v>
      </c>
      <c r="F43" s="60">
        <f>ROUND(D43/D$43*100,1)</f>
        <v>100</v>
      </c>
      <c r="K43" s="43"/>
      <c r="L43" s="44"/>
    </row>
    <row r="44" spans="1:12" ht="14.25" thickBot="1" x14ac:dyDescent="0.2">
      <c r="B44" s="15"/>
      <c r="C44" s="13" t="s">
        <v>55</v>
      </c>
      <c r="D44" s="48">
        <f>'１．森林資源総括表'!$C$8</f>
        <v>238555.24</v>
      </c>
      <c r="E44" s="52">
        <f>ROUND(D44/D$42*100,1)</f>
        <v>24.7</v>
      </c>
      <c r="F44" s="60">
        <f>ROUND(D44/D$43*100,1)</f>
        <v>37.700000000000003</v>
      </c>
      <c r="K44" s="51"/>
      <c r="L44" s="51"/>
    </row>
    <row r="45" spans="1:12" ht="14.25" thickBot="1" x14ac:dyDescent="0.2">
      <c r="B45" s="16" t="s">
        <v>279</v>
      </c>
      <c r="C45" s="13" t="s">
        <v>56</v>
      </c>
      <c r="D45" s="48">
        <f>'１．森林資源総括表'!$C$10</f>
        <v>392987.99999999988</v>
      </c>
      <c r="E45" s="52">
        <f>ROUND(D45/D$42*100,1)</f>
        <v>40.700000000000003</v>
      </c>
      <c r="F45" s="60">
        <f>ROUND(D45/D$43*100,1)</f>
        <v>62</v>
      </c>
      <c r="K45" s="51"/>
      <c r="L45" s="51"/>
    </row>
    <row r="46" spans="1:12" ht="14.25" thickBot="1" x14ac:dyDescent="0.2">
      <c r="B46" s="17"/>
      <c r="C46" s="18" t="s">
        <v>57</v>
      </c>
      <c r="D46" s="49">
        <f>'１．森林資源総括表'!$C$12</f>
        <v>2036.2299999999998</v>
      </c>
      <c r="E46" s="61">
        <f>ROUND(D46/D$42*100,1)</f>
        <v>0.2</v>
      </c>
      <c r="F46" s="62">
        <f>ROUND(D46/D$43*100,1)</f>
        <v>0.3</v>
      </c>
      <c r="K46" s="51"/>
      <c r="L46" s="51"/>
    </row>
    <row r="47" spans="1:12" x14ac:dyDescent="0.15">
      <c r="B47" s="2"/>
      <c r="C47" s="24"/>
      <c r="E47" s="19"/>
    </row>
    <row r="48" spans="1:12" ht="14.25" x14ac:dyDescent="0.15">
      <c r="A48" s="12" t="s">
        <v>295</v>
      </c>
    </row>
    <row r="52" spans="9:9" ht="15" customHeight="1" x14ac:dyDescent="0.15"/>
    <row r="53" spans="9:9" ht="15" customHeight="1" x14ac:dyDescent="0.15">
      <c r="I53" s="19"/>
    </row>
    <row r="54" spans="9:9" ht="15" customHeight="1" x14ac:dyDescent="0.15"/>
    <row r="68" spans="1:11" ht="14.25" thickBot="1" x14ac:dyDescent="0.2"/>
    <row r="69" spans="1:11" ht="14.25" thickBot="1" x14ac:dyDescent="0.2">
      <c r="B69" s="318" t="s">
        <v>52</v>
      </c>
      <c r="C69" s="319"/>
      <c r="D69" s="47" t="s">
        <v>431</v>
      </c>
      <c r="E69" s="14" t="s">
        <v>294</v>
      </c>
      <c r="K69" s="45"/>
    </row>
    <row r="70" spans="1:11" ht="14.25" thickBot="1" x14ac:dyDescent="0.2">
      <c r="B70" s="318" t="s">
        <v>120</v>
      </c>
      <c r="C70" s="319"/>
      <c r="D70" s="48">
        <f>D71+D72+D73</f>
        <v>129298.067</v>
      </c>
      <c r="E70" s="52">
        <f>ROUND(D70/D$70*100,1)</f>
        <v>100</v>
      </c>
      <c r="K70" s="45"/>
    </row>
    <row r="71" spans="1:11" ht="14.25" thickBot="1" x14ac:dyDescent="0.2">
      <c r="B71" s="15"/>
      <c r="C71" s="13" t="s">
        <v>55</v>
      </c>
      <c r="D71" s="48">
        <f>'１．森林資源総括表'!C9</f>
        <v>54098.114000000001</v>
      </c>
      <c r="E71" s="52">
        <f>ROUND(D71/D$70*100,1)</f>
        <v>41.8</v>
      </c>
      <c r="K71" s="43"/>
    </row>
    <row r="72" spans="1:11" ht="14.25" thickBot="1" x14ac:dyDescent="0.2">
      <c r="B72" s="16" t="s">
        <v>279</v>
      </c>
      <c r="C72" s="13" t="s">
        <v>56</v>
      </c>
      <c r="D72" s="48">
        <f>'１．森林資源総括表'!C11</f>
        <v>74838.663</v>
      </c>
      <c r="E72" s="52">
        <f>ROUND(D72/D$70*100,1)</f>
        <v>57.9</v>
      </c>
      <c r="K72" s="51"/>
    </row>
    <row r="73" spans="1:11" ht="14.25" thickBot="1" x14ac:dyDescent="0.2">
      <c r="B73" s="17"/>
      <c r="C73" s="18" t="s">
        <v>57</v>
      </c>
      <c r="D73" s="49">
        <f>'１．森林資源総括表'!C13</f>
        <v>361.28999999999996</v>
      </c>
      <c r="E73" s="52">
        <f>ROUND(D73/D$70*100,1)</f>
        <v>0.3</v>
      </c>
    </row>
    <row r="74" spans="1:11" ht="14.25" x14ac:dyDescent="0.15">
      <c r="A74" s="12" t="s">
        <v>297</v>
      </c>
    </row>
    <row r="76" spans="1:11" ht="15" customHeight="1" x14ac:dyDescent="0.15"/>
    <row r="77" spans="1:11" ht="15" customHeight="1" x14ac:dyDescent="0.15"/>
    <row r="78" spans="1:11" ht="15" customHeight="1" x14ac:dyDescent="0.15"/>
    <row r="79" spans="1:11" ht="15" customHeight="1" x14ac:dyDescent="0.15">
      <c r="I79" s="19"/>
    </row>
    <row r="80" spans="1:11" ht="15" customHeight="1" x14ac:dyDescent="0.15"/>
    <row r="85" ht="15" customHeight="1" x14ac:dyDescent="0.15"/>
    <row r="87" ht="15" customHeight="1" x14ac:dyDescent="0.15"/>
    <row r="88" ht="15" customHeight="1" x14ac:dyDescent="0.15"/>
    <row r="89" ht="15" customHeight="1" x14ac:dyDescent="0.15"/>
    <row r="90" ht="15" customHeight="1" x14ac:dyDescent="0.15"/>
    <row r="91" ht="15" customHeight="1" x14ac:dyDescent="0.15"/>
    <row r="92" ht="15" customHeight="1" x14ac:dyDescent="0.15"/>
    <row r="101" spans="2:27" ht="14.25" thickBot="1" x14ac:dyDescent="0.2"/>
    <row r="102" spans="2:27" ht="14.25" thickBot="1" x14ac:dyDescent="0.2">
      <c r="B102" s="318" t="s">
        <v>52</v>
      </c>
      <c r="C102" s="319"/>
      <c r="D102" s="47" t="s">
        <v>310</v>
      </c>
      <c r="E102" s="14" t="s">
        <v>294</v>
      </c>
    </row>
    <row r="103" spans="2:27" ht="14.25" thickBot="1" x14ac:dyDescent="0.2">
      <c r="B103" s="318" t="s">
        <v>120</v>
      </c>
      <c r="C103" s="319"/>
      <c r="D103" s="53">
        <f>D104+D111+D112+D113</f>
        <v>238555.17</v>
      </c>
      <c r="E103" s="52">
        <f t="shared" ref="E103:E113" si="0">ROUND(D103/D$103*100,1)</f>
        <v>100</v>
      </c>
    </row>
    <row r="104" spans="2:27" ht="14.25" thickBot="1" x14ac:dyDescent="0.2">
      <c r="B104" s="20"/>
      <c r="C104" s="14" t="s">
        <v>301</v>
      </c>
      <c r="D104" s="53">
        <f>SUM(D105:D110)</f>
        <v>144172.41</v>
      </c>
      <c r="E104" s="52">
        <f t="shared" si="0"/>
        <v>60.4</v>
      </c>
      <c r="K104" s="51"/>
    </row>
    <row r="105" spans="2:27" ht="14.25" thickBot="1" x14ac:dyDescent="0.2">
      <c r="B105" s="16" t="s">
        <v>298</v>
      </c>
      <c r="C105" s="14" t="s">
        <v>302</v>
      </c>
      <c r="D105" s="53">
        <f>'１．森林資源総括表'!E31</f>
        <v>94572.36</v>
      </c>
      <c r="E105" s="52">
        <f t="shared" si="0"/>
        <v>39.6</v>
      </c>
      <c r="K105" s="51"/>
    </row>
    <row r="106" spans="2:27" ht="14.25" thickBot="1" x14ac:dyDescent="0.2">
      <c r="B106" s="15"/>
      <c r="C106" s="21" t="s">
        <v>303</v>
      </c>
      <c r="D106" s="53">
        <f>'１．森林資源総括表'!F31</f>
        <v>30998.42</v>
      </c>
      <c r="E106" s="52">
        <f t="shared" si="0"/>
        <v>13</v>
      </c>
      <c r="K106" s="51"/>
      <c r="AA106" s="45"/>
    </row>
    <row r="107" spans="2:27" ht="14.25" thickBot="1" x14ac:dyDescent="0.2">
      <c r="B107" s="22" t="s">
        <v>299</v>
      </c>
      <c r="C107" s="14" t="s">
        <v>304</v>
      </c>
      <c r="D107" s="53">
        <f>'１．森林資源総括表'!G31</f>
        <v>9053.9699999999993</v>
      </c>
      <c r="E107" s="52">
        <f t="shared" si="0"/>
        <v>3.8</v>
      </c>
      <c r="K107" s="51"/>
      <c r="AA107" s="45"/>
    </row>
    <row r="108" spans="2:27" ht="14.25" thickBot="1" x14ac:dyDescent="0.2">
      <c r="B108" s="22"/>
      <c r="C108" s="14" t="s">
        <v>305</v>
      </c>
      <c r="D108" s="53">
        <f>'１．森林資源総括表'!H31</f>
        <v>3327.96</v>
      </c>
      <c r="E108" s="52">
        <f t="shared" si="0"/>
        <v>1.4</v>
      </c>
      <c r="K108" s="51"/>
      <c r="AA108" s="45"/>
    </row>
    <row r="109" spans="2:27" ht="14.25" thickBot="1" x14ac:dyDescent="0.2">
      <c r="B109" s="22" t="s">
        <v>300</v>
      </c>
      <c r="C109" s="21" t="s">
        <v>306</v>
      </c>
      <c r="D109" s="53">
        <f>'１．森林資源総括表'!I31</f>
        <v>6114.51</v>
      </c>
      <c r="E109" s="52">
        <f t="shared" si="0"/>
        <v>2.6</v>
      </c>
      <c r="K109" s="51"/>
    </row>
    <row r="110" spans="2:27" ht="14.25" thickBot="1" x14ac:dyDescent="0.2">
      <c r="B110" s="17"/>
      <c r="C110" s="23" t="s">
        <v>307</v>
      </c>
      <c r="D110" s="53">
        <f>'１．森林資源総括表'!J31</f>
        <v>105.19</v>
      </c>
      <c r="E110" s="52">
        <f t="shared" si="0"/>
        <v>0</v>
      </c>
      <c r="K110" s="51"/>
    </row>
    <row r="111" spans="2:27" ht="14.25" thickBot="1" x14ac:dyDescent="0.2">
      <c r="B111" s="14" t="s">
        <v>308</v>
      </c>
      <c r="C111" s="14" t="s">
        <v>308</v>
      </c>
      <c r="D111" s="53">
        <f>'１．森林資源総括表'!L31+'１．森林資源総括表'!M31+'１．森林資源総括表'!N31</f>
        <v>86662.37</v>
      </c>
      <c r="E111" s="52">
        <f t="shared" si="0"/>
        <v>36.299999999999997</v>
      </c>
      <c r="K111" s="51"/>
    </row>
    <row r="112" spans="2:27" ht="14.25" thickBot="1" x14ac:dyDescent="0.2">
      <c r="B112" s="321" t="s">
        <v>314</v>
      </c>
      <c r="C112" s="14" t="s">
        <v>309</v>
      </c>
      <c r="D112" s="53">
        <f>'２．森林現況'!I7</f>
        <v>7455.5100000000011</v>
      </c>
      <c r="E112" s="52">
        <f t="shared" si="0"/>
        <v>3.1</v>
      </c>
      <c r="K112" s="51"/>
    </row>
    <row r="113" spans="1:11" ht="15" customHeight="1" thickBot="1" x14ac:dyDescent="0.2">
      <c r="B113" s="322"/>
      <c r="C113" s="14" t="s">
        <v>271</v>
      </c>
      <c r="D113" s="54">
        <f>'２．森林現況'!J7</f>
        <v>264.88</v>
      </c>
      <c r="E113" s="52">
        <f t="shared" si="0"/>
        <v>0.1</v>
      </c>
      <c r="K113" s="51"/>
    </row>
    <row r="126" spans="1:11" ht="14.25" x14ac:dyDescent="0.15">
      <c r="A126" s="12" t="s">
        <v>311</v>
      </c>
    </row>
    <row r="128" spans="1:11" ht="15" customHeight="1" x14ac:dyDescent="0.15"/>
    <row r="129" spans="9:9" ht="15" customHeight="1" x14ac:dyDescent="0.15"/>
    <row r="130" spans="9:9" ht="15" customHeight="1" x14ac:dyDescent="0.15"/>
    <row r="131" spans="9:9" ht="15" customHeight="1" x14ac:dyDescent="0.15">
      <c r="I131" s="19"/>
    </row>
    <row r="132" spans="9:9" ht="15" customHeight="1" x14ac:dyDescent="0.15"/>
    <row r="137" spans="9:9" ht="15" customHeight="1" x14ac:dyDescent="0.15"/>
    <row r="139" spans="9:9" ht="15" customHeight="1" x14ac:dyDescent="0.15"/>
    <row r="140" spans="9:9" ht="15" customHeight="1" x14ac:dyDescent="0.15"/>
    <row r="141" spans="9:9" ht="15" customHeight="1" x14ac:dyDescent="0.15"/>
    <row r="142" spans="9:9" ht="15" customHeight="1" x14ac:dyDescent="0.15"/>
    <row r="143" spans="9:9" ht="15" customHeight="1" x14ac:dyDescent="0.15"/>
    <row r="144" spans="9:9" ht="15" customHeight="1" x14ac:dyDescent="0.15"/>
    <row r="153" spans="2:11" ht="14.25" thickBot="1" x14ac:dyDescent="0.2"/>
    <row r="154" spans="2:11" ht="14.25" thickBot="1" x14ac:dyDescent="0.2">
      <c r="B154" s="318" t="s">
        <v>52</v>
      </c>
      <c r="C154" s="319"/>
      <c r="D154" s="47" t="s">
        <v>431</v>
      </c>
      <c r="E154" s="14" t="s">
        <v>294</v>
      </c>
    </row>
    <row r="155" spans="2:11" ht="14.25" thickBot="1" x14ac:dyDescent="0.2">
      <c r="B155" s="318" t="s">
        <v>120</v>
      </c>
      <c r="C155" s="319"/>
      <c r="D155" s="48">
        <f>D156+D163</f>
        <v>54097.645999999993</v>
      </c>
      <c r="E155" s="52">
        <f t="shared" ref="E155:E163" si="1">ROUND(D155/D$155*100,1)</f>
        <v>100</v>
      </c>
    </row>
    <row r="156" spans="2:11" ht="14.25" thickBot="1" x14ac:dyDescent="0.2">
      <c r="B156" s="20"/>
      <c r="C156" s="14" t="s">
        <v>301</v>
      </c>
      <c r="D156" s="48">
        <f>SUM(D157:D162)</f>
        <v>42697.368999999992</v>
      </c>
      <c r="E156" s="52">
        <f t="shared" si="1"/>
        <v>78.900000000000006</v>
      </c>
      <c r="K156" s="51"/>
    </row>
    <row r="157" spans="2:11" ht="14.25" thickBot="1" x14ac:dyDescent="0.2">
      <c r="B157" s="16" t="s">
        <v>298</v>
      </c>
      <c r="C157" s="14" t="s">
        <v>302</v>
      </c>
      <c r="D157" s="48">
        <f>'１．森林資源総括表'!E21</f>
        <v>31700.575999999997</v>
      </c>
      <c r="E157" s="52">
        <f t="shared" si="1"/>
        <v>58.6</v>
      </c>
      <c r="K157" s="51"/>
    </row>
    <row r="158" spans="2:11" ht="14.25" thickBot="1" x14ac:dyDescent="0.2">
      <c r="B158" s="15"/>
      <c r="C158" s="21" t="s">
        <v>303</v>
      </c>
      <c r="D158" s="48">
        <f>'１．森林資源総括表'!F21</f>
        <v>7109.1500000000005</v>
      </c>
      <c r="E158" s="52">
        <f t="shared" si="1"/>
        <v>13.1</v>
      </c>
      <c r="K158" s="51"/>
    </row>
    <row r="159" spans="2:11" ht="15" thickBot="1" x14ac:dyDescent="0.2">
      <c r="B159" s="22" t="s">
        <v>299</v>
      </c>
      <c r="C159" s="14" t="s">
        <v>304</v>
      </c>
      <c r="D159" s="55">
        <f>'１．森林資源総括表'!G21</f>
        <v>2089.4540000000002</v>
      </c>
      <c r="E159" s="52">
        <f t="shared" si="1"/>
        <v>3.9</v>
      </c>
      <c r="K159" s="51"/>
    </row>
    <row r="160" spans="2:11" ht="14.25" thickBot="1" x14ac:dyDescent="0.2">
      <c r="B160" s="22"/>
      <c r="C160" s="14" t="s">
        <v>305</v>
      </c>
      <c r="D160" s="48">
        <f>'１．森林資源総括表'!H21</f>
        <v>260.38</v>
      </c>
      <c r="E160" s="52">
        <f t="shared" si="1"/>
        <v>0.5</v>
      </c>
      <c r="K160" s="51"/>
    </row>
    <row r="161" spans="2:11" ht="14.25" thickBot="1" x14ac:dyDescent="0.2">
      <c r="B161" s="22" t="s">
        <v>300</v>
      </c>
      <c r="C161" s="21" t="s">
        <v>306</v>
      </c>
      <c r="D161" s="48">
        <f>'１．森林資源総括表'!I21</f>
        <v>1524.961</v>
      </c>
      <c r="E161" s="52">
        <f t="shared" si="1"/>
        <v>2.8</v>
      </c>
      <c r="K161" s="51"/>
    </row>
    <row r="162" spans="2:11" ht="14.25" thickBot="1" x14ac:dyDescent="0.2">
      <c r="B162" s="17"/>
      <c r="C162" s="23" t="s">
        <v>307</v>
      </c>
      <c r="D162" s="48">
        <f>'１．森林資源総括表'!J21</f>
        <v>12.847999999999999</v>
      </c>
      <c r="E162" s="52">
        <f t="shared" si="1"/>
        <v>0</v>
      </c>
      <c r="K162" s="51"/>
    </row>
    <row r="163" spans="2:11" ht="14.25" thickBot="1" x14ac:dyDescent="0.2">
      <c r="B163" s="14" t="s">
        <v>308</v>
      </c>
      <c r="C163" s="14" t="s">
        <v>308</v>
      </c>
      <c r="D163" s="56">
        <f>'１．森林資源総括表'!L21+'１．森林資源総括表'!M21+'１．森林資源総括表'!N21</f>
        <v>11400.277</v>
      </c>
      <c r="E163" s="52">
        <f t="shared" si="1"/>
        <v>21.1</v>
      </c>
      <c r="K163" s="51"/>
    </row>
    <row r="178" spans="1:9" ht="14.25" x14ac:dyDescent="0.15">
      <c r="A178" s="12" t="s">
        <v>312</v>
      </c>
    </row>
    <row r="180" spans="1:9" ht="15" customHeight="1" x14ac:dyDescent="0.15"/>
    <row r="181" spans="1:9" ht="15" customHeight="1" x14ac:dyDescent="0.15"/>
    <row r="182" spans="1:9" ht="15" customHeight="1" x14ac:dyDescent="0.15"/>
    <row r="183" spans="1:9" ht="15" customHeight="1" x14ac:dyDescent="0.15">
      <c r="I183" s="19"/>
    </row>
    <row r="184" spans="1:9" ht="15" customHeight="1" x14ac:dyDescent="0.15"/>
    <row r="189" spans="1:9" ht="15" customHeight="1" x14ac:dyDescent="0.15"/>
    <row r="191" spans="1:9" ht="15" customHeight="1" x14ac:dyDescent="0.15"/>
    <row r="192" spans="1:9" ht="15" customHeight="1" x14ac:dyDescent="0.15"/>
    <row r="193" spans="2:11" ht="15" customHeight="1" x14ac:dyDescent="0.15"/>
    <row r="194" spans="2:11" ht="15" customHeight="1" x14ac:dyDescent="0.15"/>
    <row r="195" spans="2:11" ht="15" customHeight="1" x14ac:dyDescent="0.15"/>
    <row r="196" spans="2:11" ht="15" customHeight="1" x14ac:dyDescent="0.15"/>
    <row r="205" spans="2:11" ht="14.25" thickBot="1" x14ac:dyDescent="0.2"/>
    <row r="206" spans="2:11" ht="14.25" thickBot="1" x14ac:dyDescent="0.2">
      <c r="B206" s="318" t="s">
        <v>52</v>
      </c>
      <c r="C206" s="319"/>
      <c r="D206" s="47" t="s">
        <v>310</v>
      </c>
      <c r="E206" s="14" t="s">
        <v>294</v>
      </c>
    </row>
    <row r="207" spans="2:11" ht="14.25" thickBot="1" x14ac:dyDescent="0.2">
      <c r="B207" s="318" t="s">
        <v>120</v>
      </c>
      <c r="C207" s="319"/>
      <c r="D207" s="48">
        <f>D208+D215+D216</f>
        <v>392988.00000000006</v>
      </c>
      <c r="E207" s="52">
        <f t="shared" ref="E207:E216" si="2">ROUND(D207/D$207*100,1)</f>
        <v>100</v>
      </c>
    </row>
    <row r="208" spans="2:11" ht="14.25" thickBot="1" x14ac:dyDescent="0.2">
      <c r="B208" s="20"/>
      <c r="C208" s="14" t="s">
        <v>301</v>
      </c>
      <c r="D208" s="57">
        <f>SUM(D209:D214)</f>
        <v>188043.4</v>
      </c>
      <c r="E208" s="52">
        <f t="shared" si="2"/>
        <v>47.8</v>
      </c>
      <c r="K208" s="51"/>
    </row>
    <row r="209" spans="2:11" ht="14.25" thickBot="1" x14ac:dyDescent="0.2">
      <c r="B209" s="16" t="s">
        <v>298</v>
      </c>
      <c r="C209" s="14" t="s">
        <v>302</v>
      </c>
      <c r="D209" s="57">
        <f>'１．森林資源総括表'!E32</f>
        <v>99160.73</v>
      </c>
      <c r="E209" s="52">
        <f t="shared" si="2"/>
        <v>25.2</v>
      </c>
      <c r="K209" s="51"/>
    </row>
    <row r="210" spans="2:11" ht="14.25" thickBot="1" x14ac:dyDescent="0.2">
      <c r="B210" s="15"/>
      <c r="C210" s="21" t="s">
        <v>303</v>
      </c>
      <c r="D210" s="56">
        <f>'１．森林資源総括表'!F32</f>
        <v>13346.22</v>
      </c>
      <c r="E210" s="52">
        <f t="shared" si="2"/>
        <v>3.4</v>
      </c>
      <c r="K210" s="51"/>
    </row>
    <row r="211" spans="2:11" ht="14.25" thickBot="1" x14ac:dyDescent="0.2">
      <c r="B211" s="22" t="s">
        <v>299</v>
      </c>
      <c r="C211" s="14" t="s">
        <v>304</v>
      </c>
      <c r="D211" s="57">
        <f>'１．森林資源総括表'!G32</f>
        <v>5101.6099999999997</v>
      </c>
      <c r="E211" s="52">
        <f t="shared" si="2"/>
        <v>1.3</v>
      </c>
      <c r="K211" s="51"/>
    </row>
    <row r="212" spans="2:11" ht="14.25" thickBot="1" x14ac:dyDescent="0.2">
      <c r="B212" s="22"/>
      <c r="C212" s="14" t="s">
        <v>305</v>
      </c>
      <c r="D212" s="56">
        <f>'１．森林資源総括表'!H32</f>
        <v>49928.31</v>
      </c>
      <c r="E212" s="52">
        <f t="shared" si="2"/>
        <v>12.7</v>
      </c>
      <c r="K212" s="51"/>
    </row>
    <row r="213" spans="2:11" ht="14.25" thickBot="1" x14ac:dyDescent="0.2">
      <c r="B213" s="22" t="s">
        <v>300</v>
      </c>
      <c r="C213" s="21" t="s">
        <v>306</v>
      </c>
      <c r="D213" s="57">
        <f>'１．森林資源総括表'!I32</f>
        <v>14453.36</v>
      </c>
      <c r="E213" s="52">
        <f t="shared" si="2"/>
        <v>3.7</v>
      </c>
      <c r="K213" s="51"/>
    </row>
    <row r="214" spans="2:11" ht="14.25" thickBot="1" x14ac:dyDescent="0.2">
      <c r="B214" s="17"/>
      <c r="C214" s="23" t="s">
        <v>307</v>
      </c>
      <c r="D214" s="56">
        <f>'１．森林資源総括表'!J32</f>
        <v>6053.17</v>
      </c>
      <c r="E214" s="52">
        <f t="shared" si="2"/>
        <v>1.5</v>
      </c>
      <c r="K214" s="51"/>
    </row>
    <row r="215" spans="2:11" ht="14.25" thickBot="1" x14ac:dyDescent="0.2">
      <c r="B215" s="25" t="s">
        <v>308</v>
      </c>
      <c r="C215" s="25" t="s">
        <v>308</v>
      </c>
      <c r="D215" s="56">
        <f>'１．森林資源総括表'!L32+'１．森林資源総括表'!M32+'１．森林資源総括表'!N32</f>
        <v>181601.52000000002</v>
      </c>
      <c r="E215" s="52">
        <f t="shared" si="2"/>
        <v>46.2</v>
      </c>
      <c r="K215" s="51"/>
    </row>
    <row r="216" spans="2:11" ht="14.25" thickBot="1" x14ac:dyDescent="0.2">
      <c r="B216" s="14" t="s">
        <v>313</v>
      </c>
      <c r="C216" s="14" t="s">
        <v>313</v>
      </c>
      <c r="D216" s="57">
        <f>'１．森林資源総括表'!O32</f>
        <v>23343.08</v>
      </c>
      <c r="E216" s="52">
        <f t="shared" si="2"/>
        <v>5.9</v>
      </c>
      <c r="K216" s="51"/>
    </row>
    <row r="217" spans="2:11" x14ac:dyDescent="0.15">
      <c r="B217" s="2" t="s">
        <v>319</v>
      </c>
      <c r="C217" s="24"/>
      <c r="E217" s="19"/>
    </row>
    <row r="218" spans="2:11" x14ac:dyDescent="0.15">
      <c r="B218" s="8"/>
    </row>
    <row r="230" spans="1:9" ht="14.25" x14ac:dyDescent="0.15">
      <c r="A230" s="12" t="s">
        <v>315</v>
      </c>
    </row>
    <row r="232" spans="1:9" ht="15" customHeight="1" x14ac:dyDescent="0.15"/>
    <row r="233" spans="1:9" ht="15" customHeight="1" x14ac:dyDescent="0.15"/>
    <row r="234" spans="1:9" ht="15" customHeight="1" x14ac:dyDescent="0.15"/>
    <row r="235" spans="1:9" ht="15" customHeight="1" x14ac:dyDescent="0.15">
      <c r="I235" s="19"/>
    </row>
    <row r="236" spans="1:9" ht="15" customHeight="1" x14ac:dyDescent="0.15"/>
    <row r="241" ht="15" customHeight="1" x14ac:dyDescent="0.15"/>
    <row r="243" ht="15" customHeight="1" x14ac:dyDescent="0.15"/>
    <row r="244" ht="15" customHeight="1" x14ac:dyDescent="0.15"/>
    <row r="245" ht="15" customHeight="1" x14ac:dyDescent="0.15"/>
    <row r="246" ht="15" customHeight="1" x14ac:dyDescent="0.15"/>
    <row r="247" ht="15" customHeight="1" x14ac:dyDescent="0.15"/>
    <row r="248" ht="15" customHeight="1" x14ac:dyDescent="0.15"/>
    <row r="257" spans="2:11" ht="14.25" thickBot="1" x14ac:dyDescent="0.2"/>
    <row r="258" spans="2:11" ht="14.25" thickBot="1" x14ac:dyDescent="0.2">
      <c r="B258" s="318" t="s">
        <v>52</v>
      </c>
      <c r="C258" s="319"/>
      <c r="D258" s="47" t="s">
        <v>431</v>
      </c>
      <c r="E258" s="14" t="s">
        <v>294</v>
      </c>
    </row>
    <row r="259" spans="2:11" ht="14.25" thickBot="1" x14ac:dyDescent="0.2">
      <c r="B259" s="318" t="s">
        <v>120</v>
      </c>
      <c r="C259" s="319"/>
      <c r="D259" s="57">
        <f>D260+D267+D268</f>
        <v>74838.663000000015</v>
      </c>
      <c r="E259" s="52">
        <f t="shared" ref="E259:E268" si="3">ROUND(D259/D$259*100,1)</f>
        <v>100</v>
      </c>
    </row>
    <row r="260" spans="2:11" ht="14.25" thickBot="1" x14ac:dyDescent="0.2">
      <c r="B260" s="20"/>
      <c r="C260" s="14" t="s">
        <v>301</v>
      </c>
      <c r="D260" s="57">
        <f>SUM(D261:D266)</f>
        <v>40131.747000000003</v>
      </c>
      <c r="E260" s="52">
        <f t="shared" si="3"/>
        <v>53.6</v>
      </c>
      <c r="K260" s="51"/>
    </row>
    <row r="261" spans="2:11" ht="14.25" thickBot="1" x14ac:dyDescent="0.2">
      <c r="B261" s="16" t="s">
        <v>298</v>
      </c>
      <c r="C261" s="14" t="s">
        <v>302</v>
      </c>
      <c r="D261" s="57">
        <f>'１．森林資源総括表'!E22</f>
        <v>20709.128000000001</v>
      </c>
      <c r="E261" s="52">
        <f t="shared" si="3"/>
        <v>27.7</v>
      </c>
      <c r="K261" s="51"/>
    </row>
    <row r="262" spans="2:11" ht="14.25" thickBot="1" x14ac:dyDescent="0.2">
      <c r="B262" s="15"/>
      <c r="C262" s="21" t="s">
        <v>303</v>
      </c>
      <c r="D262" s="56">
        <f>'１．森林資源総括表'!F22</f>
        <v>2356.4409999999998</v>
      </c>
      <c r="E262" s="52">
        <f t="shared" si="3"/>
        <v>3.1</v>
      </c>
      <c r="K262" s="51"/>
    </row>
    <row r="263" spans="2:11" ht="14.25" thickBot="1" x14ac:dyDescent="0.2">
      <c r="B263" s="22" t="s">
        <v>299</v>
      </c>
      <c r="C263" s="14" t="s">
        <v>304</v>
      </c>
      <c r="D263" s="57">
        <f>'１．森林資源総括表'!G22</f>
        <v>895.83699999999999</v>
      </c>
      <c r="E263" s="52">
        <f t="shared" si="3"/>
        <v>1.2</v>
      </c>
      <c r="K263" s="51"/>
    </row>
    <row r="264" spans="2:11" ht="14.25" thickBot="1" x14ac:dyDescent="0.2">
      <c r="B264" s="22"/>
      <c r="C264" s="14" t="s">
        <v>305</v>
      </c>
      <c r="D264" s="56">
        <f>'１．森林資源総括表'!H22</f>
        <v>13360.466</v>
      </c>
      <c r="E264" s="52">
        <f t="shared" si="3"/>
        <v>17.899999999999999</v>
      </c>
      <c r="K264" s="51"/>
    </row>
    <row r="265" spans="2:11" ht="14.25" thickBot="1" x14ac:dyDescent="0.2">
      <c r="B265" s="22" t="s">
        <v>300</v>
      </c>
      <c r="C265" s="21" t="s">
        <v>306</v>
      </c>
      <c r="D265" s="57">
        <f>'１．森林資源総括表'!I22</f>
        <v>2287.422</v>
      </c>
      <c r="E265" s="52">
        <f t="shared" si="3"/>
        <v>3.1</v>
      </c>
      <c r="K265" s="51"/>
    </row>
    <row r="266" spans="2:11" ht="14.25" thickBot="1" x14ac:dyDescent="0.2">
      <c r="B266" s="17"/>
      <c r="C266" s="23" t="s">
        <v>307</v>
      </c>
      <c r="D266" s="56">
        <f>'１．森林資源総括表'!J22</f>
        <v>522.45299999999997</v>
      </c>
      <c r="E266" s="52">
        <f t="shared" si="3"/>
        <v>0.7</v>
      </c>
      <c r="K266" s="51"/>
    </row>
    <row r="267" spans="2:11" ht="14.25" thickBot="1" x14ac:dyDescent="0.2">
      <c r="B267" s="25" t="s">
        <v>308</v>
      </c>
      <c r="C267" s="25" t="s">
        <v>308</v>
      </c>
      <c r="D267" s="56">
        <f>'１．森林資源総括表'!K22</f>
        <v>34700.224999999999</v>
      </c>
      <c r="E267" s="52">
        <f t="shared" si="3"/>
        <v>46.4</v>
      </c>
      <c r="K267" s="51"/>
    </row>
    <row r="268" spans="2:11" ht="14.25" thickBot="1" x14ac:dyDescent="0.2">
      <c r="B268" s="14" t="s">
        <v>313</v>
      </c>
      <c r="C268" s="14" t="s">
        <v>313</v>
      </c>
      <c r="D268" s="57">
        <f>'１．森林資源総括表'!O22</f>
        <v>6.6909999999999998</v>
      </c>
      <c r="E268" s="52">
        <f t="shared" si="3"/>
        <v>0</v>
      </c>
      <c r="K268" s="51"/>
    </row>
    <row r="269" spans="2:11" x14ac:dyDescent="0.15">
      <c r="B269" s="2" t="s">
        <v>319</v>
      </c>
    </row>
  </sheetData>
  <mergeCells count="16">
    <mergeCell ref="B258:C258"/>
    <mergeCell ref="B259:C259"/>
    <mergeCell ref="B206:C206"/>
    <mergeCell ref="B207:C207"/>
    <mergeCell ref="A4:I16"/>
    <mergeCell ref="B154:C154"/>
    <mergeCell ref="B155:C155"/>
    <mergeCell ref="B102:C102"/>
    <mergeCell ref="B103:C103"/>
    <mergeCell ref="B112:B113"/>
    <mergeCell ref="B70:C70"/>
    <mergeCell ref="E41:F41"/>
    <mergeCell ref="B41:C41"/>
    <mergeCell ref="B42:C42"/>
    <mergeCell ref="B43:C43"/>
    <mergeCell ref="B69:C69"/>
  </mergeCells>
  <phoneticPr fontId="3"/>
  <pageMargins left="0.75" right="0.75" top="1" bottom="1" header="0.51200000000000001" footer="0.51200000000000001"/>
  <pageSetup paperSize="9" orientation="portrait" horizontalDpi="300" verticalDpi="300" r:id="rId1"/>
  <headerFooter alignWithMargins="0"/>
  <rowBreaks count="5" manualBreakCount="5">
    <brk id="20" max="8" man="1"/>
    <brk id="73" max="8" man="1"/>
    <brk id="125" max="8" man="1"/>
    <brk id="177" max="8" man="1"/>
    <brk id="229" max="8"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ransitionEvaluation="1">
    <tabColor rgb="FFFF0000"/>
  </sheetPr>
  <dimension ref="A1:T34"/>
  <sheetViews>
    <sheetView tabSelected="1" view="pageBreakPreview" zoomScale="85" zoomScaleNormal="100" zoomScaleSheetLayoutView="85" workbookViewId="0">
      <selection activeCell="R22" sqref="R22"/>
    </sheetView>
  </sheetViews>
  <sheetFormatPr defaultColWidth="10.625" defaultRowHeight="14.25" x14ac:dyDescent="0.15"/>
  <cols>
    <col min="1" max="1" width="10.875" style="26" customWidth="1"/>
    <col min="2" max="2" width="7.375" style="26" customWidth="1"/>
    <col min="3" max="3" width="10.875" style="26" customWidth="1"/>
    <col min="4" max="11" width="9.625" style="26" customWidth="1"/>
    <col min="12" max="16384" width="10.625" style="26"/>
  </cols>
  <sheetData>
    <row r="1" spans="1:18" ht="17.25" x14ac:dyDescent="0.15">
      <c r="A1" s="3" t="s">
        <v>269</v>
      </c>
    </row>
    <row r="2" spans="1:18" ht="11.25" customHeight="1" thickBot="1" x14ac:dyDescent="0.2">
      <c r="A2" s="325" t="s">
        <v>28</v>
      </c>
      <c r="B2" s="325"/>
      <c r="C2" s="325"/>
      <c r="D2" s="325"/>
      <c r="E2" s="325"/>
      <c r="F2" s="325"/>
      <c r="G2" s="325"/>
      <c r="H2" s="325"/>
      <c r="I2" s="325"/>
      <c r="J2" s="325"/>
      <c r="K2" s="325"/>
      <c r="L2" s="325"/>
    </row>
    <row r="3" spans="1:18" ht="19.5" customHeight="1" x14ac:dyDescent="0.15">
      <c r="A3" s="63"/>
      <c r="B3" s="64"/>
      <c r="C3" s="65"/>
      <c r="D3" s="66" t="s">
        <v>239</v>
      </c>
      <c r="E3" s="67"/>
      <c r="F3" s="67"/>
      <c r="G3" s="67"/>
      <c r="H3" s="67"/>
      <c r="I3" s="67"/>
      <c r="J3" s="68"/>
      <c r="K3" s="68"/>
      <c r="L3" s="65"/>
      <c r="M3" s="69"/>
      <c r="R3" s="70"/>
    </row>
    <row r="4" spans="1:18" ht="19.5" customHeight="1" x14ac:dyDescent="0.15">
      <c r="A4" s="71" t="s">
        <v>240</v>
      </c>
      <c r="B4" s="72"/>
      <c r="C4" s="73" t="s">
        <v>2</v>
      </c>
      <c r="D4" s="74" t="s">
        <v>241</v>
      </c>
      <c r="E4" s="75"/>
      <c r="F4" s="75"/>
      <c r="G4" s="74" t="s">
        <v>242</v>
      </c>
      <c r="H4" s="75"/>
      <c r="I4" s="75"/>
      <c r="J4" s="73" t="s">
        <v>243</v>
      </c>
      <c r="K4" s="73" t="s">
        <v>244</v>
      </c>
      <c r="L4" s="73" t="s">
        <v>192</v>
      </c>
      <c r="M4" s="69"/>
    </row>
    <row r="5" spans="1:18" ht="19.5" customHeight="1" x14ac:dyDescent="0.15">
      <c r="A5" s="69"/>
      <c r="C5" s="76"/>
      <c r="D5" s="77" t="s">
        <v>2</v>
      </c>
      <c r="E5" s="77" t="s">
        <v>10</v>
      </c>
      <c r="F5" s="77" t="s">
        <v>11</v>
      </c>
      <c r="G5" s="77" t="s">
        <v>2</v>
      </c>
      <c r="H5" s="74" t="s">
        <v>10</v>
      </c>
      <c r="I5" s="74" t="s">
        <v>11</v>
      </c>
      <c r="J5" s="76"/>
      <c r="K5" s="76"/>
      <c r="L5" s="76"/>
      <c r="M5" s="69"/>
    </row>
    <row r="6" spans="1:18" ht="19.5" customHeight="1" x14ac:dyDescent="0.15">
      <c r="A6" s="78" t="s">
        <v>15</v>
      </c>
      <c r="B6" s="77" t="s">
        <v>13</v>
      </c>
      <c r="C6" s="79">
        <f>D6+G6+J6+K6+L6</f>
        <v>633579.47</v>
      </c>
      <c r="D6" s="79">
        <f>E6+F6</f>
        <v>263112.64</v>
      </c>
      <c r="E6" s="79">
        <f>SUM(E8,E10,E12)</f>
        <v>260844.71000000002</v>
      </c>
      <c r="F6" s="79">
        <f>SUM(F8,F10,F12)</f>
        <v>2267.9299999999998</v>
      </c>
      <c r="G6" s="79">
        <f>H6+I6</f>
        <v>339063.43999999994</v>
      </c>
      <c r="H6" s="79">
        <f t="shared" ref="H6:L7" si="0">SUM(H8,H10,H12)</f>
        <v>73032.799999999988</v>
      </c>
      <c r="I6" s="79">
        <f t="shared" si="0"/>
        <v>266030.63999999996</v>
      </c>
      <c r="J6" s="79">
        <f>SUM(J8,J10,J12)</f>
        <v>9172.0400000000009</v>
      </c>
      <c r="K6" s="79">
        <f t="shared" si="0"/>
        <v>21966.469999999921</v>
      </c>
      <c r="L6" s="79">
        <f t="shared" si="0"/>
        <v>264.88</v>
      </c>
      <c r="M6" s="69"/>
    </row>
    <row r="7" spans="1:18" ht="19.5" customHeight="1" x14ac:dyDescent="0.15">
      <c r="A7" s="80"/>
      <c r="B7" s="77" t="s">
        <v>14</v>
      </c>
      <c r="C7" s="79">
        <f t="shared" ref="C7:C13" si="1">D7+G7+J7+K7+L7</f>
        <v>129298.067</v>
      </c>
      <c r="D7" s="79">
        <f t="shared" ref="D7:D13" si="2">E7+F7</f>
        <v>69020.190999999992</v>
      </c>
      <c r="E7" s="79">
        <f>SUM(E9,E11,E13)</f>
        <v>65422.84599999999</v>
      </c>
      <c r="F7" s="79">
        <f>SUM(F9,F11,F13)</f>
        <v>3597.3450000000003</v>
      </c>
      <c r="G7" s="79">
        <f t="shared" ref="G7:G13" si="3">H7+I7</f>
        <v>60270.717000000004</v>
      </c>
      <c r="H7" s="79">
        <f t="shared" si="0"/>
        <v>17751.075999999997</v>
      </c>
      <c r="I7" s="79">
        <f t="shared" si="0"/>
        <v>42519.641000000003</v>
      </c>
      <c r="J7" s="79">
        <f t="shared" si="0"/>
        <v>4.1589999999999998</v>
      </c>
      <c r="K7" s="79">
        <f t="shared" si="0"/>
        <v>3</v>
      </c>
      <c r="L7" s="79">
        <f t="shared" si="0"/>
        <v>0</v>
      </c>
      <c r="M7" s="69"/>
    </row>
    <row r="8" spans="1:18" ht="19.5" customHeight="1" x14ac:dyDescent="0.15">
      <c r="A8" s="78" t="s">
        <v>38</v>
      </c>
      <c r="B8" s="77" t="s">
        <v>13</v>
      </c>
      <c r="C8" s="79">
        <f t="shared" si="1"/>
        <v>238555.24</v>
      </c>
      <c r="D8" s="79">
        <f t="shared" si="2"/>
        <v>130827.66</v>
      </c>
      <c r="E8" s="79">
        <f>'３．民有林森林資源表'!E7</f>
        <v>129023.09</v>
      </c>
      <c r="F8" s="79">
        <f>'３．民有林森林資源表'!F7</f>
        <v>1804.5700000000002</v>
      </c>
      <c r="G8" s="79">
        <f t="shared" si="3"/>
        <v>100007.18999999999</v>
      </c>
      <c r="H8" s="79">
        <f>'３．民有林森林資源表'!N7</f>
        <v>15149.39</v>
      </c>
      <c r="I8" s="79">
        <f>'３．民有林森林資源表'!O7</f>
        <v>84857.799999999988</v>
      </c>
      <c r="J8" s="79">
        <f>'３．民有林森林資源表'!Y7</f>
        <v>7455.51</v>
      </c>
      <c r="K8" s="81" t="s">
        <v>472</v>
      </c>
      <c r="L8" s="79">
        <f>'３．民有林森林資源表'!AB7</f>
        <v>264.88</v>
      </c>
      <c r="M8" s="69"/>
    </row>
    <row r="9" spans="1:18" ht="19.5" customHeight="1" x14ac:dyDescent="0.15">
      <c r="A9" s="80"/>
      <c r="B9" s="77" t="s">
        <v>14</v>
      </c>
      <c r="C9" s="79">
        <f t="shared" si="1"/>
        <v>54098.114000000001</v>
      </c>
      <c r="D9" s="79">
        <f t="shared" si="2"/>
        <v>39243.85</v>
      </c>
      <c r="E9" s="79">
        <f>'３．民有林森林資源表'!E8</f>
        <v>39065.144999999997</v>
      </c>
      <c r="F9" s="79">
        <f>'３．民有林森林資源表'!F8</f>
        <v>178.70500000000001</v>
      </c>
      <c r="G9" s="79">
        <f t="shared" si="3"/>
        <v>14853.796</v>
      </c>
      <c r="H9" s="79">
        <f>'３．民有林森林資源表'!N8</f>
        <v>3632.2239999999997</v>
      </c>
      <c r="I9" s="79">
        <f>'３．民有林森林資源表'!O8</f>
        <v>11221.572</v>
      </c>
      <c r="J9" s="79">
        <f>'３．民有林森林資源表'!Y8</f>
        <v>0.46800000000000003</v>
      </c>
      <c r="K9" s="81" t="s">
        <v>472</v>
      </c>
      <c r="L9" s="79">
        <f>'３．民有林森林資源表'!AB8</f>
        <v>0</v>
      </c>
      <c r="M9" s="69"/>
    </row>
    <row r="10" spans="1:18" ht="19.5" customHeight="1" x14ac:dyDescent="0.15">
      <c r="A10" s="82" t="s">
        <v>39</v>
      </c>
      <c r="B10" s="83" t="s">
        <v>13</v>
      </c>
      <c r="C10" s="79">
        <f>D10+G10+J10+K10+L10</f>
        <v>392987.99999999988</v>
      </c>
      <c r="D10" s="79">
        <f t="shared" si="2"/>
        <v>130588.67000000001</v>
      </c>
      <c r="E10" s="84">
        <f>'４．国有林森林資源表'!E6</f>
        <v>130159.99000000002</v>
      </c>
      <c r="F10" s="84">
        <f>'４．国有林森林資源表'!F6</f>
        <v>428.68</v>
      </c>
      <c r="G10" s="79">
        <f t="shared" si="3"/>
        <v>239056.24999999997</v>
      </c>
      <c r="H10" s="84">
        <f>'４．国有林森林資源表'!H6</f>
        <v>57883.409999999996</v>
      </c>
      <c r="I10" s="84">
        <f>'４．国有林森林資源表'!I6</f>
        <v>181172.83999999997</v>
      </c>
      <c r="J10" s="84">
        <f>'４．国有林森林資源表'!J6</f>
        <v>1571.41</v>
      </c>
      <c r="K10" s="84">
        <f>'４．国有林森林資源表'!M6</f>
        <v>21771.669999999922</v>
      </c>
      <c r="L10" s="84">
        <v>0</v>
      </c>
      <c r="M10" s="85"/>
    </row>
    <row r="11" spans="1:18" ht="19.5" customHeight="1" x14ac:dyDescent="0.15">
      <c r="A11" s="86"/>
      <c r="B11" s="83" t="s">
        <v>14</v>
      </c>
      <c r="C11" s="79">
        <f t="shared" si="1"/>
        <v>74838.663</v>
      </c>
      <c r="D11" s="79">
        <f t="shared" si="2"/>
        <v>29415.050999999996</v>
      </c>
      <c r="E11" s="84">
        <f>'４．国有林森林資源表'!E7</f>
        <v>26012.894999999997</v>
      </c>
      <c r="F11" s="84">
        <f>'４．国有林森林資源表'!F7</f>
        <v>3402.1560000000004</v>
      </c>
      <c r="G11" s="79">
        <f t="shared" si="3"/>
        <v>45416.921000000002</v>
      </c>
      <c r="H11" s="84">
        <f>'４．国有林森林資源表'!H7</f>
        <v>14118.851999999999</v>
      </c>
      <c r="I11" s="84">
        <f>'４．国有林森林資源表'!I7</f>
        <v>31298.069</v>
      </c>
      <c r="J11" s="84">
        <f>'４．国有林森林資源表'!J7</f>
        <v>3.6909999999999998</v>
      </c>
      <c r="K11" s="84">
        <f>'４．国有林森林資源表'!M7</f>
        <v>3</v>
      </c>
      <c r="L11" s="84">
        <v>0</v>
      </c>
      <c r="M11" s="85"/>
    </row>
    <row r="12" spans="1:18" ht="19.5" customHeight="1" x14ac:dyDescent="0.15">
      <c r="A12" s="82" t="s">
        <v>202</v>
      </c>
      <c r="B12" s="83" t="s">
        <v>13</v>
      </c>
      <c r="C12" s="79">
        <f t="shared" si="1"/>
        <v>2036.2299999999998</v>
      </c>
      <c r="D12" s="79">
        <f t="shared" si="2"/>
        <v>1696.31</v>
      </c>
      <c r="E12" s="84">
        <v>1661.6299999999999</v>
      </c>
      <c r="F12" s="84">
        <v>34.68</v>
      </c>
      <c r="G12" s="79">
        <f t="shared" si="3"/>
        <v>0</v>
      </c>
      <c r="H12" s="84">
        <v>0</v>
      </c>
      <c r="I12" s="84">
        <v>0</v>
      </c>
      <c r="J12" s="84">
        <v>145.12</v>
      </c>
      <c r="K12" s="84">
        <v>194.8</v>
      </c>
      <c r="L12" s="84">
        <v>0</v>
      </c>
      <c r="M12" s="85"/>
    </row>
    <row r="13" spans="1:18" ht="19.5" customHeight="1" thickBot="1" x14ac:dyDescent="0.2">
      <c r="A13" s="86"/>
      <c r="B13" s="83" t="s">
        <v>14</v>
      </c>
      <c r="C13" s="79">
        <f t="shared" si="1"/>
        <v>361.28999999999996</v>
      </c>
      <c r="D13" s="79">
        <f t="shared" si="2"/>
        <v>361.28999999999996</v>
      </c>
      <c r="E13" s="84">
        <v>344.80599999999998</v>
      </c>
      <c r="F13" s="84">
        <v>16.484000000000002</v>
      </c>
      <c r="G13" s="79">
        <f t="shared" si="3"/>
        <v>0</v>
      </c>
      <c r="H13" s="84">
        <v>0</v>
      </c>
      <c r="I13" s="84">
        <v>0</v>
      </c>
      <c r="J13" s="84">
        <v>0</v>
      </c>
      <c r="K13" s="84">
        <v>0</v>
      </c>
      <c r="L13" s="84">
        <v>0</v>
      </c>
      <c r="M13" s="85"/>
    </row>
    <row r="14" spans="1:18" x14ac:dyDescent="0.15">
      <c r="A14" s="87" t="s">
        <v>245</v>
      </c>
      <c r="B14" s="64"/>
      <c r="C14" s="64"/>
      <c r="D14" s="64"/>
      <c r="E14" s="64"/>
      <c r="F14" s="64"/>
      <c r="G14" s="64"/>
      <c r="H14" s="88"/>
      <c r="I14" s="88"/>
      <c r="J14" s="64"/>
      <c r="K14" s="64"/>
      <c r="L14" s="64"/>
    </row>
    <row r="16" spans="1:18" ht="17.25" x14ac:dyDescent="0.15">
      <c r="A16" s="3" t="s">
        <v>275</v>
      </c>
    </row>
    <row r="17" spans="1:20" ht="11.25" customHeight="1" thickBot="1" x14ac:dyDescent="0.2">
      <c r="A17" s="326" t="s">
        <v>246</v>
      </c>
      <c r="B17" s="326"/>
      <c r="C17" s="326"/>
      <c r="D17" s="326"/>
      <c r="E17" s="326"/>
      <c r="F17" s="326"/>
      <c r="G17" s="326"/>
      <c r="H17" s="326"/>
      <c r="I17" s="326"/>
      <c r="J17" s="326"/>
      <c r="K17" s="326"/>
      <c r="L17" s="326"/>
      <c r="M17" s="326"/>
      <c r="N17" s="326"/>
      <c r="O17" s="326"/>
      <c r="P17" s="326"/>
    </row>
    <row r="18" spans="1:20" ht="19.5" customHeight="1" x14ac:dyDescent="0.15">
      <c r="A18" s="327" t="s">
        <v>29</v>
      </c>
      <c r="B18" s="328"/>
      <c r="C18" s="89" t="s">
        <v>30</v>
      </c>
      <c r="D18" s="90" t="s">
        <v>31</v>
      </c>
      <c r="E18" s="91"/>
      <c r="F18" s="91"/>
      <c r="G18" s="91"/>
      <c r="H18" s="91"/>
      <c r="I18" s="91"/>
      <c r="J18" s="91"/>
      <c r="K18" s="90" t="s">
        <v>247</v>
      </c>
      <c r="L18" s="91"/>
      <c r="M18" s="91"/>
      <c r="N18" s="91"/>
      <c r="O18" s="92" t="s">
        <v>270</v>
      </c>
      <c r="P18" s="93" t="s">
        <v>248</v>
      </c>
    </row>
    <row r="19" spans="1:20" ht="19.5" customHeight="1" x14ac:dyDescent="0.15">
      <c r="A19" s="329"/>
      <c r="B19" s="330"/>
      <c r="C19" s="73"/>
      <c r="D19" s="95" t="s">
        <v>30</v>
      </c>
      <c r="E19" s="95" t="s">
        <v>32</v>
      </c>
      <c r="F19" s="95" t="s">
        <v>33</v>
      </c>
      <c r="G19" s="95" t="s">
        <v>34</v>
      </c>
      <c r="H19" s="95" t="s">
        <v>35</v>
      </c>
      <c r="I19" s="95" t="s">
        <v>36</v>
      </c>
      <c r="J19" s="95" t="s">
        <v>37</v>
      </c>
      <c r="K19" s="95" t="s">
        <v>30</v>
      </c>
      <c r="L19" s="95" t="s">
        <v>249</v>
      </c>
      <c r="M19" s="95" t="s">
        <v>250</v>
      </c>
      <c r="N19" s="95" t="s">
        <v>251</v>
      </c>
      <c r="O19" s="96" t="s">
        <v>271</v>
      </c>
      <c r="P19" s="97"/>
    </row>
    <row r="20" spans="1:20" ht="19.5" customHeight="1" x14ac:dyDescent="0.15">
      <c r="A20" s="331" t="s">
        <v>272</v>
      </c>
      <c r="B20" s="332"/>
      <c r="C20" s="79">
        <f>D20+K20+O20</f>
        <v>129297.59900000002</v>
      </c>
      <c r="D20" s="79">
        <f>SUM(E20:J20)</f>
        <v>83173.922000000006</v>
      </c>
      <c r="E20" s="79">
        <f>SUM(E21:E23)</f>
        <v>52584.572</v>
      </c>
      <c r="F20" s="79">
        <f t="shared" ref="F20:L20" si="4">SUM(F21:F23)</f>
        <v>9518.5930000000008</v>
      </c>
      <c r="G20" s="79">
        <f t="shared" si="4"/>
        <v>2985.2910000000002</v>
      </c>
      <c r="H20" s="79">
        <f t="shared" si="4"/>
        <v>13620.846</v>
      </c>
      <c r="I20" s="79">
        <f t="shared" si="4"/>
        <v>3929.319</v>
      </c>
      <c r="J20" s="79">
        <f t="shared" si="4"/>
        <v>535.30099999999993</v>
      </c>
      <c r="K20" s="79">
        <f>SUM(L20:N20)</f>
        <v>46116.986000000004</v>
      </c>
      <c r="L20" s="79">
        <f t="shared" si="4"/>
        <v>16145.225</v>
      </c>
      <c r="M20" s="79">
        <f t="shared" ref="M20" si="5">SUM(M21:M23)</f>
        <v>2167.1440000000002</v>
      </c>
      <c r="N20" s="79">
        <f t="shared" ref="N20" si="6">SUM(N21:N23)</f>
        <v>27804.617000000002</v>
      </c>
      <c r="O20" s="79">
        <f t="shared" ref="O20" si="7">SUM(O21:O23)</f>
        <v>6.6909999999999998</v>
      </c>
      <c r="P20" s="98">
        <f>C20/C30*1000</f>
        <v>204.0748152480968</v>
      </c>
      <c r="R20" s="58"/>
    </row>
    <row r="21" spans="1:20" ht="19.5" customHeight="1" x14ac:dyDescent="0.15">
      <c r="A21" s="333" t="s">
        <v>273</v>
      </c>
      <c r="B21" s="334"/>
      <c r="C21" s="79">
        <f>D21+K21+O21</f>
        <v>54097.645999999993</v>
      </c>
      <c r="D21" s="79">
        <f>SUM(E21:J21)</f>
        <v>42697.368999999992</v>
      </c>
      <c r="E21" s="79">
        <v>31700.575999999997</v>
      </c>
      <c r="F21" s="79">
        <v>7109.1500000000005</v>
      </c>
      <c r="G21" s="79">
        <v>2089.4540000000002</v>
      </c>
      <c r="H21" s="79">
        <v>260.38</v>
      </c>
      <c r="I21" s="79">
        <v>1524.961</v>
      </c>
      <c r="J21" s="79">
        <v>12.847999999999999</v>
      </c>
      <c r="K21" s="79">
        <f t="shared" ref="K21:K23" si="8">SUM(L21:N21)</f>
        <v>11400.277</v>
      </c>
      <c r="L21" s="79">
        <v>16.173999999999999</v>
      </c>
      <c r="M21" s="79">
        <v>89.253</v>
      </c>
      <c r="N21" s="79">
        <v>11294.85</v>
      </c>
      <c r="O21" s="79" t="s">
        <v>577</v>
      </c>
      <c r="P21" s="98">
        <v>226.77205444761475</v>
      </c>
      <c r="R21" s="58"/>
    </row>
    <row r="22" spans="1:20" ht="19.5" customHeight="1" x14ac:dyDescent="0.15">
      <c r="A22" s="323" t="s">
        <v>318</v>
      </c>
      <c r="B22" s="324"/>
      <c r="C22" s="79">
        <f t="shared" ref="C22" si="9">D22+K22+O22</f>
        <v>74838.663000000015</v>
      </c>
      <c r="D22" s="79">
        <f>SUM(E22:J22)</f>
        <v>40131.747000000003</v>
      </c>
      <c r="E22" s="84">
        <v>20709.128000000001</v>
      </c>
      <c r="F22" s="84">
        <v>2356.4409999999998</v>
      </c>
      <c r="G22" s="84">
        <v>895.83699999999999</v>
      </c>
      <c r="H22" s="84">
        <v>13360.466</v>
      </c>
      <c r="I22" s="84">
        <v>2287.422</v>
      </c>
      <c r="J22" s="84">
        <v>522.45299999999997</v>
      </c>
      <c r="K22" s="79">
        <f t="shared" si="8"/>
        <v>34700.224999999999</v>
      </c>
      <c r="L22" s="84">
        <v>16129.050999999999</v>
      </c>
      <c r="M22" s="84">
        <v>2077.8910000000001</v>
      </c>
      <c r="N22" s="84">
        <v>16493.282999999999</v>
      </c>
      <c r="O22" s="84">
        <v>6.6909999999999998</v>
      </c>
      <c r="P22" s="98">
        <v>190.4349827475649</v>
      </c>
      <c r="R22" s="100"/>
    </row>
    <row r="23" spans="1:20" ht="19.5" customHeight="1" thickBot="1" x14ac:dyDescent="0.2">
      <c r="A23" s="335" t="s">
        <v>202</v>
      </c>
      <c r="B23" s="336"/>
      <c r="C23" s="103">
        <f>D23+K23+O23</f>
        <v>361.29</v>
      </c>
      <c r="D23" s="103">
        <f>SUM(E23:J23)</f>
        <v>344.80600000000004</v>
      </c>
      <c r="E23" s="104">
        <v>174.86799999999999</v>
      </c>
      <c r="F23" s="104">
        <v>53.002000000000002</v>
      </c>
      <c r="G23" s="104">
        <v>0</v>
      </c>
      <c r="H23" s="104">
        <v>0</v>
      </c>
      <c r="I23" s="104">
        <v>116.93600000000001</v>
      </c>
      <c r="J23" s="104">
        <v>0</v>
      </c>
      <c r="K23" s="103">
        <f t="shared" si="8"/>
        <v>16.484000000000002</v>
      </c>
      <c r="L23" s="104">
        <v>0</v>
      </c>
      <c r="M23" s="104">
        <v>0</v>
      </c>
      <c r="N23" s="104">
        <v>16.484000000000002</v>
      </c>
      <c r="O23" s="104">
        <v>0</v>
      </c>
      <c r="P23" s="105">
        <f>C23/C12*1000</f>
        <v>177.43084032746796</v>
      </c>
      <c r="R23" s="106"/>
    </row>
    <row r="24" spans="1:20" x14ac:dyDescent="0.15">
      <c r="A24" s="2" t="s">
        <v>40</v>
      </c>
      <c r="B24" s="107"/>
      <c r="C24" s="107"/>
      <c r="D24" s="107"/>
      <c r="E24" s="107"/>
      <c r="F24" s="107"/>
      <c r="G24" s="107"/>
      <c r="H24" s="107"/>
      <c r="I24" s="107"/>
      <c r="J24" s="107"/>
      <c r="K24" s="107"/>
      <c r="L24" s="107"/>
      <c r="M24" s="107"/>
      <c r="N24" s="107"/>
      <c r="O24" s="107"/>
    </row>
    <row r="26" spans="1:20" ht="17.25" x14ac:dyDescent="0.15">
      <c r="A26" s="3" t="s">
        <v>276</v>
      </c>
    </row>
    <row r="27" spans="1:20" ht="11.25" customHeight="1" thickBot="1" x14ac:dyDescent="0.2">
      <c r="A27" s="337" t="s">
        <v>274</v>
      </c>
      <c r="B27" s="337"/>
      <c r="C27" s="337"/>
      <c r="D27" s="337"/>
      <c r="E27" s="337"/>
      <c r="F27" s="337"/>
      <c r="G27" s="337"/>
      <c r="H27" s="337"/>
      <c r="I27" s="337"/>
      <c r="J27" s="337"/>
      <c r="K27" s="337"/>
      <c r="L27" s="337"/>
      <c r="M27" s="337"/>
      <c r="N27" s="337"/>
      <c r="O27" s="337"/>
    </row>
    <row r="28" spans="1:20" ht="19.5" customHeight="1" x14ac:dyDescent="0.15">
      <c r="A28" s="327" t="s">
        <v>29</v>
      </c>
      <c r="B28" s="328"/>
      <c r="C28" s="89" t="s">
        <v>30</v>
      </c>
      <c r="D28" s="90" t="s">
        <v>31</v>
      </c>
      <c r="E28" s="91"/>
      <c r="F28" s="91"/>
      <c r="G28" s="91"/>
      <c r="H28" s="91"/>
      <c r="I28" s="91"/>
      <c r="J28" s="91"/>
      <c r="K28" s="90" t="s">
        <v>247</v>
      </c>
      <c r="L28" s="91"/>
      <c r="M28" s="91"/>
      <c r="N28" s="91"/>
      <c r="O28" s="108" t="s">
        <v>270</v>
      </c>
    </row>
    <row r="29" spans="1:20" ht="19.5" customHeight="1" x14ac:dyDescent="0.15">
      <c r="A29" s="329"/>
      <c r="B29" s="330"/>
      <c r="C29" s="109"/>
      <c r="D29" s="95" t="s">
        <v>30</v>
      </c>
      <c r="E29" s="95" t="s">
        <v>32</v>
      </c>
      <c r="F29" s="95" t="s">
        <v>33</v>
      </c>
      <c r="G29" s="95" t="s">
        <v>34</v>
      </c>
      <c r="H29" s="95" t="s">
        <v>35</v>
      </c>
      <c r="I29" s="95" t="s">
        <v>36</v>
      </c>
      <c r="J29" s="95" t="s">
        <v>37</v>
      </c>
      <c r="K29" s="95" t="s">
        <v>30</v>
      </c>
      <c r="L29" s="95" t="s">
        <v>249</v>
      </c>
      <c r="M29" s="95" t="s">
        <v>250</v>
      </c>
      <c r="N29" s="95" t="s">
        <v>251</v>
      </c>
      <c r="O29" s="110" t="s">
        <v>271</v>
      </c>
    </row>
    <row r="30" spans="1:20" ht="19.5" customHeight="1" x14ac:dyDescent="0.15">
      <c r="A30" s="333" t="s">
        <v>272</v>
      </c>
      <c r="B30" s="334"/>
      <c r="C30" s="79">
        <f>C31+C32+C33</f>
        <v>633579.4</v>
      </c>
      <c r="D30" s="79">
        <f t="shared" ref="D30:N30" si="10">D31+D32+D33</f>
        <v>333877.44</v>
      </c>
      <c r="E30" s="79">
        <f t="shared" si="10"/>
        <v>194412.23</v>
      </c>
      <c r="F30" s="79">
        <f t="shared" si="10"/>
        <v>44683.229999999996</v>
      </c>
      <c r="G30" s="79">
        <f t="shared" si="10"/>
        <v>14155.579999999998</v>
      </c>
      <c r="H30" s="79">
        <f t="shared" si="10"/>
        <v>53256.27</v>
      </c>
      <c r="I30" s="79">
        <f t="shared" si="10"/>
        <v>21211.770000000004</v>
      </c>
      <c r="J30" s="79">
        <f t="shared" si="10"/>
        <v>6158.36</v>
      </c>
      <c r="K30" s="79">
        <f t="shared" si="10"/>
        <v>268298.57</v>
      </c>
      <c r="L30" s="79">
        <f t="shared" si="10"/>
        <v>92690.55</v>
      </c>
      <c r="M30" s="79">
        <f t="shared" si="10"/>
        <v>14534.63</v>
      </c>
      <c r="N30" s="79">
        <f t="shared" si="10"/>
        <v>161073.38999999998</v>
      </c>
      <c r="O30" s="111">
        <f>O31+O32+O33</f>
        <v>31403.39</v>
      </c>
    </row>
    <row r="31" spans="1:20" ht="19.5" customHeight="1" x14ac:dyDescent="0.15">
      <c r="A31" s="331" t="s">
        <v>273</v>
      </c>
      <c r="B31" s="332"/>
      <c r="C31" s="79">
        <f>D31+K31+O31</f>
        <v>238555.17</v>
      </c>
      <c r="D31" s="79">
        <f t="shared" ref="D31:D33" si="11">SUM(E31:J31)</f>
        <v>144172.41</v>
      </c>
      <c r="E31" s="79">
        <v>94572.36</v>
      </c>
      <c r="F31" s="79">
        <v>30998.42</v>
      </c>
      <c r="G31" s="79">
        <v>9053.9699999999993</v>
      </c>
      <c r="H31" s="79">
        <v>3327.96</v>
      </c>
      <c r="I31" s="79">
        <v>6114.51</v>
      </c>
      <c r="J31" s="79">
        <v>105.19</v>
      </c>
      <c r="K31" s="79">
        <f t="shared" ref="K31:K33" si="12">SUM(L31:N31)</f>
        <v>86662.37</v>
      </c>
      <c r="L31" s="79">
        <v>184.89</v>
      </c>
      <c r="M31" s="79">
        <v>929.88</v>
      </c>
      <c r="N31" s="79">
        <v>85547.599999999991</v>
      </c>
      <c r="O31" s="111">
        <v>7720.39</v>
      </c>
    </row>
    <row r="32" spans="1:20" ht="19.5" customHeight="1" x14ac:dyDescent="0.15">
      <c r="A32" s="323" t="s">
        <v>318</v>
      </c>
      <c r="B32" s="324"/>
      <c r="C32" s="79">
        <f t="shared" ref="C32:C33" si="13">D32+K32+O32</f>
        <v>392988.00000000006</v>
      </c>
      <c r="D32" s="395">
        <f t="shared" si="11"/>
        <v>188043.4</v>
      </c>
      <c r="E32" s="395">
        <v>99160.73</v>
      </c>
      <c r="F32" s="395">
        <v>13346.22</v>
      </c>
      <c r="G32" s="395">
        <v>5101.6099999999997</v>
      </c>
      <c r="H32" s="395">
        <v>49928.31</v>
      </c>
      <c r="I32" s="395">
        <v>14453.36</v>
      </c>
      <c r="J32" s="395">
        <v>6053.17</v>
      </c>
      <c r="K32" s="395">
        <f t="shared" si="12"/>
        <v>181601.52000000002</v>
      </c>
      <c r="L32" s="395">
        <v>92505.66</v>
      </c>
      <c r="M32" s="395">
        <v>13604.75</v>
      </c>
      <c r="N32" s="84">
        <v>75491.11</v>
      </c>
      <c r="O32" s="113">
        <v>23343.08</v>
      </c>
      <c r="P32" s="114"/>
      <c r="R32" s="100"/>
      <c r="T32" s="59"/>
    </row>
    <row r="33" spans="1:20" ht="19.5" customHeight="1" thickBot="1" x14ac:dyDescent="0.2">
      <c r="A33" s="335" t="s">
        <v>202</v>
      </c>
      <c r="B33" s="336"/>
      <c r="C33" s="103">
        <f t="shared" si="13"/>
        <v>2036.2300000000002</v>
      </c>
      <c r="D33" s="396">
        <f t="shared" si="11"/>
        <v>1661.63</v>
      </c>
      <c r="E33" s="397">
        <v>679.14</v>
      </c>
      <c r="F33" s="397">
        <v>338.59</v>
      </c>
      <c r="G33" s="397">
        <v>0</v>
      </c>
      <c r="H33" s="397">
        <v>0</v>
      </c>
      <c r="I33" s="397">
        <v>643.9</v>
      </c>
      <c r="J33" s="397">
        <v>0</v>
      </c>
      <c r="K33" s="396">
        <f t="shared" si="12"/>
        <v>34.68</v>
      </c>
      <c r="L33" s="397">
        <v>0</v>
      </c>
      <c r="M33" s="397">
        <v>0</v>
      </c>
      <c r="N33" s="104">
        <v>34.68</v>
      </c>
      <c r="O33" s="115">
        <v>339.92</v>
      </c>
      <c r="P33" s="114"/>
      <c r="R33" s="106"/>
      <c r="T33" s="58"/>
    </row>
    <row r="34" spans="1:20" x14ac:dyDescent="0.15">
      <c r="A34" s="2" t="s">
        <v>40</v>
      </c>
      <c r="B34" s="116"/>
      <c r="C34" s="116"/>
      <c r="D34" s="116"/>
      <c r="E34" s="116"/>
      <c r="F34" s="116"/>
      <c r="G34" s="116"/>
      <c r="H34" s="116"/>
      <c r="I34" s="116"/>
      <c r="J34" s="116"/>
      <c r="K34" s="116"/>
      <c r="L34" s="116"/>
      <c r="M34" s="116"/>
      <c r="N34" s="116"/>
    </row>
  </sheetData>
  <mergeCells count="13">
    <mergeCell ref="A33:B33"/>
    <mergeCell ref="A23:B23"/>
    <mergeCell ref="A27:O27"/>
    <mergeCell ref="A28:B29"/>
    <mergeCell ref="A30:B30"/>
    <mergeCell ref="A31:B31"/>
    <mergeCell ref="A32:B32"/>
    <mergeCell ref="A22:B22"/>
    <mergeCell ref="A2:L2"/>
    <mergeCell ref="A17:P17"/>
    <mergeCell ref="A18:B19"/>
    <mergeCell ref="A20:B20"/>
    <mergeCell ref="A21:B21"/>
  </mergeCells>
  <phoneticPr fontId="3"/>
  <pageMargins left="0.78750000000000009" right="0.78750000000000009" top="0.98402777777777772" bottom="0.98402777777777772" header="0.51180555555555562" footer="0.51180555555555562"/>
  <pageSetup paperSize="9" scale="75" firstPageNumber="5" orientation="landscape" useFirstPageNumber="1" horizontalDpi="300" verticalDpi="300" r:id="rId1"/>
  <headerFooter alignWithMargins="0"/>
  <ignoredErrors>
    <ignoredError sqref="D21:D23 K21:K23 D32:D33 K31:K33" formulaRange="1"/>
    <ignoredError sqref="G6:G7 K20" 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0000"/>
  </sheetPr>
  <dimension ref="A1:S142"/>
  <sheetViews>
    <sheetView view="pageBreakPreview" zoomScaleNormal="75" workbookViewId="0">
      <selection activeCell="Q9" sqref="Q9"/>
    </sheetView>
  </sheetViews>
  <sheetFormatPr defaultColWidth="10.625" defaultRowHeight="14.25" x14ac:dyDescent="0.15"/>
  <cols>
    <col min="1" max="1" width="18" style="26" customWidth="1"/>
    <col min="2" max="2" width="6.625" style="26" customWidth="1"/>
    <col min="3" max="3" width="8.625" style="27" customWidth="1"/>
    <col min="4" max="14" width="8.625" style="26" customWidth="1"/>
    <col min="15" max="15" width="1" style="26" customWidth="1"/>
    <col min="16" max="16" width="10.75" style="26" customWidth="1"/>
    <col min="17" max="17" width="16.5" style="26" customWidth="1"/>
    <col min="18" max="16384" width="10.625" style="26"/>
  </cols>
  <sheetData>
    <row r="1" spans="1:19" ht="17.25" x14ac:dyDescent="0.15">
      <c r="A1" s="3" t="s">
        <v>480</v>
      </c>
      <c r="F1" s="114"/>
    </row>
    <row r="2" spans="1:19" ht="14.25" customHeight="1" thickBot="1" x14ac:dyDescent="0.2">
      <c r="A2" s="325" t="s">
        <v>252</v>
      </c>
      <c r="B2" s="325"/>
      <c r="C2" s="325"/>
      <c r="D2" s="325"/>
      <c r="E2" s="325"/>
      <c r="F2" s="325"/>
      <c r="G2" s="325"/>
      <c r="H2" s="325"/>
      <c r="I2" s="325"/>
      <c r="J2" s="325"/>
      <c r="K2" s="325"/>
      <c r="L2" s="325"/>
      <c r="M2" s="325"/>
      <c r="N2" s="325"/>
    </row>
    <row r="3" spans="1:19" ht="14.25" customHeight="1" x14ac:dyDescent="0.15">
      <c r="A3" s="117"/>
      <c r="B3" s="118"/>
      <c r="C3" s="341" t="s">
        <v>397</v>
      </c>
      <c r="D3" s="68"/>
      <c r="E3" s="68"/>
      <c r="F3" s="66" t="s">
        <v>253</v>
      </c>
      <c r="G3" s="67"/>
      <c r="H3" s="67"/>
      <c r="I3" s="67"/>
      <c r="J3" s="67"/>
      <c r="K3" s="67"/>
      <c r="L3" s="119" t="s">
        <v>254</v>
      </c>
      <c r="M3" s="120"/>
      <c r="N3" s="120"/>
      <c r="O3" s="31"/>
      <c r="Q3" s="116"/>
      <c r="R3" s="116"/>
      <c r="S3" s="344"/>
    </row>
    <row r="4" spans="1:19" ht="14.25" customHeight="1" x14ac:dyDescent="0.15">
      <c r="A4" s="71" t="s">
        <v>191</v>
      </c>
      <c r="B4" s="72"/>
      <c r="C4" s="342"/>
      <c r="D4" s="73" t="s">
        <v>255</v>
      </c>
      <c r="E4" s="73" t="s">
        <v>256</v>
      </c>
      <c r="F4" s="77"/>
      <c r="G4" s="77"/>
      <c r="H4" s="77"/>
      <c r="I4" s="343" t="s">
        <v>398</v>
      </c>
      <c r="J4" s="343" t="s">
        <v>399</v>
      </c>
      <c r="K4" s="121" t="s">
        <v>115</v>
      </c>
      <c r="L4" s="83"/>
      <c r="M4" s="338" t="s">
        <v>437</v>
      </c>
      <c r="N4" s="122" t="s">
        <v>117</v>
      </c>
      <c r="O4" s="31"/>
      <c r="Q4" s="72"/>
      <c r="R4" s="72"/>
      <c r="S4" s="345"/>
    </row>
    <row r="5" spans="1:19" ht="14.25" customHeight="1" x14ac:dyDescent="0.15">
      <c r="A5" s="71"/>
      <c r="B5" s="72"/>
      <c r="C5" s="342"/>
      <c r="D5" s="73"/>
      <c r="E5" s="73"/>
      <c r="F5" s="73" t="s">
        <v>257</v>
      </c>
      <c r="G5" s="73" t="s">
        <v>258</v>
      </c>
      <c r="H5" s="73" t="s">
        <v>259</v>
      </c>
      <c r="I5" s="339"/>
      <c r="J5" s="339"/>
      <c r="K5" s="123" t="s">
        <v>116</v>
      </c>
      <c r="L5" s="124" t="s">
        <v>257</v>
      </c>
      <c r="M5" s="339"/>
      <c r="N5" s="125" t="s">
        <v>118</v>
      </c>
      <c r="O5" s="31"/>
      <c r="Q5" s="72"/>
      <c r="R5" s="72"/>
      <c r="S5" s="345"/>
    </row>
    <row r="6" spans="1:19" x14ac:dyDescent="0.15">
      <c r="A6" s="31"/>
      <c r="C6" s="73" t="s">
        <v>260</v>
      </c>
      <c r="D6" s="126" t="s">
        <v>261</v>
      </c>
      <c r="E6" s="73" t="s">
        <v>262</v>
      </c>
      <c r="F6" s="73" t="s">
        <v>263</v>
      </c>
      <c r="G6" s="73" t="s">
        <v>264</v>
      </c>
      <c r="H6" s="73"/>
      <c r="I6" s="340"/>
      <c r="J6" s="340"/>
      <c r="K6" s="73" t="s">
        <v>265</v>
      </c>
      <c r="L6" s="124" t="s">
        <v>266</v>
      </c>
      <c r="M6" s="340"/>
      <c r="N6" s="127"/>
      <c r="O6" s="31"/>
      <c r="Q6" s="116"/>
      <c r="S6" s="156"/>
    </row>
    <row r="7" spans="1:19" x14ac:dyDescent="0.15">
      <c r="A7" s="78" t="s">
        <v>267</v>
      </c>
      <c r="B7" s="77" t="s">
        <v>13</v>
      </c>
      <c r="C7" s="112">
        <f>SUM(C9,C63,C83,C103)</f>
        <v>964512</v>
      </c>
      <c r="D7" s="79">
        <f>SUM(F7+L7)</f>
        <v>633579.47</v>
      </c>
      <c r="E7" s="50">
        <f>D7/C7*100</f>
        <v>65.689122582197001</v>
      </c>
      <c r="F7" s="84">
        <f>SUM(G7:J7)</f>
        <v>238555.24</v>
      </c>
      <c r="G7" s="128">
        <f>SUM(G9,G63,G83,G103)</f>
        <v>130827.65999999999</v>
      </c>
      <c r="H7" s="128">
        <f t="shared" ref="H7:J8" si="0">SUM(H9,H63,H83,H103)</f>
        <v>100007.19</v>
      </c>
      <c r="I7" s="128">
        <f t="shared" si="0"/>
        <v>7455.5100000000011</v>
      </c>
      <c r="J7" s="128">
        <f t="shared" si="0"/>
        <v>264.88</v>
      </c>
      <c r="K7" s="50">
        <f t="shared" ref="K7:K26" si="1">G7/F7*100</f>
        <v>54.84166266899021</v>
      </c>
      <c r="L7" s="84">
        <f>SUM(M7:N7)</f>
        <v>395024.22999999992</v>
      </c>
      <c r="M7" s="84">
        <f>SUM(M9,M63,M83,M103)</f>
        <v>392987.99999999994</v>
      </c>
      <c r="N7" s="84">
        <f>SUM(N9,N63,N83,N103)</f>
        <v>2036.2300000000002</v>
      </c>
      <c r="O7" s="31"/>
      <c r="Q7" s="155"/>
      <c r="R7" s="156"/>
      <c r="S7" s="273"/>
    </row>
    <row r="8" spans="1:19" ht="14.25" customHeight="1" x14ac:dyDescent="0.15">
      <c r="A8" s="129"/>
      <c r="B8" s="77" t="s">
        <v>14</v>
      </c>
      <c r="C8" s="84">
        <v>0</v>
      </c>
      <c r="D8" s="79">
        <f>SUM(F8+L8)</f>
        <v>129298.06700000001</v>
      </c>
      <c r="E8" s="79">
        <v>0</v>
      </c>
      <c r="F8" s="84">
        <f>SUM(G8:J8)</f>
        <v>54098.114000000009</v>
      </c>
      <c r="G8" s="128">
        <f>SUM(G10,G64,G84,G104)</f>
        <v>39243.850000000006</v>
      </c>
      <c r="H8" s="128">
        <f t="shared" si="0"/>
        <v>14853.796000000002</v>
      </c>
      <c r="I8" s="128">
        <f t="shared" si="0"/>
        <v>0.46800000000000003</v>
      </c>
      <c r="J8" s="128">
        <f t="shared" si="0"/>
        <v>0</v>
      </c>
      <c r="K8" s="50">
        <f>G8/F8*100</f>
        <v>72.541992868734766</v>
      </c>
      <c r="L8" s="84">
        <f t="shared" ref="L8:L26" si="2">SUM(M8:N8)</f>
        <v>75199.952999999994</v>
      </c>
      <c r="M8" s="84">
        <f>SUM(M10,M64,M84,M104)</f>
        <v>74838.663</v>
      </c>
      <c r="N8" s="84">
        <f>SUM(N10,N64,N84,N104)</f>
        <v>361.28999999999996</v>
      </c>
      <c r="O8" s="31"/>
      <c r="S8" s="274"/>
    </row>
    <row r="9" spans="1:19" x14ac:dyDescent="0.15">
      <c r="A9" s="78" t="s">
        <v>109</v>
      </c>
      <c r="B9" s="77" t="s">
        <v>13</v>
      </c>
      <c r="C9" s="79">
        <f>C11+C35</f>
        <v>340015</v>
      </c>
      <c r="D9" s="79">
        <f>SUM(F9+L9)</f>
        <v>190233.40999999997</v>
      </c>
      <c r="E9" s="50">
        <f>D9/C9*100</f>
        <v>55.94853462347249</v>
      </c>
      <c r="F9" s="84">
        <f t="shared" ref="F9:F26" si="3">SUM(G9:J9)</f>
        <v>109563.36</v>
      </c>
      <c r="G9" s="84">
        <f t="shared" ref="G9:J10" si="4">G11+G35</f>
        <v>65618.720000000001</v>
      </c>
      <c r="H9" s="84">
        <f t="shared" si="4"/>
        <v>39770.42</v>
      </c>
      <c r="I9" s="84">
        <f t="shared" si="4"/>
        <v>4174.1100000000006</v>
      </c>
      <c r="J9" s="84">
        <f t="shared" si="4"/>
        <v>0.11</v>
      </c>
      <c r="K9" s="50">
        <f t="shared" si="1"/>
        <v>59.891116884330678</v>
      </c>
      <c r="L9" s="84">
        <f t="shared" si="2"/>
        <v>80670.049999999974</v>
      </c>
      <c r="M9" s="84">
        <f>M11+M35</f>
        <v>79114.609999999971</v>
      </c>
      <c r="N9" s="84">
        <f>N11+N35</f>
        <v>1555.44</v>
      </c>
      <c r="O9" s="31"/>
    </row>
    <row r="10" spans="1:19" ht="14.25" customHeight="1" x14ac:dyDescent="0.15">
      <c r="A10" s="129" t="s">
        <v>268</v>
      </c>
      <c r="B10" s="77" t="s">
        <v>14</v>
      </c>
      <c r="C10" s="84">
        <v>0</v>
      </c>
      <c r="D10" s="79">
        <f t="shared" ref="D10:D26" si="5">SUM(F10+L10)</f>
        <v>39534.918000000005</v>
      </c>
      <c r="E10" s="79">
        <v>0</v>
      </c>
      <c r="F10" s="84">
        <f t="shared" si="3"/>
        <v>24732.410000000003</v>
      </c>
      <c r="G10" s="84">
        <f t="shared" si="4"/>
        <v>18831.181000000004</v>
      </c>
      <c r="H10" s="84">
        <f t="shared" si="4"/>
        <v>5900.7610000000004</v>
      </c>
      <c r="I10" s="84">
        <f t="shared" si="4"/>
        <v>0.46800000000000003</v>
      </c>
      <c r="J10" s="84">
        <f t="shared" si="4"/>
        <v>0</v>
      </c>
      <c r="K10" s="50">
        <f t="shared" si="1"/>
        <v>76.139692816025615</v>
      </c>
      <c r="L10" s="84">
        <f t="shared" si="2"/>
        <v>14802.507999999998</v>
      </c>
      <c r="M10" s="84">
        <f>M12+M36</f>
        <v>14518.545999999998</v>
      </c>
      <c r="N10" s="84">
        <f>N12+N36</f>
        <v>283.96199999999999</v>
      </c>
      <c r="O10" s="31"/>
    </row>
    <row r="11" spans="1:19" x14ac:dyDescent="0.15">
      <c r="A11" s="78" t="s">
        <v>479</v>
      </c>
      <c r="B11" s="77" t="s">
        <v>13</v>
      </c>
      <c r="C11" s="79">
        <f>SUM(C13,C15,C17,C19,C21,C23,C25)</f>
        <v>127489</v>
      </c>
      <c r="D11" s="79">
        <f t="shared" si="5"/>
        <v>73872.31</v>
      </c>
      <c r="E11" s="50">
        <f>D11/C11*100</f>
        <v>57.944065762536376</v>
      </c>
      <c r="F11" s="84">
        <f t="shared" si="3"/>
        <v>58718.63</v>
      </c>
      <c r="G11" s="84">
        <f>SUM(G13,G15,G17,G19,G21,G23,G25)</f>
        <v>35617.480000000003</v>
      </c>
      <c r="H11" s="84">
        <f t="shared" ref="H11:J12" si="6">SUM(H13,H15,H17,H19,H21,H23,H25)</f>
        <v>21543.52</v>
      </c>
      <c r="I11" s="84">
        <f t="shared" si="6"/>
        <v>1557.63</v>
      </c>
      <c r="J11" s="84">
        <f t="shared" si="6"/>
        <v>0</v>
      </c>
      <c r="K11" s="50">
        <f t="shared" si="1"/>
        <v>60.657886602599554</v>
      </c>
      <c r="L11" s="84">
        <f t="shared" si="2"/>
        <v>15153.679999999997</v>
      </c>
      <c r="M11" s="84">
        <f>SUM(M13,M15,M17,M19,M21,M23,M25)</f>
        <v>14143.569999999996</v>
      </c>
      <c r="N11" s="84">
        <f>SUM(N13,N15,N17,N19,N21,N23,N25)</f>
        <v>1010.11</v>
      </c>
      <c r="O11" s="31"/>
    </row>
    <row r="12" spans="1:19" ht="14.25" customHeight="1" x14ac:dyDescent="0.15">
      <c r="A12" s="129" t="s">
        <v>458</v>
      </c>
      <c r="B12" s="77" t="s">
        <v>14</v>
      </c>
      <c r="C12" s="84">
        <v>0</v>
      </c>
      <c r="D12" s="79">
        <f t="shared" si="5"/>
        <v>15465.323000000002</v>
      </c>
      <c r="E12" s="79">
        <v>0</v>
      </c>
      <c r="F12" s="84">
        <f>SUM(G12:J12)</f>
        <v>12815.266000000001</v>
      </c>
      <c r="G12" s="84">
        <f>SUM(G14,G16,G18,G20,G22,G24,G26)</f>
        <v>9680.1310000000012</v>
      </c>
      <c r="H12" s="84">
        <f t="shared" si="6"/>
        <v>3135.1350000000002</v>
      </c>
      <c r="I12" s="84">
        <f t="shared" si="6"/>
        <v>0</v>
      </c>
      <c r="J12" s="84">
        <f t="shared" si="6"/>
        <v>0</v>
      </c>
      <c r="K12" s="50">
        <f t="shared" si="1"/>
        <v>75.53593503248392</v>
      </c>
      <c r="L12" s="84">
        <f t="shared" si="2"/>
        <v>2650.0570000000002</v>
      </c>
      <c r="M12" s="84">
        <f>SUM(M14,M16,M18,M20,M22,M24,M26)</f>
        <v>2489.9660000000003</v>
      </c>
      <c r="N12" s="84">
        <f>SUM(N14,N16,N18,N20,N22,N24,N26)</f>
        <v>160.09100000000001</v>
      </c>
      <c r="O12" s="31"/>
    </row>
    <row r="13" spans="1:19" x14ac:dyDescent="0.15">
      <c r="A13" s="78" t="s">
        <v>196</v>
      </c>
      <c r="B13" s="77" t="s">
        <v>13</v>
      </c>
      <c r="C13" s="79">
        <v>30556</v>
      </c>
      <c r="D13" s="79">
        <f>SUM(F13+L13)</f>
        <v>10111.160000000002</v>
      </c>
      <c r="E13" s="50">
        <f>D13/C13*100</f>
        <v>33.090587773268759</v>
      </c>
      <c r="F13" s="84">
        <f t="shared" si="3"/>
        <v>10111.160000000002</v>
      </c>
      <c r="G13" s="84">
        <f>'３．民有林森林資源表'!D33</f>
        <v>4576.53</v>
      </c>
      <c r="H13" s="84">
        <f>'３．民有林森林資源表'!M33</f>
        <v>5243.51</v>
      </c>
      <c r="I13" s="84">
        <f>'３．民有林森林資源表'!Y33</f>
        <v>291.12</v>
      </c>
      <c r="J13" s="84">
        <f>'３．民有林森林資源表'!AB33</f>
        <v>0</v>
      </c>
      <c r="K13" s="50">
        <f t="shared" si="1"/>
        <v>45.262165765352336</v>
      </c>
      <c r="L13" s="84">
        <f t="shared" si="2"/>
        <v>0</v>
      </c>
      <c r="M13" s="84">
        <v>0</v>
      </c>
      <c r="N13" s="84">
        <v>0</v>
      </c>
      <c r="O13" s="31"/>
      <c r="Q13" s="70"/>
      <c r="R13" s="275"/>
    </row>
    <row r="14" spans="1:19" ht="14.25" customHeight="1" x14ac:dyDescent="0.15">
      <c r="A14" s="129"/>
      <c r="B14" s="77" t="s">
        <v>14</v>
      </c>
      <c r="C14" s="84">
        <v>0</v>
      </c>
      <c r="D14" s="79">
        <f t="shared" si="5"/>
        <v>1942.8639999999998</v>
      </c>
      <c r="E14" s="79">
        <v>0</v>
      </c>
      <c r="F14" s="84">
        <f t="shared" si="3"/>
        <v>1942.8639999999998</v>
      </c>
      <c r="G14" s="84">
        <f>'３．民有林森林資源表'!D34</f>
        <v>1133.4019999999998</v>
      </c>
      <c r="H14" s="84">
        <f>'３．民有林森林資源表'!M34</f>
        <v>809.46199999999999</v>
      </c>
      <c r="I14" s="84">
        <f>'３．民有林森林資源表'!Y34</f>
        <v>0</v>
      </c>
      <c r="J14" s="84">
        <f>'３．民有林森林資源表'!AB34</f>
        <v>0</v>
      </c>
      <c r="K14" s="50">
        <f t="shared" si="1"/>
        <v>58.33666175295852</v>
      </c>
      <c r="L14" s="84">
        <f t="shared" si="2"/>
        <v>0</v>
      </c>
      <c r="M14" s="84">
        <v>0</v>
      </c>
      <c r="N14" s="84">
        <v>0</v>
      </c>
      <c r="O14" s="31"/>
    </row>
    <row r="15" spans="1:19" x14ac:dyDescent="0.15">
      <c r="A15" s="78" t="s">
        <v>203</v>
      </c>
      <c r="B15" s="77" t="s">
        <v>13</v>
      </c>
      <c r="C15" s="79">
        <v>15179</v>
      </c>
      <c r="D15" s="79">
        <f t="shared" si="5"/>
        <v>9734.48</v>
      </c>
      <c r="E15" s="50">
        <f>D15/C15*100</f>
        <v>64.131233941629887</v>
      </c>
      <c r="F15" s="84">
        <f t="shared" si="3"/>
        <v>8170.5499999999993</v>
      </c>
      <c r="G15" s="84">
        <f>'３．民有林森林資源表'!D35</f>
        <v>5113.3999999999996</v>
      </c>
      <c r="H15" s="84">
        <f>'３．民有林森林資源表'!M35</f>
        <v>2879</v>
      </c>
      <c r="I15" s="84">
        <f>'３．民有林森林資源表'!Y35</f>
        <v>178.15</v>
      </c>
      <c r="J15" s="84">
        <f>'３．民有林森林資源表'!AB35</f>
        <v>0</v>
      </c>
      <c r="K15" s="50">
        <f t="shared" si="1"/>
        <v>62.583302225676363</v>
      </c>
      <c r="L15" s="84">
        <f t="shared" si="2"/>
        <v>1563.9299999999998</v>
      </c>
      <c r="M15" s="84">
        <f>'４．国有林森林資源表'!C26</f>
        <v>1540.9099999999999</v>
      </c>
      <c r="N15" s="84">
        <v>23.02</v>
      </c>
      <c r="O15" s="31"/>
    </row>
    <row r="16" spans="1:19" ht="14.25" customHeight="1" x14ac:dyDescent="0.15">
      <c r="A16" s="129"/>
      <c r="B16" s="77" t="s">
        <v>14</v>
      </c>
      <c r="C16" s="84">
        <v>0</v>
      </c>
      <c r="D16" s="79">
        <f t="shared" si="5"/>
        <v>2007.8799999999999</v>
      </c>
      <c r="E16" s="79">
        <v>0</v>
      </c>
      <c r="F16" s="84">
        <f t="shared" si="3"/>
        <v>1758.0549999999998</v>
      </c>
      <c r="G16" s="84">
        <f>'３．民有林森林資源表'!D36</f>
        <v>1373.26</v>
      </c>
      <c r="H16" s="84">
        <f>'３．民有林森林資源表'!M36</f>
        <v>384.79499999999996</v>
      </c>
      <c r="I16" s="84">
        <f>'３．民有林森林資源表'!Y36</f>
        <v>0</v>
      </c>
      <c r="J16" s="84">
        <f>'３．民有林森林資源表'!AB36</f>
        <v>0</v>
      </c>
      <c r="K16" s="50">
        <f t="shared" si="1"/>
        <v>78.112459507808353</v>
      </c>
      <c r="L16" s="84">
        <f t="shared" si="2"/>
        <v>249.82500000000002</v>
      </c>
      <c r="M16" s="84">
        <f>'４．国有林森林資源表'!C27</f>
        <v>244.69900000000001</v>
      </c>
      <c r="N16" s="84">
        <v>5.1260000000000003</v>
      </c>
      <c r="O16" s="31"/>
    </row>
    <row r="17" spans="1:15" x14ac:dyDescent="0.15">
      <c r="A17" s="78" t="s">
        <v>197</v>
      </c>
      <c r="B17" s="77" t="s">
        <v>13</v>
      </c>
      <c r="C17" s="79">
        <v>17767</v>
      </c>
      <c r="D17" s="79">
        <f t="shared" si="5"/>
        <v>9258.2800000000007</v>
      </c>
      <c r="E17" s="50">
        <f>D17/C17*100</f>
        <v>52.109416333652284</v>
      </c>
      <c r="F17" s="84">
        <f t="shared" si="3"/>
        <v>9258.2800000000007</v>
      </c>
      <c r="G17" s="84">
        <f>'３．民有林森林資源表'!D37</f>
        <v>5542.49</v>
      </c>
      <c r="H17" s="84">
        <f>'３．民有林森林資源表'!M37</f>
        <v>3346.93</v>
      </c>
      <c r="I17" s="84">
        <f>'３．民有林森林資源表'!Y37</f>
        <v>368.86</v>
      </c>
      <c r="J17" s="84">
        <f>'３．民有林森林資源表'!AB37</f>
        <v>0</v>
      </c>
      <c r="K17" s="50">
        <f t="shared" si="1"/>
        <v>59.865223346021068</v>
      </c>
      <c r="L17" s="84">
        <f t="shared" si="2"/>
        <v>0</v>
      </c>
      <c r="M17" s="84">
        <v>0</v>
      </c>
      <c r="N17" s="84">
        <v>0</v>
      </c>
      <c r="O17" s="31"/>
    </row>
    <row r="18" spans="1:15" ht="14.25" customHeight="1" x14ac:dyDescent="0.15">
      <c r="A18" s="129"/>
      <c r="B18" s="77" t="s">
        <v>14</v>
      </c>
      <c r="C18" s="84">
        <v>0</v>
      </c>
      <c r="D18" s="79">
        <f t="shared" si="5"/>
        <v>2081.71</v>
      </c>
      <c r="E18" s="79">
        <v>0</v>
      </c>
      <c r="F18" s="84">
        <f t="shared" si="3"/>
        <v>2081.71</v>
      </c>
      <c r="G18" s="84">
        <f>'３．民有林森林資源表'!D38</f>
        <v>1552.481</v>
      </c>
      <c r="H18" s="84">
        <f>'３．民有林森林資源表'!M38</f>
        <v>529.22900000000004</v>
      </c>
      <c r="I18" s="84">
        <f>'３．民有林森林資源表'!Y38</f>
        <v>0</v>
      </c>
      <c r="J18" s="84">
        <f>'３．民有林森林資源表'!AB38</f>
        <v>0</v>
      </c>
      <c r="K18" s="50">
        <f t="shared" si="1"/>
        <v>74.577198553112595</v>
      </c>
      <c r="L18" s="84">
        <f t="shared" si="2"/>
        <v>0</v>
      </c>
      <c r="M18" s="84">
        <v>0</v>
      </c>
      <c r="N18" s="84">
        <v>0</v>
      </c>
      <c r="O18" s="31"/>
    </row>
    <row r="19" spans="1:15" x14ac:dyDescent="0.15">
      <c r="A19" s="78" t="s">
        <v>198</v>
      </c>
      <c r="B19" s="77" t="s">
        <v>13</v>
      </c>
      <c r="C19" s="79">
        <v>24198</v>
      </c>
      <c r="D19" s="79">
        <f t="shared" si="5"/>
        <v>19786.699999999997</v>
      </c>
      <c r="E19" s="50">
        <f>D19/C19*100</f>
        <v>81.769980990164456</v>
      </c>
      <c r="F19" s="84">
        <f t="shared" si="3"/>
        <v>9627.8100000000013</v>
      </c>
      <c r="G19" s="84">
        <f>'３．民有林森林資源表'!D39</f>
        <v>6429.87</v>
      </c>
      <c r="H19" s="84">
        <f>'３．民有林森林資源表'!M39</f>
        <v>3083.9900000000002</v>
      </c>
      <c r="I19" s="84">
        <f>'３．民有林森林資源表'!Y39</f>
        <v>113.94999999999999</v>
      </c>
      <c r="J19" s="84">
        <f>'３．民有林森林資源表'!AB39</f>
        <v>0</v>
      </c>
      <c r="K19" s="50">
        <f t="shared" si="1"/>
        <v>66.78434659595483</v>
      </c>
      <c r="L19" s="84">
        <f t="shared" si="2"/>
        <v>10158.889999999996</v>
      </c>
      <c r="M19" s="84">
        <f>'４．国有林森林資源表'!C28</f>
        <v>9675.4699999999957</v>
      </c>
      <c r="N19" s="84">
        <v>483.42</v>
      </c>
      <c r="O19" s="31"/>
    </row>
    <row r="20" spans="1:15" ht="14.25" customHeight="1" x14ac:dyDescent="0.15">
      <c r="A20" s="129"/>
      <c r="B20" s="77" t="s">
        <v>14</v>
      </c>
      <c r="C20" s="84">
        <v>0</v>
      </c>
      <c r="D20" s="79">
        <f t="shared" si="5"/>
        <v>4077.8449999999998</v>
      </c>
      <c r="E20" s="79">
        <v>0</v>
      </c>
      <c r="F20" s="84">
        <f t="shared" si="3"/>
        <v>2282.9309999999996</v>
      </c>
      <c r="G20" s="84">
        <f>'３．民有林森林資源表'!D40</f>
        <v>1874.3529999999998</v>
      </c>
      <c r="H20" s="84">
        <f>'３．民有林森林資源表'!M40</f>
        <v>408.57799999999997</v>
      </c>
      <c r="I20" s="84">
        <f>'３．民有林森林資源表'!Y40</f>
        <v>0</v>
      </c>
      <c r="J20" s="84">
        <f>'３．民有林森林資源表'!AB40</f>
        <v>0</v>
      </c>
      <c r="K20" s="50">
        <f t="shared" si="1"/>
        <v>82.102919448726226</v>
      </c>
      <c r="L20" s="84">
        <f t="shared" si="2"/>
        <v>1794.9140000000002</v>
      </c>
      <c r="M20" s="84">
        <f>'４．国有林森林資源表'!C29</f>
        <v>1740.2150000000001</v>
      </c>
      <c r="N20" s="84">
        <v>54.698999999999998</v>
      </c>
      <c r="O20" s="31"/>
    </row>
    <row r="21" spans="1:15" x14ac:dyDescent="0.15">
      <c r="A21" s="78" t="s">
        <v>199</v>
      </c>
      <c r="B21" s="77" t="s">
        <v>13</v>
      </c>
      <c r="C21" s="79">
        <v>15312</v>
      </c>
      <c r="D21" s="79">
        <f t="shared" si="5"/>
        <v>7687.8400000000011</v>
      </c>
      <c r="E21" s="50">
        <f>D21/C21*100</f>
        <v>50.207941483803566</v>
      </c>
      <c r="F21" s="84">
        <f t="shared" si="3"/>
        <v>7615.0400000000009</v>
      </c>
      <c r="G21" s="84">
        <f>'３．民有林森林資源表'!D41</f>
        <v>4677.0700000000006</v>
      </c>
      <c r="H21" s="84">
        <f>'３．民有林森林資源表'!M41</f>
        <v>2794.9300000000003</v>
      </c>
      <c r="I21" s="84">
        <f>'３．民有林森林資源表'!Y41</f>
        <v>143.04</v>
      </c>
      <c r="J21" s="84">
        <f>'３．民有林森林資源表'!AB41</f>
        <v>0</v>
      </c>
      <c r="K21" s="50">
        <f t="shared" si="1"/>
        <v>61.418850065134258</v>
      </c>
      <c r="L21" s="84">
        <f t="shared" si="2"/>
        <v>72.8</v>
      </c>
      <c r="M21" s="84">
        <v>0</v>
      </c>
      <c r="N21" s="84">
        <v>72.8</v>
      </c>
      <c r="O21" s="31"/>
    </row>
    <row r="22" spans="1:15" ht="14.25" customHeight="1" x14ac:dyDescent="0.15">
      <c r="A22" s="129"/>
      <c r="B22" s="77" t="s">
        <v>14</v>
      </c>
      <c r="C22" s="84">
        <v>0</v>
      </c>
      <c r="D22" s="79">
        <f t="shared" si="5"/>
        <v>1612.8</v>
      </c>
      <c r="E22" s="79">
        <v>0</v>
      </c>
      <c r="F22" s="84">
        <f t="shared" si="3"/>
        <v>1603.55</v>
      </c>
      <c r="G22" s="84">
        <f>'３．民有林森林資源表'!D42</f>
        <v>1196.671</v>
      </c>
      <c r="H22" s="84">
        <f>'３．民有林森林資源表'!M42</f>
        <v>406.87899999999996</v>
      </c>
      <c r="I22" s="84">
        <f>'３．民有林森林資源表'!Y42</f>
        <v>0</v>
      </c>
      <c r="J22" s="84">
        <f>'３．民有林森林資源表'!AB42</f>
        <v>0</v>
      </c>
      <c r="K22" s="50">
        <f t="shared" si="1"/>
        <v>74.626360263166106</v>
      </c>
      <c r="L22" s="84">
        <f t="shared" si="2"/>
        <v>9.25</v>
      </c>
      <c r="M22" s="84">
        <v>0</v>
      </c>
      <c r="N22" s="84">
        <v>9.25</v>
      </c>
      <c r="O22" s="31"/>
    </row>
    <row r="23" spans="1:15" x14ac:dyDescent="0.15">
      <c r="A23" s="78" t="s">
        <v>200</v>
      </c>
      <c r="B23" s="77" t="s">
        <v>13</v>
      </c>
      <c r="C23" s="79">
        <v>9400</v>
      </c>
      <c r="D23" s="79">
        <f t="shared" si="5"/>
        <v>5519.4500000000007</v>
      </c>
      <c r="E23" s="50">
        <f>D23/C23*100</f>
        <v>58.717553191489372</v>
      </c>
      <c r="F23" s="84">
        <f t="shared" si="3"/>
        <v>5423.7300000000005</v>
      </c>
      <c r="G23" s="84">
        <f>'３．民有林森林資源表'!D43</f>
        <v>3164.71</v>
      </c>
      <c r="H23" s="84">
        <f>'３．民有林森林資源表'!M43</f>
        <v>2066.6400000000003</v>
      </c>
      <c r="I23" s="84">
        <f>'３．民有林森林資源表'!Y43</f>
        <v>192.38000000000002</v>
      </c>
      <c r="J23" s="84">
        <f>'３．民有林森林資源表'!AB43</f>
        <v>0</v>
      </c>
      <c r="K23" s="50">
        <f t="shared" si="1"/>
        <v>58.349327861084518</v>
      </c>
      <c r="L23" s="84">
        <f t="shared" si="2"/>
        <v>95.72</v>
      </c>
      <c r="M23" s="84">
        <v>0</v>
      </c>
      <c r="N23" s="84">
        <v>95.72</v>
      </c>
      <c r="O23" s="31"/>
    </row>
    <row r="24" spans="1:15" ht="14.25" customHeight="1" x14ac:dyDescent="0.15">
      <c r="A24" s="129"/>
      <c r="B24" s="77" t="s">
        <v>14</v>
      </c>
      <c r="C24" s="84">
        <v>0</v>
      </c>
      <c r="D24" s="79">
        <f t="shared" si="5"/>
        <v>1153.7650000000001</v>
      </c>
      <c r="E24" s="79">
        <v>0</v>
      </c>
      <c r="F24" s="84">
        <f t="shared" si="3"/>
        <v>1135.1680000000001</v>
      </c>
      <c r="G24" s="84">
        <f>'３．民有林森林資源表'!D44</f>
        <v>849.05500000000006</v>
      </c>
      <c r="H24" s="84">
        <f>'３．民有林森林資源表'!M44</f>
        <v>286.113</v>
      </c>
      <c r="I24" s="84">
        <f>'３．民有林森林資源表'!Y44</f>
        <v>0</v>
      </c>
      <c r="J24" s="84">
        <f>'３．民有林森林資源表'!AB44</f>
        <v>0</v>
      </c>
      <c r="K24" s="50">
        <f t="shared" si="1"/>
        <v>74.795536872075317</v>
      </c>
      <c r="L24" s="84">
        <f t="shared" si="2"/>
        <v>18.597000000000001</v>
      </c>
      <c r="M24" s="84">
        <v>0</v>
      </c>
      <c r="N24" s="84">
        <v>18.597000000000001</v>
      </c>
      <c r="O24" s="31"/>
    </row>
    <row r="25" spans="1:15" x14ac:dyDescent="0.15">
      <c r="A25" s="78" t="s">
        <v>201</v>
      </c>
      <c r="B25" s="77" t="s">
        <v>13</v>
      </c>
      <c r="C25" s="79">
        <v>15077</v>
      </c>
      <c r="D25" s="79">
        <f t="shared" si="5"/>
        <v>11774.4</v>
      </c>
      <c r="E25" s="50">
        <f>D25/C25*100</f>
        <v>78.095111759633866</v>
      </c>
      <c r="F25" s="84">
        <f t="shared" si="3"/>
        <v>8512.06</v>
      </c>
      <c r="G25" s="84">
        <f>'３．民有林森林資源表'!D45</f>
        <v>6113.4100000000008</v>
      </c>
      <c r="H25" s="84">
        <f>'３．民有林森林資源表'!M45</f>
        <v>2128.5199999999995</v>
      </c>
      <c r="I25" s="84">
        <f>'３．民有林森林資源表'!Y45</f>
        <v>270.13</v>
      </c>
      <c r="J25" s="84">
        <f>'３．民有林森林資源表'!AB45</f>
        <v>0</v>
      </c>
      <c r="K25" s="50">
        <f t="shared" si="1"/>
        <v>71.820569873802597</v>
      </c>
      <c r="L25" s="84">
        <f t="shared" si="2"/>
        <v>3262.34</v>
      </c>
      <c r="M25" s="84">
        <f>'４．国有林森林資源表'!C30</f>
        <v>2927.19</v>
      </c>
      <c r="N25" s="84">
        <v>335.15</v>
      </c>
      <c r="O25" s="31"/>
    </row>
    <row r="26" spans="1:15" ht="15" thickBot="1" x14ac:dyDescent="0.2">
      <c r="A26" s="130"/>
      <c r="B26" s="77" t="s">
        <v>14</v>
      </c>
      <c r="C26" s="84">
        <v>0</v>
      </c>
      <c r="D26" s="79">
        <f t="shared" si="5"/>
        <v>2588.4589999999998</v>
      </c>
      <c r="E26" s="79">
        <v>0</v>
      </c>
      <c r="F26" s="84">
        <f t="shared" si="3"/>
        <v>2010.9880000000001</v>
      </c>
      <c r="G26" s="84">
        <f>'３．民有林森林資源表'!D46</f>
        <v>1700.9090000000001</v>
      </c>
      <c r="H26" s="84">
        <f>'３．民有林森林資源表'!M46</f>
        <v>310.07900000000001</v>
      </c>
      <c r="I26" s="84">
        <f>'３．民有林森林資源表'!Y46</f>
        <v>0</v>
      </c>
      <c r="J26" s="84">
        <f>'３．民有林森林資源表'!AB46</f>
        <v>0</v>
      </c>
      <c r="K26" s="50">
        <f t="shared" si="1"/>
        <v>84.580763286503952</v>
      </c>
      <c r="L26" s="84">
        <f t="shared" si="2"/>
        <v>577.471</v>
      </c>
      <c r="M26" s="84">
        <f>'４．国有林森林資源表'!C31</f>
        <v>505.05199999999996</v>
      </c>
      <c r="N26" s="84">
        <v>72.418999999999997</v>
      </c>
      <c r="O26" s="31"/>
    </row>
    <row r="27" spans="1:15" x14ac:dyDescent="0.15">
      <c r="A27" s="87" t="s">
        <v>567</v>
      </c>
      <c r="B27" s="118"/>
      <c r="C27" s="118"/>
      <c r="D27" s="118"/>
      <c r="E27" s="118"/>
      <c r="F27" s="118"/>
      <c r="G27" s="118"/>
      <c r="H27" s="118"/>
      <c r="I27" s="118"/>
      <c r="J27" s="118"/>
      <c r="K27" s="118"/>
      <c r="L27" s="131"/>
      <c r="M27" s="131"/>
      <c r="N27" s="131"/>
    </row>
    <row r="28" spans="1:15" x14ac:dyDescent="0.15">
      <c r="A28" s="2" t="s">
        <v>47</v>
      </c>
    </row>
    <row r="29" spans="1:15" ht="17.25" x14ac:dyDescent="0.15">
      <c r="A29" s="3" t="s">
        <v>478</v>
      </c>
      <c r="F29" s="114"/>
    </row>
    <row r="30" spans="1:15" ht="14.25" customHeight="1" thickBot="1" x14ac:dyDescent="0.2">
      <c r="A30" s="325" t="s">
        <v>252</v>
      </c>
      <c r="B30" s="325"/>
      <c r="C30" s="325"/>
      <c r="D30" s="325"/>
      <c r="E30" s="325"/>
      <c r="F30" s="325"/>
      <c r="G30" s="325"/>
      <c r="H30" s="325"/>
      <c r="I30" s="325"/>
      <c r="J30" s="325"/>
      <c r="K30" s="325"/>
      <c r="L30" s="325"/>
      <c r="M30" s="325"/>
      <c r="N30" s="325"/>
    </row>
    <row r="31" spans="1:15" ht="14.25" customHeight="1" x14ac:dyDescent="0.15">
      <c r="A31" s="117"/>
      <c r="B31" s="118"/>
      <c r="C31" s="341" t="s">
        <v>397</v>
      </c>
      <c r="D31" s="68"/>
      <c r="E31" s="68"/>
      <c r="F31" s="66" t="s">
        <v>253</v>
      </c>
      <c r="G31" s="67"/>
      <c r="H31" s="67"/>
      <c r="I31" s="67"/>
      <c r="J31" s="67"/>
      <c r="K31" s="67"/>
      <c r="L31" s="119" t="s">
        <v>254</v>
      </c>
      <c r="M31" s="120"/>
      <c r="N31" s="120"/>
      <c r="O31" s="31"/>
    </row>
    <row r="32" spans="1:15" ht="14.25" customHeight="1" x14ac:dyDescent="0.15">
      <c r="A32" s="71" t="s">
        <v>191</v>
      </c>
      <c r="B32" s="72"/>
      <c r="C32" s="342"/>
      <c r="D32" s="73" t="s">
        <v>255</v>
      </c>
      <c r="E32" s="73" t="s">
        <v>256</v>
      </c>
      <c r="F32" s="77"/>
      <c r="G32" s="77"/>
      <c r="H32" s="77"/>
      <c r="I32" s="343" t="s">
        <v>398</v>
      </c>
      <c r="J32" s="343" t="s">
        <v>399</v>
      </c>
      <c r="K32" s="121" t="s">
        <v>115</v>
      </c>
      <c r="L32" s="83"/>
      <c r="M32" s="338" t="s">
        <v>437</v>
      </c>
      <c r="N32" s="122" t="s">
        <v>117</v>
      </c>
      <c r="O32" s="31"/>
    </row>
    <row r="33" spans="1:15" ht="14.25" customHeight="1" x14ac:dyDescent="0.15">
      <c r="A33" s="71"/>
      <c r="B33" s="72"/>
      <c r="C33" s="342"/>
      <c r="D33" s="73"/>
      <c r="E33" s="73"/>
      <c r="F33" s="73" t="s">
        <v>257</v>
      </c>
      <c r="G33" s="73" t="s">
        <v>258</v>
      </c>
      <c r="H33" s="73" t="s">
        <v>259</v>
      </c>
      <c r="I33" s="339"/>
      <c r="J33" s="339"/>
      <c r="K33" s="123" t="s">
        <v>116</v>
      </c>
      <c r="L33" s="124" t="s">
        <v>257</v>
      </c>
      <c r="M33" s="339"/>
      <c r="N33" s="125" t="s">
        <v>118</v>
      </c>
      <c r="O33" s="31"/>
    </row>
    <row r="34" spans="1:15" x14ac:dyDescent="0.15">
      <c r="A34" s="31"/>
      <c r="C34" s="73" t="s">
        <v>260</v>
      </c>
      <c r="D34" s="126" t="s">
        <v>261</v>
      </c>
      <c r="E34" s="73" t="s">
        <v>262</v>
      </c>
      <c r="F34" s="73" t="s">
        <v>263</v>
      </c>
      <c r="G34" s="73" t="s">
        <v>264</v>
      </c>
      <c r="H34" s="73"/>
      <c r="I34" s="340"/>
      <c r="J34" s="340"/>
      <c r="K34" s="73" t="s">
        <v>265</v>
      </c>
      <c r="L34" s="124" t="s">
        <v>266</v>
      </c>
      <c r="M34" s="340"/>
      <c r="N34" s="127"/>
      <c r="O34" s="31"/>
    </row>
    <row r="35" spans="1:15" x14ac:dyDescent="0.15">
      <c r="A35" s="78" t="s">
        <v>460</v>
      </c>
      <c r="B35" s="77" t="s">
        <v>13</v>
      </c>
      <c r="C35" s="79">
        <f>SUM(C37,C39,C41,C43,C45,C47,C49,C51,C53)</f>
        <v>212526</v>
      </c>
      <c r="D35" s="79">
        <f t="shared" ref="D35:D54" si="7">SUM(F35+L35)</f>
        <v>116361.09999999998</v>
      </c>
      <c r="E35" s="50">
        <f>D35/C35*100</f>
        <v>54.751465703019853</v>
      </c>
      <c r="F35" s="84">
        <f t="shared" ref="F35:F54" si="8">SUM(G35:J35)</f>
        <v>50844.73</v>
      </c>
      <c r="G35" s="84">
        <f t="shared" ref="G35:J36" si="9">SUM(G37,G39,G41,G43,G45,G47,G49,G51,G53)</f>
        <v>30001.239999999998</v>
      </c>
      <c r="H35" s="84">
        <f t="shared" si="9"/>
        <v>18226.899999999998</v>
      </c>
      <c r="I35" s="84">
        <f t="shared" si="9"/>
        <v>2616.48</v>
      </c>
      <c r="J35" s="84">
        <f t="shared" si="9"/>
        <v>0.11</v>
      </c>
      <c r="K35" s="50">
        <f t="shared" ref="K35:K54" si="10">G35/F35*100</f>
        <v>59.005603923946481</v>
      </c>
      <c r="L35" s="84">
        <f t="shared" ref="L35:L54" si="11">SUM(M35:N35)</f>
        <v>65516.369999999974</v>
      </c>
      <c r="M35" s="84">
        <f>SUM(M37,M39,M41,M43,M45,M47,M49,M51,M53)</f>
        <v>64971.039999999972</v>
      </c>
      <c r="N35" s="84">
        <f>SUM(N37,N39,N41,N43,N45,N47,N49,N51,N53)</f>
        <v>545.32999999999993</v>
      </c>
      <c r="O35" s="31"/>
    </row>
    <row r="36" spans="1:15" ht="14.25" customHeight="1" x14ac:dyDescent="0.15">
      <c r="A36" s="129" t="s">
        <v>458</v>
      </c>
      <c r="B36" s="77" t="s">
        <v>14</v>
      </c>
      <c r="C36" s="112">
        <v>0</v>
      </c>
      <c r="D36" s="79">
        <f t="shared" si="7"/>
        <v>24069.595000000001</v>
      </c>
      <c r="E36" s="79">
        <v>0</v>
      </c>
      <c r="F36" s="84">
        <f t="shared" si="8"/>
        <v>11917.144000000002</v>
      </c>
      <c r="G36" s="84">
        <f t="shared" si="9"/>
        <v>9151.0500000000011</v>
      </c>
      <c r="H36" s="84">
        <f t="shared" si="9"/>
        <v>2765.6260000000002</v>
      </c>
      <c r="I36" s="84">
        <f t="shared" si="9"/>
        <v>0.46800000000000003</v>
      </c>
      <c r="J36" s="84">
        <f t="shared" si="9"/>
        <v>0</v>
      </c>
      <c r="K36" s="50">
        <f t="shared" si="10"/>
        <v>76.788952118057807</v>
      </c>
      <c r="L36" s="84">
        <f t="shared" si="11"/>
        <v>12152.450999999997</v>
      </c>
      <c r="M36" s="84">
        <f>SUM(M38,M40,M42,M44,M46,M48,M50,M52,M54)</f>
        <v>12028.579999999998</v>
      </c>
      <c r="N36" s="84">
        <f>SUM(N38,N40,N42,N44,N46,N48,N50,N52,N54)</f>
        <v>123.87100000000001</v>
      </c>
      <c r="O36" s="31"/>
    </row>
    <row r="37" spans="1:15" x14ac:dyDescent="0.15">
      <c r="A37" s="78" t="s">
        <v>217</v>
      </c>
      <c r="B37" s="77" t="s">
        <v>13</v>
      </c>
      <c r="C37" s="79">
        <v>72565</v>
      </c>
      <c r="D37" s="79">
        <f t="shared" si="7"/>
        <v>47702.389999999985</v>
      </c>
      <c r="E37" s="50">
        <f>D37/C37*100</f>
        <v>65.737462964238929</v>
      </c>
      <c r="F37" s="84">
        <f t="shared" si="8"/>
        <v>19472.469999999998</v>
      </c>
      <c r="G37" s="84">
        <f>'３．民有林森林資源表'!D58</f>
        <v>12141.869999999999</v>
      </c>
      <c r="H37" s="84">
        <f>'３．民有林森林資源表'!M58</f>
        <v>6129.62</v>
      </c>
      <c r="I37" s="84">
        <f>'３．民有林森林資源表'!Y58</f>
        <v>1200.8700000000001</v>
      </c>
      <c r="J37" s="84">
        <f>'３．民有林森林資源表'!AB58</f>
        <v>0.11</v>
      </c>
      <c r="K37" s="50">
        <f t="shared" si="10"/>
        <v>62.354031101344617</v>
      </c>
      <c r="L37" s="84">
        <f t="shared" si="11"/>
        <v>28229.919999999991</v>
      </c>
      <c r="M37" s="84">
        <f>'４．国有林森林資源表'!C34</f>
        <v>27830.03999999999</v>
      </c>
      <c r="N37" s="84">
        <v>399.88</v>
      </c>
      <c r="O37" s="31"/>
    </row>
    <row r="38" spans="1:15" ht="14.25" customHeight="1" x14ac:dyDescent="0.15">
      <c r="A38" s="129"/>
      <c r="B38" s="77" t="s">
        <v>14</v>
      </c>
      <c r="C38" s="84">
        <v>0</v>
      </c>
      <c r="D38" s="79">
        <f t="shared" si="7"/>
        <v>9595.2259999999987</v>
      </c>
      <c r="E38" s="79">
        <v>0</v>
      </c>
      <c r="F38" s="84">
        <f t="shared" si="8"/>
        <v>4596.2</v>
      </c>
      <c r="G38" s="84">
        <f>'３．民有林森林資源表'!D59</f>
        <v>3724.0990000000002</v>
      </c>
      <c r="H38" s="84">
        <f>'３．民有林森林資源表'!M59</f>
        <v>872.101</v>
      </c>
      <c r="I38" s="84">
        <f>'３．民有林森林資源表'!Y59</f>
        <v>0</v>
      </c>
      <c r="J38" s="84">
        <f>'３．民有林森林資源表'!AB59</f>
        <v>0</v>
      </c>
      <c r="K38" s="50">
        <f t="shared" si="10"/>
        <v>81.025608111048257</v>
      </c>
      <c r="L38" s="84">
        <f t="shared" si="11"/>
        <v>4999.0259999999998</v>
      </c>
      <c r="M38" s="84">
        <f>'４．国有林森林資源表'!C35</f>
        <v>4900.3620000000001</v>
      </c>
      <c r="N38" s="84">
        <v>98.664000000000001</v>
      </c>
      <c r="O38" s="31"/>
    </row>
    <row r="39" spans="1:15" x14ac:dyDescent="0.15">
      <c r="A39" s="78" t="s">
        <v>218</v>
      </c>
      <c r="B39" s="77" t="s">
        <v>13</v>
      </c>
      <c r="C39" s="79">
        <v>11939</v>
      </c>
      <c r="D39" s="79">
        <f t="shared" si="7"/>
        <v>2034.84</v>
      </c>
      <c r="E39" s="50">
        <f>D39/C39*100</f>
        <v>17.043638495686405</v>
      </c>
      <c r="F39" s="84">
        <f t="shared" si="8"/>
        <v>1768.6799999999998</v>
      </c>
      <c r="G39" s="84">
        <f>'３．民有林森林資源表'!D60</f>
        <v>980.81999999999994</v>
      </c>
      <c r="H39" s="84">
        <f>'３．民有林森林資源表'!M60</f>
        <v>714.30000000000007</v>
      </c>
      <c r="I39" s="84">
        <f>'３．民有林森林資源表'!Y60</f>
        <v>73.56</v>
      </c>
      <c r="J39" s="84">
        <f>'３．民有林森林資源表'!AB60</f>
        <v>0</v>
      </c>
      <c r="K39" s="50">
        <f t="shared" si="10"/>
        <v>55.454915530225932</v>
      </c>
      <c r="L39" s="84">
        <f t="shared" si="11"/>
        <v>266.16000000000003</v>
      </c>
      <c r="M39" s="84">
        <f>'４．国有林森林資源表'!C36</f>
        <v>266.16000000000003</v>
      </c>
      <c r="N39" s="84">
        <v>0</v>
      </c>
      <c r="O39" s="31"/>
    </row>
    <row r="40" spans="1:15" ht="14.25" customHeight="1" x14ac:dyDescent="0.15">
      <c r="A40" s="129"/>
      <c r="B40" s="77" t="s">
        <v>14</v>
      </c>
      <c r="C40" s="84">
        <v>0</v>
      </c>
      <c r="D40" s="79">
        <f t="shared" si="7"/>
        <v>392.209</v>
      </c>
      <c r="E40" s="79">
        <v>0</v>
      </c>
      <c r="F40" s="84">
        <f t="shared" si="8"/>
        <v>378.25400000000002</v>
      </c>
      <c r="G40" s="84">
        <f>'３．民有林森林資源表'!D61</f>
        <v>256.18700000000001</v>
      </c>
      <c r="H40" s="84">
        <f>'３．民有林森林資源表'!M61</f>
        <v>122.06700000000001</v>
      </c>
      <c r="I40" s="84">
        <f>'３．民有林森林資源表'!Y61</f>
        <v>0</v>
      </c>
      <c r="J40" s="84">
        <f>'３．民有林森林資源表'!AB61</f>
        <v>0</v>
      </c>
      <c r="K40" s="50">
        <f t="shared" si="10"/>
        <v>67.728827718940181</v>
      </c>
      <c r="L40" s="84">
        <f t="shared" si="11"/>
        <v>13.955</v>
      </c>
      <c r="M40" s="84">
        <f>'４．国有林森林資源表'!C37</f>
        <v>13.955</v>
      </c>
      <c r="N40" s="84">
        <v>0</v>
      </c>
      <c r="O40" s="31"/>
    </row>
    <row r="41" spans="1:15" x14ac:dyDescent="0.15">
      <c r="A41" s="78" t="s">
        <v>219</v>
      </c>
      <c r="B41" s="77" t="s">
        <v>13</v>
      </c>
      <c r="C41" s="79">
        <v>8168</v>
      </c>
      <c r="D41" s="79">
        <f t="shared" si="7"/>
        <v>5281.64</v>
      </c>
      <c r="E41" s="50">
        <f>D41/C41*100</f>
        <v>64.662585700293832</v>
      </c>
      <c r="F41" s="84">
        <f t="shared" si="8"/>
        <v>3286.6000000000004</v>
      </c>
      <c r="G41" s="84">
        <f>'３．民有林森林資源表'!D62</f>
        <v>1718.5300000000002</v>
      </c>
      <c r="H41" s="84">
        <f>'３．民有林森林資源表'!M62</f>
        <v>1396.24</v>
      </c>
      <c r="I41" s="84">
        <f>'３．民有林森林資源表'!Y62</f>
        <v>171.82999999999998</v>
      </c>
      <c r="J41" s="84">
        <f>'３．民有林森林資源表'!AB62</f>
        <v>0</v>
      </c>
      <c r="K41" s="50">
        <f t="shared" si="10"/>
        <v>52.288991663116903</v>
      </c>
      <c r="L41" s="84">
        <f t="shared" si="11"/>
        <v>1995.04</v>
      </c>
      <c r="M41" s="84">
        <f>'４．国有林森林資源表'!C38</f>
        <v>1995.04</v>
      </c>
      <c r="N41" s="84">
        <v>0</v>
      </c>
      <c r="O41" s="31"/>
    </row>
    <row r="42" spans="1:15" ht="14.25" customHeight="1" x14ac:dyDescent="0.15">
      <c r="A42" s="129"/>
      <c r="B42" s="77" t="s">
        <v>14</v>
      </c>
      <c r="C42" s="84">
        <v>0</v>
      </c>
      <c r="D42" s="79">
        <f t="shared" si="7"/>
        <v>1216.3360000000002</v>
      </c>
      <c r="E42" s="79">
        <v>0</v>
      </c>
      <c r="F42" s="84">
        <f t="shared" si="8"/>
        <v>752.91800000000012</v>
      </c>
      <c r="G42" s="84">
        <f>'３．民有林森林資源表'!D63</f>
        <v>507.21900000000005</v>
      </c>
      <c r="H42" s="84">
        <f>'３．民有林森林資源表'!M63</f>
        <v>245.69900000000001</v>
      </c>
      <c r="I42" s="84">
        <f>'３．民有林森林資源表'!Y63</f>
        <v>0</v>
      </c>
      <c r="J42" s="84">
        <f>'３．民有林森林資源表'!AB63</f>
        <v>0</v>
      </c>
      <c r="K42" s="50">
        <f t="shared" si="10"/>
        <v>67.367097080957024</v>
      </c>
      <c r="L42" s="84">
        <f t="shared" si="11"/>
        <v>463.41800000000001</v>
      </c>
      <c r="M42" s="84">
        <f>'４．国有林森林資源表'!C39</f>
        <v>463.41800000000001</v>
      </c>
      <c r="N42" s="84">
        <v>0</v>
      </c>
      <c r="O42" s="31"/>
    </row>
    <row r="43" spans="1:15" x14ac:dyDescent="0.15">
      <c r="A43" s="78" t="s">
        <v>220</v>
      </c>
      <c r="B43" s="77" t="s">
        <v>13</v>
      </c>
      <c r="C43" s="79">
        <v>33723</v>
      </c>
      <c r="D43" s="79">
        <f t="shared" si="7"/>
        <v>22582.559999999994</v>
      </c>
      <c r="E43" s="50">
        <f>D43/C43*100</f>
        <v>66.964860777510879</v>
      </c>
      <c r="F43" s="84">
        <f t="shared" si="8"/>
        <v>7598.1799999999994</v>
      </c>
      <c r="G43" s="84">
        <f>'３．民有林森林資源表'!D64</f>
        <v>4844.3099999999995</v>
      </c>
      <c r="H43" s="84">
        <f>'３．民有林森林資源表'!M64</f>
        <v>2311.9</v>
      </c>
      <c r="I43" s="84">
        <f>'３．民有林森林資源表'!Y64</f>
        <v>441.97</v>
      </c>
      <c r="J43" s="84">
        <f>'３．民有林森林資源表'!AB64</f>
        <v>0</v>
      </c>
      <c r="K43" s="50">
        <f t="shared" si="10"/>
        <v>63.756188982098337</v>
      </c>
      <c r="L43" s="84">
        <f t="shared" si="11"/>
        <v>14984.379999999994</v>
      </c>
      <c r="M43" s="84">
        <f>'４．国有林森林資源表'!C40</f>
        <v>14838.929999999993</v>
      </c>
      <c r="N43" s="84">
        <v>145.44999999999996</v>
      </c>
      <c r="O43" s="31"/>
    </row>
    <row r="44" spans="1:15" ht="14.25" customHeight="1" x14ac:dyDescent="0.15">
      <c r="A44" s="129"/>
      <c r="B44" s="77" t="s">
        <v>14</v>
      </c>
      <c r="C44" s="84">
        <v>0</v>
      </c>
      <c r="D44" s="79">
        <f t="shared" si="7"/>
        <v>4441.33</v>
      </c>
      <c r="E44" s="79">
        <v>0</v>
      </c>
      <c r="F44" s="84">
        <f t="shared" si="8"/>
        <v>1882.624</v>
      </c>
      <c r="G44" s="84">
        <f>'３．民有林森林資源表'!D65</f>
        <v>1562.308</v>
      </c>
      <c r="H44" s="84">
        <f>'３．民有林森林資源表'!M65</f>
        <v>320.31599999999997</v>
      </c>
      <c r="I44" s="84">
        <f>'３．民有林森林資源表'!Y65</f>
        <v>0</v>
      </c>
      <c r="J44" s="84">
        <f>'３．民有林森林資源表'!AB65</f>
        <v>0</v>
      </c>
      <c r="K44" s="50">
        <f t="shared" si="10"/>
        <v>82.985662564590697</v>
      </c>
      <c r="L44" s="84">
        <f t="shared" si="11"/>
        <v>2558.7059999999997</v>
      </c>
      <c r="M44" s="84">
        <f>'４．国有林森林資源表'!C41</f>
        <v>2533.4989999999998</v>
      </c>
      <c r="N44" s="84">
        <v>25.207000000000001</v>
      </c>
      <c r="O44" s="31"/>
    </row>
    <row r="45" spans="1:15" x14ac:dyDescent="0.15">
      <c r="A45" s="78" t="s">
        <v>222</v>
      </c>
      <c r="B45" s="77" t="s">
        <v>13</v>
      </c>
      <c r="C45" s="79">
        <v>8389</v>
      </c>
      <c r="D45" s="79">
        <f t="shared" si="7"/>
        <v>2502.19</v>
      </c>
      <c r="E45" s="50">
        <f>D45/C45*100</f>
        <v>29.827035403504592</v>
      </c>
      <c r="F45" s="84">
        <f t="shared" si="8"/>
        <v>2502.19</v>
      </c>
      <c r="G45" s="84">
        <f>'３．民有林森林資源表'!D66</f>
        <v>1524.98</v>
      </c>
      <c r="H45" s="84">
        <f>'３．民有林森林資源表'!M66</f>
        <v>737.29</v>
      </c>
      <c r="I45" s="84">
        <f>'３．民有林森林資源表'!Y66</f>
        <v>239.92</v>
      </c>
      <c r="J45" s="84">
        <f>'３．民有林森林資源表'!AB66</f>
        <v>0</v>
      </c>
      <c r="K45" s="50">
        <f t="shared" si="10"/>
        <v>60.945811469153021</v>
      </c>
      <c r="L45" s="84">
        <f t="shared" si="11"/>
        <v>0</v>
      </c>
      <c r="M45" s="84">
        <v>0</v>
      </c>
      <c r="N45" s="84">
        <v>0</v>
      </c>
      <c r="O45" s="31"/>
    </row>
    <row r="46" spans="1:15" ht="14.25" customHeight="1" x14ac:dyDescent="0.15">
      <c r="A46" s="129"/>
      <c r="B46" s="77" t="s">
        <v>14</v>
      </c>
      <c r="C46" s="84">
        <v>0</v>
      </c>
      <c r="D46" s="79">
        <f t="shared" si="7"/>
        <v>591.48400000000004</v>
      </c>
      <c r="E46" s="79">
        <v>0</v>
      </c>
      <c r="F46" s="84">
        <f t="shared" si="8"/>
        <v>591.48400000000004</v>
      </c>
      <c r="G46" s="84">
        <f>'３．民有林森林資源表'!D67</f>
        <v>486.15500000000003</v>
      </c>
      <c r="H46" s="84">
        <f>'３．民有林森林資源表'!M67</f>
        <v>104.86099999999999</v>
      </c>
      <c r="I46" s="84">
        <f>'３．民有林森林資源表'!Y67</f>
        <v>0.46800000000000003</v>
      </c>
      <c r="J46" s="84">
        <f>'３．民有林森林資源表'!AB67</f>
        <v>0</v>
      </c>
      <c r="K46" s="50">
        <f t="shared" si="10"/>
        <v>82.192417715441152</v>
      </c>
      <c r="L46" s="84">
        <f t="shared" si="11"/>
        <v>0</v>
      </c>
      <c r="M46" s="84">
        <v>0</v>
      </c>
      <c r="N46" s="84">
        <v>0</v>
      </c>
      <c r="O46" s="31"/>
    </row>
    <row r="47" spans="1:15" x14ac:dyDescent="0.15">
      <c r="A47" s="78" t="s">
        <v>167</v>
      </c>
      <c r="B47" s="77" t="s">
        <v>13</v>
      </c>
      <c r="C47" s="79">
        <v>12638</v>
      </c>
      <c r="D47" s="79">
        <f t="shared" si="7"/>
        <v>8190.92</v>
      </c>
      <c r="E47" s="50">
        <f>D47/C47*100</f>
        <v>64.811837316031017</v>
      </c>
      <c r="F47" s="84">
        <f t="shared" si="8"/>
        <v>3030.57</v>
      </c>
      <c r="G47" s="84">
        <f>'３．民有林森林資源表'!D68</f>
        <v>1623.15</v>
      </c>
      <c r="H47" s="84">
        <f>'３．民有林森林資源表'!M68</f>
        <v>1370.7</v>
      </c>
      <c r="I47" s="84">
        <f>'３．民有林森林資源表'!Y68</f>
        <v>36.72</v>
      </c>
      <c r="J47" s="84">
        <f>'３．民有林森林資源表'!AB68</f>
        <v>0</v>
      </c>
      <c r="K47" s="50">
        <f t="shared" si="10"/>
        <v>53.559231431710863</v>
      </c>
      <c r="L47" s="84">
        <f t="shared" si="11"/>
        <v>5160.3500000000004</v>
      </c>
      <c r="M47" s="84">
        <f>'４．国有林森林資源表'!C44</f>
        <v>5160.3500000000004</v>
      </c>
      <c r="N47" s="84">
        <v>0</v>
      </c>
      <c r="O47" s="31"/>
    </row>
    <row r="48" spans="1:15" ht="14.25" customHeight="1" x14ac:dyDescent="0.15">
      <c r="A48" s="129"/>
      <c r="B48" s="77" t="s">
        <v>14</v>
      </c>
      <c r="C48" s="84">
        <v>0</v>
      </c>
      <c r="D48" s="79">
        <f t="shared" si="7"/>
        <v>1731.1030000000001</v>
      </c>
      <c r="E48" s="79">
        <v>0</v>
      </c>
      <c r="F48" s="84">
        <f t="shared" si="8"/>
        <v>610.68200000000002</v>
      </c>
      <c r="G48" s="84">
        <f>'３．民有林森林資源表'!D69</f>
        <v>400.59900000000005</v>
      </c>
      <c r="H48" s="84">
        <f>'３．民有林森林資源表'!M69</f>
        <v>210.08300000000003</v>
      </c>
      <c r="I48" s="84">
        <f>'３．民有林森林資源表'!Y69</f>
        <v>0</v>
      </c>
      <c r="J48" s="84">
        <f>'３．民有林森林資源表'!AB69</f>
        <v>0</v>
      </c>
      <c r="K48" s="50">
        <f t="shared" si="10"/>
        <v>65.598625798697199</v>
      </c>
      <c r="L48" s="84">
        <f t="shared" si="11"/>
        <v>1120.421</v>
      </c>
      <c r="M48" s="84">
        <f>'４．国有林森林資源表'!C45</f>
        <v>1120.421</v>
      </c>
      <c r="N48" s="84">
        <v>0</v>
      </c>
      <c r="O48" s="31"/>
    </row>
    <row r="49" spans="1:15" x14ac:dyDescent="0.15">
      <c r="A49" s="78" t="s">
        <v>221</v>
      </c>
      <c r="B49" s="77" t="s">
        <v>13</v>
      </c>
      <c r="C49" s="79">
        <v>32650</v>
      </c>
      <c r="D49" s="79">
        <f t="shared" si="7"/>
        <v>13823.699999999997</v>
      </c>
      <c r="E49" s="50">
        <f>D49/C49*100</f>
        <v>42.339050535987738</v>
      </c>
      <c r="F49" s="84">
        <f t="shared" si="8"/>
        <v>7693.1699999999992</v>
      </c>
      <c r="G49" s="84">
        <f>'３．民有林森林資源表'!D70</f>
        <v>5065.2099999999991</v>
      </c>
      <c r="H49" s="84">
        <f>'３．民有林森林資源表'!M70</f>
        <v>2400.25</v>
      </c>
      <c r="I49" s="84">
        <f>'３．民有林森林資源表'!Y70</f>
        <v>227.70999999999998</v>
      </c>
      <c r="J49" s="84">
        <f>'３．民有林森林資源表'!AB70</f>
        <v>0</v>
      </c>
      <c r="K49" s="50">
        <f t="shared" si="10"/>
        <v>65.840349296843812</v>
      </c>
      <c r="L49" s="84">
        <f t="shared" si="11"/>
        <v>6130.529999999997</v>
      </c>
      <c r="M49" s="84">
        <f>'４．国有林森林資源表'!C42</f>
        <v>6130.529999999997</v>
      </c>
      <c r="N49" s="84">
        <v>0</v>
      </c>
      <c r="O49" s="31"/>
    </row>
    <row r="50" spans="1:15" ht="14.25" customHeight="1" x14ac:dyDescent="0.15">
      <c r="A50" s="129"/>
      <c r="B50" s="77" t="s">
        <v>14</v>
      </c>
      <c r="C50" s="84">
        <v>0</v>
      </c>
      <c r="D50" s="79">
        <f t="shared" si="7"/>
        <v>3230.5230000000001</v>
      </c>
      <c r="E50" s="79">
        <v>0</v>
      </c>
      <c r="F50" s="84">
        <f t="shared" si="8"/>
        <v>1976.299</v>
      </c>
      <c r="G50" s="84">
        <f>'３．民有林森林資源表'!D71</f>
        <v>1597.7839999999999</v>
      </c>
      <c r="H50" s="84">
        <f>'３．民有林森林資源表'!M71</f>
        <v>378.51499999999999</v>
      </c>
      <c r="I50" s="84">
        <f>'３．民有林森林資源表'!Y71</f>
        <v>0</v>
      </c>
      <c r="J50" s="84">
        <f>'３．民有林森林資源表'!AB71</f>
        <v>0</v>
      </c>
      <c r="K50" s="50">
        <f t="shared" si="10"/>
        <v>80.847280699934572</v>
      </c>
      <c r="L50" s="84">
        <f t="shared" si="11"/>
        <v>1254.2240000000002</v>
      </c>
      <c r="M50" s="84">
        <f>'４．国有林森林資源表'!C43</f>
        <v>1254.2240000000002</v>
      </c>
      <c r="N50" s="84">
        <v>0</v>
      </c>
      <c r="O50" s="31"/>
    </row>
    <row r="51" spans="1:15" x14ac:dyDescent="0.15">
      <c r="A51" s="78" t="s">
        <v>461</v>
      </c>
      <c r="B51" s="77" t="s">
        <v>13</v>
      </c>
      <c r="C51" s="79">
        <v>25258</v>
      </c>
      <c r="D51" s="79">
        <f t="shared" si="7"/>
        <v>12969.559999999992</v>
      </c>
      <c r="E51" s="50">
        <f>D51/C51*100</f>
        <v>51.348325283078601</v>
      </c>
      <c r="F51" s="84">
        <f t="shared" si="8"/>
        <v>4219.57</v>
      </c>
      <c r="G51" s="84">
        <f>'３．民有林森林資源表'!D72</f>
        <v>1360.98</v>
      </c>
      <c r="H51" s="84">
        <f>'３．民有林森林資源表'!M72</f>
        <v>2762.51</v>
      </c>
      <c r="I51" s="84">
        <f>'３．民有林森林資源表'!Y72</f>
        <v>96.080000000000013</v>
      </c>
      <c r="J51" s="84">
        <f>'３．民有林森林資源表'!AB72</f>
        <v>0</v>
      </c>
      <c r="K51" s="50">
        <f t="shared" si="10"/>
        <v>32.253997445237317</v>
      </c>
      <c r="L51" s="84">
        <f t="shared" si="11"/>
        <v>8749.9899999999925</v>
      </c>
      <c r="M51" s="84">
        <f>'４．国有林森林資源表'!C46</f>
        <v>8749.9899999999925</v>
      </c>
      <c r="N51" s="84">
        <v>0</v>
      </c>
      <c r="O51" s="31"/>
    </row>
    <row r="52" spans="1:15" ht="14.25" customHeight="1" x14ac:dyDescent="0.15">
      <c r="A52" s="129"/>
      <c r="B52" s="77" t="s">
        <v>14</v>
      </c>
      <c r="C52" s="84">
        <v>0</v>
      </c>
      <c r="D52" s="79">
        <f t="shared" si="7"/>
        <v>2555.7780000000002</v>
      </c>
      <c r="E52" s="79">
        <v>0</v>
      </c>
      <c r="F52" s="84">
        <f t="shared" si="8"/>
        <v>813.077</v>
      </c>
      <c r="G52" s="84">
        <f>'３．民有林森林資源表'!D73</f>
        <v>372.94900000000007</v>
      </c>
      <c r="H52" s="84">
        <f>'３．民有林森林資源表'!M73</f>
        <v>440.12799999999999</v>
      </c>
      <c r="I52" s="84">
        <f>'３．民有林森林資源表'!Y73</f>
        <v>0</v>
      </c>
      <c r="J52" s="84">
        <f>'３．民有林森林資源表'!AB73</f>
        <v>0</v>
      </c>
      <c r="K52" s="50">
        <f t="shared" si="10"/>
        <v>45.86884145044074</v>
      </c>
      <c r="L52" s="84">
        <f t="shared" si="11"/>
        <v>1742.701</v>
      </c>
      <c r="M52" s="84">
        <f>'４．国有林森林資源表'!C47</f>
        <v>1742.701</v>
      </c>
      <c r="N52" s="84">
        <v>0</v>
      </c>
      <c r="O52" s="31"/>
    </row>
    <row r="53" spans="1:15" x14ac:dyDescent="0.15">
      <c r="A53" s="78" t="s">
        <v>419</v>
      </c>
      <c r="B53" s="77" t="s">
        <v>13</v>
      </c>
      <c r="C53" s="79">
        <v>7196</v>
      </c>
      <c r="D53" s="79">
        <f t="shared" si="7"/>
        <v>1273.3</v>
      </c>
      <c r="E53" s="50">
        <f>D53/C53*100</f>
        <v>17.694552529182879</v>
      </c>
      <c r="F53" s="84">
        <f t="shared" si="8"/>
        <v>1273.3</v>
      </c>
      <c r="G53" s="84">
        <f>'３．民有林森林資源表'!D74</f>
        <v>741.3900000000001</v>
      </c>
      <c r="H53" s="84">
        <f>'３．民有林森林資源表'!M74</f>
        <v>404.09</v>
      </c>
      <c r="I53" s="84">
        <f>'３．民有林森林資源表'!Y74</f>
        <v>127.82000000000001</v>
      </c>
      <c r="J53" s="84">
        <f>'３．民有林森林資源表'!AB74</f>
        <v>0</v>
      </c>
      <c r="K53" s="50">
        <f t="shared" si="10"/>
        <v>58.22586978716722</v>
      </c>
      <c r="L53" s="84">
        <f t="shared" si="11"/>
        <v>0</v>
      </c>
      <c r="M53" s="84">
        <v>0</v>
      </c>
      <c r="N53" s="84">
        <v>0</v>
      </c>
      <c r="O53" s="31"/>
    </row>
    <row r="54" spans="1:15" ht="15" thickBot="1" x14ac:dyDescent="0.2">
      <c r="A54" s="130"/>
      <c r="B54" s="77" t="s">
        <v>14</v>
      </c>
      <c r="C54" s="84">
        <v>0</v>
      </c>
      <c r="D54" s="79">
        <f t="shared" si="7"/>
        <v>315.60599999999999</v>
      </c>
      <c r="E54" s="79">
        <v>0</v>
      </c>
      <c r="F54" s="84">
        <f t="shared" si="8"/>
        <v>315.60599999999999</v>
      </c>
      <c r="G54" s="84">
        <f>'３．民有林森林資源表'!D75</f>
        <v>243.75</v>
      </c>
      <c r="H54" s="84">
        <f>'３．民有林森林資源表'!M75</f>
        <v>71.855999999999995</v>
      </c>
      <c r="I54" s="84">
        <f>'３．民有林森林資源表'!Y75</f>
        <v>0</v>
      </c>
      <c r="J54" s="84">
        <f>'３．民有林森林資源表'!AB75</f>
        <v>0</v>
      </c>
      <c r="K54" s="50">
        <f t="shared" si="10"/>
        <v>77.232372008136736</v>
      </c>
      <c r="L54" s="84">
        <f t="shared" si="11"/>
        <v>0</v>
      </c>
      <c r="M54" s="84">
        <v>0</v>
      </c>
      <c r="N54" s="84">
        <v>0</v>
      </c>
      <c r="O54" s="31"/>
    </row>
    <row r="55" spans="1:15" x14ac:dyDescent="0.15">
      <c r="A55" s="87" t="str">
        <f>+$A$27</f>
        <v>　　資料　　総土地面積：国土地理院（R5.10.1）</v>
      </c>
      <c r="B55" s="118"/>
      <c r="C55" s="118"/>
      <c r="D55" s="118"/>
      <c r="E55" s="118"/>
      <c r="F55" s="118"/>
      <c r="G55" s="118"/>
      <c r="H55" s="118"/>
      <c r="I55" s="118"/>
      <c r="J55" s="118"/>
      <c r="K55" s="118"/>
      <c r="L55" s="131"/>
      <c r="M55" s="131"/>
      <c r="N55" s="131"/>
    </row>
    <row r="56" spans="1:15" x14ac:dyDescent="0.15">
      <c r="A56" s="2" t="s">
        <v>47</v>
      </c>
    </row>
    <row r="57" spans="1:15" ht="17.25" x14ac:dyDescent="0.15">
      <c r="A57" s="3" t="s">
        <v>477</v>
      </c>
      <c r="F57" s="114"/>
    </row>
    <row r="58" spans="1:15" ht="14.25" customHeight="1" thickBot="1" x14ac:dyDescent="0.2">
      <c r="A58" s="325" t="s">
        <v>252</v>
      </c>
      <c r="B58" s="325"/>
      <c r="C58" s="325"/>
      <c r="D58" s="325"/>
      <c r="E58" s="325"/>
      <c r="F58" s="325"/>
      <c r="G58" s="325"/>
      <c r="H58" s="325"/>
      <c r="I58" s="325"/>
      <c r="J58" s="325"/>
      <c r="K58" s="325"/>
      <c r="L58" s="325"/>
      <c r="M58" s="325"/>
      <c r="N58" s="325"/>
    </row>
    <row r="59" spans="1:15" ht="14.25" customHeight="1" x14ac:dyDescent="0.15">
      <c r="A59" s="117"/>
      <c r="B59" s="118"/>
      <c r="C59" s="341" t="s">
        <v>397</v>
      </c>
      <c r="D59" s="68"/>
      <c r="E59" s="68"/>
      <c r="F59" s="66" t="s">
        <v>253</v>
      </c>
      <c r="G59" s="67"/>
      <c r="H59" s="67"/>
      <c r="I59" s="67"/>
      <c r="J59" s="67"/>
      <c r="K59" s="67"/>
      <c r="L59" s="119" t="s">
        <v>254</v>
      </c>
      <c r="M59" s="120"/>
      <c r="N59" s="120"/>
      <c r="O59" s="31"/>
    </row>
    <row r="60" spans="1:15" ht="14.25" customHeight="1" x14ac:dyDescent="0.15">
      <c r="A60" s="71" t="s">
        <v>191</v>
      </c>
      <c r="B60" s="72"/>
      <c r="C60" s="342"/>
      <c r="D60" s="73" t="s">
        <v>255</v>
      </c>
      <c r="E60" s="73" t="s">
        <v>256</v>
      </c>
      <c r="F60" s="77"/>
      <c r="G60" s="77"/>
      <c r="H60" s="77"/>
      <c r="I60" s="343" t="s">
        <v>398</v>
      </c>
      <c r="J60" s="343" t="s">
        <v>399</v>
      </c>
      <c r="K60" s="121" t="s">
        <v>115</v>
      </c>
      <c r="L60" s="83"/>
      <c r="M60" s="338" t="s">
        <v>437</v>
      </c>
      <c r="N60" s="122" t="s">
        <v>117</v>
      </c>
      <c r="O60" s="31"/>
    </row>
    <row r="61" spans="1:15" ht="14.25" customHeight="1" x14ac:dyDescent="0.15">
      <c r="A61" s="71"/>
      <c r="B61" s="72"/>
      <c r="C61" s="342"/>
      <c r="D61" s="73"/>
      <c r="E61" s="73"/>
      <c r="F61" s="73" t="s">
        <v>257</v>
      </c>
      <c r="G61" s="73" t="s">
        <v>258</v>
      </c>
      <c r="H61" s="73" t="s">
        <v>259</v>
      </c>
      <c r="I61" s="339"/>
      <c r="J61" s="339"/>
      <c r="K61" s="123" t="s">
        <v>116</v>
      </c>
      <c r="L61" s="124" t="s">
        <v>257</v>
      </c>
      <c r="M61" s="339"/>
      <c r="N61" s="125" t="s">
        <v>118</v>
      </c>
      <c r="O61" s="31"/>
    </row>
    <row r="62" spans="1:15" x14ac:dyDescent="0.15">
      <c r="A62" s="31"/>
      <c r="C62" s="73" t="s">
        <v>260</v>
      </c>
      <c r="D62" s="126" t="s">
        <v>261</v>
      </c>
      <c r="E62" s="73" t="s">
        <v>262</v>
      </c>
      <c r="F62" s="73" t="s">
        <v>263</v>
      </c>
      <c r="G62" s="73" t="s">
        <v>264</v>
      </c>
      <c r="H62" s="73"/>
      <c r="I62" s="340"/>
      <c r="J62" s="340"/>
      <c r="K62" s="73" t="s">
        <v>265</v>
      </c>
      <c r="L62" s="124" t="s">
        <v>266</v>
      </c>
      <c r="M62" s="340"/>
      <c r="N62" s="127"/>
      <c r="O62" s="31"/>
    </row>
    <row r="63" spans="1:15" x14ac:dyDescent="0.15">
      <c r="A63" s="78" t="s">
        <v>15</v>
      </c>
      <c r="B63" s="77" t="s">
        <v>13</v>
      </c>
      <c r="C63" s="79">
        <f>SUM(C65,C67,C69,C71,C73)</f>
        <v>141612</v>
      </c>
      <c r="D63" s="79">
        <f t="shared" ref="D63:D74" si="12">SUM(F63+L63)</f>
        <v>117897.46999999997</v>
      </c>
      <c r="E63" s="50">
        <f>D63/C63*100</f>
        <v>83.253869728554051</v>
      </c>
      <c r="F63" s="84">
        <f t="shared" ref="F63:F74" si="13">SUM(G63:J63)</f>
        <v>31781.989999999998</v>
      </c>
      <c r="G63" s="84">
        <f>SUM(G65,G67,G69,G71,G73)</f>
        <v>16344.989999999998</v>
      </c>
      <c r="H63" s="84">
        <f t="shared" ref="H63:J64" si="14">SUM(H65,H67,H69,H71,H73)</f>
        <v>14554.82</v>
      </c>
      <c r="I63" s="84">
        <f t="shared" si="14"/>
        <v>882.18000000000006</v>
      </c>
      <c r="J63" s="84">
        <f t="shared" si="14"/>
        <v>0</v>
      </c>
      <c r="K63" s="50">
        <f t="shared" ref="K63:K74" si="15">G63/F63*100</f>
        <v>51.428466247708215</v>
      </c>
      <c r="L63" s="84">
        <f>SUM(M63:N63)</f>
        <v>86115.479999999981</v>
      </c>
      <c r="M63" s="84">
        <f>SUM(M65,M67,M69,M71,M73)</f>
        <v>86115.479999999981</v>
      </c>
      <c r="N63" s="84">
        <f>SUM(N65,N67,N69,N71,N73)</f>
        <v>0</v>
      </c>
      <c r="O63" s="31"/>
    </row>
    <row r="64" spans="1:15" ht="14.25" customHeight="1" x14ac:dyDescent="0.15">
      <c r="A64" s="129"/>
      <c r="B64" s="77" t="s">
        <v>14</v>
      </c>
      <c r="C64" s="79">
        <v>0</v>
      </c>
      <c r="D64" s="79">
        <f t="shared" si="12"/>
        <v>26932.801000000007</v>
      </c>
      <c r="E64" s="79">
        <v>0</v>
      </c>
      <c r="F64" s="84">
        <f t="shared" si="13"/>
        <v>7259.5710000000017</v>
      </c>
      <c r="G64" s="84">
        <f>SUM(G66,G68,G70,G72,G74)</f>
        <v>5091.670000000001</v>
      </c>
      <c r="H64" s="84">
        <f t="shared" si="14"/>
        <v>2167.9010000000003</v>
      </c>
      <c r="I64" s="84">
        <f t="shared" si="14"/>
        <v>0</v>
      </c>
      <c r="J64" s="84">
        <f t="shared" si="14"/>
        <v>0</v>
      </c>
      <c r="K64" s="50">
        <f t="shared" si="15"/>
        <v>70.137340071472536</v>
      </c>
      <c r="L64" s="84">
        <f t="shared" ref="L64:L74" si="16">SUM(M64:N64)</f>
        <v>19673.230000000003</v>
      </c>
      <c r="M64" s="84">
        <f>SUM(M66,M68,M70,M72,M74)</f>
        <v>19673.230000000003</v>
      </c>
      <c r="N64" s="84">
        <f>SUM(N66,N68,N70,N72,N74)</f>
        <v>0</v>
      </c>
      <c r="O64" s="31"/>
    </row>
    <row r="65" spans="1:15" x14ac:dyDescent="0.15">
      <c r="A65" s="78" t="s">
        <v>172</v>
      </c>
      <c r="B65" s="77" t="s">
        <v>13</v>
      </c>
      <c r="C65" s="79">
        <v>86420</v>
      </c>
      <c r="D65" s="79">
        <f t="shared" si="12"/>
        <v>73561.319999999978</v>
      </c>
      <c r="E65" s="50">
        <f>D65/C65*100</f>
        <v>85.120712797963407</v>
      </c>
      <c r="F65" s="84">
        <f t="shared" si="13"/>
        <v>15117.529999999999</v>
      </c>
      <c r="G65" s="84">
        <f>'３．民有林森林資源表'!D87</f>
        <v>8093.5999999999995</v>
      </c>
      <c r="H65" s="84">
        <f>'３．民有林森林資源表'!M87</f>
        <v>6542.3</v>
      </c>
      <c r="I65" s="84">
        <f>'３．民有林森林資源表'!Y87</f>
        <v>481.63</v>
      </c>
      <c r="J65" s="84">
        <f>'３．民有林森林資源表'!AB87</f>
        <v>0</v>
      </c>
      <c r="K65" s="50">
        <f t="shared" si="15"/>
        <v>53.537846460367533</v>
      </c>
      <c r="L65" s="84">
        <f t="shared" si="16"/>
        <v>58443.789999999979</v>
      </c>
      <c r="M65" s="84">
        <f>[1]むつ市!$F$29+[1]むつ市!$F$32+[1]むつ市!$F$33</f>
        <v>58443.789999999979</v>
      </c>
      <c r="N65" s="84">
        <v>0</v>
      </c>
      <c r="O65" s="31"/>
    </row>
    <row r="66" spans="1:15" ht="14.25" customHeight="1" x14ac:dyDescent="0.15">
      <c r="A66" s="129"/>
      <c r="B66" s="77" t="s">
        <v>14</v>
      </c>
      <c r="C66" s="79">
        <v>0</v>
      </c>
      <c r="D66" s="79">
        <f t="shared" si="12"/>
        <v>17214.374</v>
      </c>
      <c r="E66" s="79">
        <v>0</v>
      </c>
      <c r="F66" s="84">
        <f t="shared" si="13"/>
        <v>3463.03</v>
      </c>
      <c r="G66" s="84">
        <f>'３．民有林森林資源表'!D88</f>
        <v>2542.232</v>
      </c>
      <c r="H66" s="84">
        <f>'３．民有林森林資源表'!M88</f>
        <v>920.79800000000012</v>
      </c>
      <c r="I66" s="84">
        <f>'３．民有林森林資源表'!Y88</f>
        <v>0</v>
      </c>
      <c r="J66" s="84">
        <f>'３．民有林森林資源表'!AB88</f>
        <v>0</v>
      </c>
      <c r="K66" s="50">
        <f t="shared" si="15"/>
        <v>73.410625954727507</v>
      </c>
      <c r="L66" s="84">
        <f t="shared" si="16"/>
        <v>13751.343999999999</v>
      </c>
      <c r="M66" s="84">
        <f>[1]むつ市!$G$29/1000</f>
        <v>13751.343999999999</v>
      </c>
      <c r="N66" s="84">
        <v>0</v>
      </c>
      <c r="O66" s="31"/>
    </row>
    <row r="67" spans="1:15" x14ac:dyDescent="0.15">
      <c r="A67" s="78" t="s">
        <v>173</v>
      </c>
      <c r="B67" s="77" t="s">
        <v>13</v>
      </c>
      <c r="C67" s="79">
        <v>5209</v>
      </c>
      <c r="D67" s="79">
        <f t="shared" si="12"/>
        <v>3870.62</v>
      </c>
      <c r="E67" s="50">
        <f>D67/C67*100</f>
        <v>74.306392781723943</v>
      </c>
      <c r="F67" s="84">
        <f t="shared" si="13"/>
        <v>590.8599999999999</v>
      </c>
      <c r="G67" s="84">
        <f>'３．民有林森林資源表'!D89</f>
        <v>224.67</v>
      </c>
      <c r="H67" s="84">
        <f>'３．民有林森林資源表'!M89</f>
        <v>356.28</v>
      </c>
      <c r="I67" s="84">
        <f>'３．民有林森林資源表'!Y89</f>
        <v>9.91</v>
      </c>
      <c r="J67" s="84">
        <f>'３．民有林森林資源表'!AB89</f>
        <v>0</v>
      </c>
      <c r="K67" s="50">
        <f t="shared" si="15"/>
        <v>38.024235859594498</v>
      </c>
      <c r="L67" s="84">
        <f t="shared" si="16"/>
        <v>3279.76</v>
      </c>
      <c r="M67" s="84">
        <f>[1]大間町!$F$29+[1]大間町!$F$32+[1]大間町!$F$33</f>
        <v>3279.76</v>
      </c>
      <c r="N67" s="84">
        <v>0</v>
      </c>
      <c r="O67" s="31"/>
    </row>
    <row r="68" spans="1:15" ht="14.25" customHeight="1" x14ac:dyDescent="0.15">
      <c r="A68" s="129"/>
      <c r="B68" s="77" t="s">
        <v>14</v>
      </c>
      <c r="C68" s="79">
        <v>0</v>
      </c>
      <c r="D68" s="79">
        <f t="shared" si="12"/>
        <v>934.68200000000002</v>
      </c>
      <c r="E68" s="79">
        <v>0</v>
      </c>
      <c r="F68" s="84">
        <f t="shared" si="13"/>
        <v>118.155</v>
      </c>
      <c r="G68" s="84">
        <f>'３．民有林森林資源表'!D90</f>
        <v>62.07</v>
      </c>
      <c r="H68" s="84">
        <f>'３．民有林森林資源表'!M90</f>
        <v>56.085000000000001</v>
      </c>
      <c r="I68" s="84">
        <f>'３．民有林森林資源表'!Y90</f>
        <v>0</v>
      </c>
      <c r="J68" s="84">
        <f>'３．民有林森林資源表'!AB90</f>
        <v>0</v>
      </c>
      <c r="K68" s="50">
        <f t="shared" si="15"/>
        <v>52.532690110448144</v>
      </c>
      <c r="L68" s="84">
        <f t="shared" si="16"/>
        <v>816.52700000000004</v>
      </c>
      <c r="M68" s="84">
        <f>[1]大間町!$G$29/1000</f>
        <v>816.52700000000004</v>
      </c>
      <c r="N68" s="84">
        <v>0</v>
      </c>
      <c r="O68" s="31"/>
    </row>
    <row r="69" spans="1:15" x14ac:dyDescent="0.15">
      <c r="A69" s="78" t="s">
        <v>174</v>
      </c>
      <c r="B69" s="77" t="s">
        <v>13</v>
      </c>
      <c r="C69" s="79">
        <v>29532</v>
      </c>
      <c r="D69" s="79">
        <f t="shared" si="12"/>
        <v>21530.739999999994</v>
      </c>
      <c r="E69" s="50">
        <f>D69/C69*100</f>
        <v>72.906474332926976</v>
      </c>
      <c r="F69" s="84">
        <f t="shared" si="13"/>
        <v>13908.83</v>
      </c>
      <c r="G69" s="84">
        <f>'３．民有林森林資源表'!D91</f>
        <v>6840.9500000000007</v>
      </c>
      <c r="H69" s="84">
        <f>'３．民有林森林資源表'!M91</f>
        <v>6691</v>
      </c>
      <c r="I69" s="84">
        <f>'３．民有林森林資源表'!Y91</f>
        <v>376.88</v>
      </c>
      <c r="J69" s="84">
        <f>'３．民有林森林資源表'!AB91</f>
        <v>0</v>
      </c>
      <c r="K69" s="50">
        <f t="shared" si="15"/>
        <v>49.184223259612786</v>
      </c>
      <c r="L69" s="84">
        <f t="shared" si="16"/>
        <v>7621.9099999999953</v>
      </c>
      <c r="M69" s="84">
        <f>[1]東通村!$F$29+[1]東通村!$F$32+[1]東通村!$F$33</f>
        <v>7621.9099999999953</v>
      </c>
      <c r="N69" s="84">
        <v>0</v>
      </c>
      <c r="O69" s="31"/>
    </row>
    <row r="70" spans="1:15" ht="14.25" customHeight="1" x14ac:dyDescent="0.15">
      <c r="A70" s="129"/>
      <c r="B70" s="77" t="s">
        <v>14</v>
      </c>
      <c r="C70" s="79">
        <v>0</v>
      </c>
      <c r="D70" s="79">
        <f t="shared" si="12"/>
        <v>4708.8490000000002</v>
      </c>
      <c r="E70" s="79">
        <v>0</v>
      </c>
      <c r="F70" s="84">
        <f t="shared" si="13"/>
        <v>3137.4519999999998</v>
      </c>
      <c r="G70" s="84">
        <f>'３．民有林森林資源表'!D92</f>
        <v>2089.3789999999999</v>
      </c>
      <c r="H70" s="84">
        <f>'３．民有林森林資源表'!M92</f>
        <v>1048.0729999999999</v>
      </c>
      <c r="I70" s="84">
        <f>'３．民有林森林資源表'!Y92</f>
        <v>0</v>
      </c>
      <c r="J70" s="84">
        <f>'３．民有林森林資源表'!AB92</f>
        <v>0</v>
      </c>
      <c r="K70" s="50">
        <f t="shared" si="15"/>
        <v>66.594771808461132</v>
      </c>
      <c r="L70" s="84">
        <f t="shared" si="16"/>
        <v>1571.3969999999999</v>
      </c>
      <c r="M70" s="84">
        <f>[1]東通村!$G$29/1000</f>
        <v>1571.3969999999999</v>
      </c>
      <c r="N70" s="84">
        <v>0</v>
      </c>
      <c r="O70" s="31"/>
    </row>
    <row r="71" spans="1:15" x14ac:dyDescent="0.15">
      <c r="A71" s="78" t="s">
        <v>175</v>
      </c>
      <c r="B71" s="77" t="s">
        <v>13</v>
      </c>
      <c r="C71" s="79">
        <v>6946</v>
      </c>
      <c r="D71" s="79">
        <f t="shared" si="12"/>
        <v>6537.4899999999989</v>
      </c>
      <c r="E71" s="50">
        <f>D71/C71*100</f>
        <v>94.118773394759558</v>
      </c>
      <c r="F71" s="84">
        <f t="shared" si="13"/>
        <v>1333.43</v>
      </c>
      <c r="G71" s="84">
        <f>'３．民有林森林資源表'!D93</f>
        <v>696.55</v>
      </c>
      <c r="H71" s="84">
        <f>'３．民有林森林資源表'!M93</f>
        <v>624.73</v>
      </c>
      <c r="I71" s="84">
        <f>'３．民有林森林資源表'!Y93</f>
        <v>12.15</v>
      </c>
      <c r="J71" s="84">
        <f>'３．民有林森林資源表'!AB93</f>
        <v>0</v>
      </c>
      <c r="K71" s="50">
        <f t="shared" si="15"/>
        <v>52.23746278394816</v>
      </c>
      <c r="L71" s="84">
        <f t="shared" si="16"/>
        <v>5204.0599999999986</v>
      </c>
      <c r="M71" s="84">
        <f>[1]風間浦村!$F$29+[1]風間浦村!$F$32+[1]風間浦村!$F$33</f>
        <v>5204.0599999999986</v>
      </c>
      <c r="N71" s="84">
        <v>0</v>
      </c>
      <c r="O71" s="31"/>
    </row>
    <row r="72" spans="1:15" ht="14.25" customHeight="1" x14ac:dyDescent="0.15">
      <c r="A72" s="129"/>
      <c r="B72" s="77" t="s">
        <v>14</v>
      </c>
      <c r="C72" s="79">
        <v>0</v>
      </c>
      <c r="D72" s="79">
        <f t="shared" si="12"/>
        <v>1580.7399999999998</v>
      </c>
      <c r="E72" s="79">
        <v>0</v>
      </c>
      <c r="F72" s="84">
        <f t="shared" si="13"/>
        <v>335.42999999999995</v>
      </c>
      <c r="G72" s="84">
        <f>'３．民有林森林資源表'!D94</f>
        <v>242.07699999999997</v>
      </c>
      <c r="H72" s="84">
        <f>'３．民有林森林資源表'!M94</f>
        <v>93.352999999999994</v>
      </c>
      <c r="I72" s="84">
        <f>'３．民有林森林資源表'!Y94</f>
        <v>0</v>
      </c>
      <c r="J72" s="84">
        <f>'３．民有林森林資源表'!AB94</f>
        <v>0</v>
      </c>
      <c r="K72" s="50">
        <f t="shared" si="15"/>
        <v>72.169156008705244</v>
      </c>
      <c r="L72" s="84">
        <f t="shared" si="16"/>
        <v>1245.31</v>
      </c>
      <c r="M72" s="84">
        <f>[1]風間浦村!$G$29/1000</f>
        <v>1245.31</v>
      </c>
      <c r="N72" s="84">
        <v>0</v>
      </c>
      <c r="O72" s="31"/>
    </row>
    <row r="73" spans="1:15" x14ac:dyDescent="0.15">
      <c r="A73" s="78" t="s">
        <v>176</v>
      </c>
      <c r="B73" s="77" t="s">
        <v>13</v>
      </c>
      <c r="C73" s="79">
        <v>13505</v>
      </c>
      <c r="D73" s="79">
        <f t="shared" si="12"/>
        <v>12397.3</v>
      </c>
      <c r="E73" s="50">
        <f>D73/C73*100</f>
        <v>91.797852647167716</v>
      </c>
      <c r="F73" s="84">
        <f t="shared" si="13"/>
        <v>831.34</v>
      </c>
      <c r="G73" s="84">
        <f>'３．民有林森林資源表'!D95</f>
        <v>489.21999999999997</v>
      </c>
      <c r="H73" s="84">
        <f>'３．民有林森林資源表'!M95</f>
        <v>340.51</v>
      </c>
      <c r="I73" s="84">
        <f>'３．民有林森林資源表'!Y95</f>
        <v>1.61</v>
      </c>
      <c r="J73" s="84">
        <f>'３．民有林森林資源表'!AB95</f>
        <v>0</v>
      </c>
      <c r="K73" s="50">
        <f t="shared" si="15"/>
        <v>58.847162412490675</v>
      </c>
      <c r="L73" s="84">
        <f t="shared" si="16"/>
        <v>11565.96</v>
      </c>
      <c r="M73" s="84">
        <f>[1]佐井村!$F$29+[1]佐井村!$F$32+[1]佐井村!$F$33</f>
        <v>11565.96</v>
      </c>
      <c r="N73" s="84">
        <v>0</v>
      </c>
      <c r="O73" s="31"/>
    </row>
    <row r="74" spans="1:15" ht="15" thickBot="1" x14ac:dyDescent="0.2">
      <c r="A74" s="130"/>
      <c r="B74" s="77" t="s">
        <v>14</v>
      </c>
      <c r="C74" s="79">
        <v>0</v>
      </c>
      <c r="D74" s="79">
        <f t="shared" si="12"/>
        <v>2494.1559999999999</v>
      </c>
      <c r="E74" s="79">
        <v>0</v>
      </c>
      <c r="F74" s="84">
        <f t="shared" si="13"/>
        <v>205.50400000000002</v>
      </c>
      <c r="G74" s="79">
        <f>'３．民有林森林資源表'!D96</f>
        <v>155.91200000000001</v>
      </c>
      <c r="H74" s="79">
        <f>'３．民有林森林資源表'!M96</f>
        <v>49.591999999999999</v>
      </c>
      <c r="I74" s="79">
        <f>'３．民有林森林資源表'!Y96</f>
        <v>0</v>
      </c>
      <c r="J74" s="79">
        <f>'３．民有林森林資源表'!AB96</f>
        <v>0</v>
      </c>
      <c r="K74" s="50">
        <f t="shared" si="15"/>
        <v>75.868109623170341</v>
      </c>
      <c r="L74" s="84">
        <f t="shared" si="16"/>
        <v>2288.652</v>
      </c>
      <c r="M74" s="84">
        <f>[1]佐井村!$G$29/1000</f>
        <v>2288.652</v>
      </c>
      <c r="N74" s="84">
        <v>0</v>
      </c>
      <c r="O74" s="31"/>
    </row>
    <row r="75" spans="1:15" x14ac:dyDescent="0.15">
      <c r="A75" s="87" t="str">
        <f>+$A$27</f>
        <v>　　資料　　総土地面積：国土地理院（R5.10.1）</v>
      </c>
      <c r="B75" s="118"/>
      <c r="C75" s="118"/>
      <c r="D75" s="118"/>
      <c r="E75" s="118"/>
      <c r="F75" s="118"/>
      <c r="G75" s="118"/>
      <c r="H75" s="118"/>
      <c r="I75" s="118"/>
      <c r="J75" s="118"/>
      <c r="K75" s="118"/>
      <c r="L75" s="131"/>
      <c r="M75" s="131"/>
      <c r="N75" s="131"/>
    </row>
    <row r="76" spans="1:15" x14ac:dyDescent="0.15">
      <c r="A76" s="2" t="s">
        <v>47</v>
      </c>
    </row>
    <row r="77" spans="1:15" ht="17.25" x14ac:dyDescent="0.15">
      <c r="A77" s="3" t="s">
        <v>476</v>
      </c>
      <c r="F77" s="114"/>
    </row>
    <row r="78" spans="1:15" ht="14.25" customHeight="1" thickBot="1" x14ac:dyDescent="0.2">
      <c r="A78" s="325" t="s">
        <v>252</v>
      </c>
      <c r="B78" s="325"/>
      <c r="C78" s="325"/>
      <c r="D78" s="325"/>
      <c r="E78" s="325"/>
      <c r="F78" s="325"/>
      <c r="G78" s="325"/>
      <c r="H78" s="325"/>
      <c r="I78" s="325"/>
      <c r="J78" s="325"/>
      <c r="K78" s="325"/>
      <c r="L78" s="325"/>
      <c r="M78" s="325"/>
      <c r="N78" s="325"/>
    </row>
    <row r="79" spans="1:15" ht="14.25" customHeight="1" x14ac:dyDescent="0.15">
      <c r="A79" s="117"/>
      <c r="B79" s="118"/>
      <c r="C79" s="341" t="s">
        <v>397</v>
      </c>
      <c r="D79" s="68"/>
      <c r="E79" s="68"/>
      <c r="F79" s="66" t="s">
        <v>253</v>
      </c>
      <c r="G79" s="67"/>
      <c r="H79" s="67"/>
      <c r="I79" s="67"/>
      <c r="J79" s="67"/>
      <c r="K79" s="67"/>
      <c r="L79" s="119" t="s">
        <v>254</v>
      </c>
      <c r="M79" s="120"/>
      <c r="N79" s="120"/>
      <c r="O79" s="31"/>
    </row>
    <row r="80" spans="1:15" ht="14.25" customHeight="1" x14ac:dyDescent="0.15">
      <c r="A80" s="71" t="s">
        <v>191</v>
      </c>
      <c r="B80" s="72"/>
      <c r="C80" s="342"/>
      <c r="D80" s="73" t="s">
        <v>255</v>
      </c>
      <c r="E80" s="73" t="s">
        <v>256</v>
      </c>
      <c r="F80" s="77"/>
      <c r="G80" s="77"/>
      <c r="H80" s="77"/>
      <c r="I80" s="343" t="s">
        <v>398</v>
      </c>
      <c r="J80" s="343" t="s">
        <v>399</v>
      </c>
      <c r="K80" s="121" t="s">
        <v>115</v>
      </c>
      <c r="L80" s="83"/>
      <c r="M80" s="338" t="s">
        <v>437</v>
      </c>
      <c r="N80" s="122" t="s">
        <v>117</v>
      </c>
      <c r="O80" s="31"/>
    </row>
    <row r="81" spans="1:15" ht="14.25" customHeight="1" x14ac:dyDescent="0.15">
      <c r="A81" s="71"/>
      <c r="B81" s="72"/>
      <c r="C81" s="342"/>
      <c r="D81" s="73"/>
      <c r="E81" s="73"/>
      <c r="F81" s="73" t="s">
        <v>257</v>
      </c>
      <c r="G81" s="73" t="s">
        <v>258</v>
      </c>
      <c r="H81" s="73" t="s">
        <v>259</v>
      </c>
      <c r="I81" s="339"/>
      <c r="J81" s="339"/>
      <c r="K81" s="123" t="s">
        <v>116</v>
      </c>
      <c r="L81" s="124" t="s">
        <v>257</v>
      </c>
      <c r="M81" s="339"/>
      <c r="N81" s="125" t="s">
        <v>118</v>
      </c>
      <c r="O81" s="31"/>
    </row>
    <row r="82" spans="1:15" x14ac:dyDescent="0.15">
      <c r="A82" s="31"/>
      <c r="C82" s="73" t="s">
        <v>260</v>
      </c>
      <c r="D82" s="126" t="s">
        <v>261</v>
      </c>
      <c r="E82" s="73" t="s">
        <v>262</v>
      </c>
      <c r="F82" s="73" t="s">
        <v>263</v>
      </c>
      <c r="G82" s="73" t="s">
        <v>264</v>
      </c>
      <c r="H82" s="73"/>
      <c r="I82" s="340"/>
      <c r="J82" s="340"/>
      <c r="K82" s="73" t="s">
        <v>265</v>
      </c>
      <c r="L82" s="124" t="s">
        <v>266</v>
      </c>
      <c r="M82" s="340"/>
      <c r="N82" s="127"/>
      <c r="O82" s="31"/>
    </row>
    <row r="83" spans="1:15" x14ac:dyDescent="0.15">
      <c r="A83" s="78" t="s">
        <v>15</v>
      </c>
      <c r="B83" s="77" t="s">
        <v>13</v>
      </c>
      <c r="C83" s="79">
        <f>SUM(C85,C87,C89,C91,C93)</f>
        <v>147811</v>
      </c>
      <c r="D83" s="79">
        <f t="shared" ref="D83:D94" si="17">SUM(F83+L83)</f>
        <v>112447.5</v>
      </c>
      <c r="E83" s="50">
        <f>D83/C83*100</f>
        <v>76.075190615042189</v>
      </c>
      <c r="F83" s="84">
        <f t="shared" ref="F83:F94" si="18">SUM(G83:J83)</f>
        <v>43970.31</v>
      </c>
      <c r="G83" s="84">
        <f>SUM(G85,G87,G89,G91,G93)</f>
        <v>20000.5</v>
      </c>
      <c r="H83" s="84">
        <f t="shared" ref="H83:J84" si="19">SUM(H85,H87,H89,H91,H93)</f>
        <v>22097.34</v>
      </c>
      <c r="I83" s="84">
        <f t="shared" si="19"/>
        <v>1608.3500000000001</v>
      </c>
      <c r="J83" s="84">
        <f t="shared" si="19"/>
        <v>264.12</v>
      </c>
      <c r="K83" s="50">
        <f t="shared" ref="K83:K94" si="20">G83/F83*100</f>
        <v>45.486374783348133</v>
      </c>
      <c r="L83" s="84">
        <f>SUM(M83:N83)</f>
        <v>68477.19</v>
      </c>
      <c r="M83" s="84">
        <f>SUM(M85,M87,M89,M91,M93)</f>
        <v>68220.81</v>
      </c>
      <c r="N83" s="84">
        <f>SUM(N85,N87,N89,N91,N93)</f>
        <v>256.38</v>
      </c>
      <c r="O83" s="31"/>
    </row>
    <row r="84" spans="1:15" ht="14.25" customHeight="1" x14ac:dyDescent="0.15">
      <c r="A84" s="129"/>
      <c r="B84" s="77" t="s">
        <v>14</v>
      </c>
      <c r="C84" s="79">
        <v>0</v>
      </c>
      <c r="D84" s="79">
        <f t="shared" si="17"/>
        <v>23525.025000000001</v>
      </c>
      <c r="E84" s="79">
        <v>0</v>
      </c>
      <c r="F84" s="84">
        <f t="shared" si="18"/>
        <v>9489.8489999999983</v>
      </c>
      <c r="G84" s="84">
        <f>SUM(G86,G88,G90,G92,G94)</f>
        <v>6229.4149999999991</v>
      </c>
      <c r="H84" s="84">
        <f t="shared" si="19"/>
        <v>3260.4340000000002</v>
      </c>
      <c r="I84" s="84">
        <f t="shared" si="19"/>
        <v>0</v>
      </c>
      <c r="J84" s="84">
        <f t="shared" si="19"/>
        <v>0</v>
      </c>
      <c r="K84" s="50">
        <f t="shared" si="20"/>
        <v>65.642930672553376</v>
      </c>
      <c r="L84" s="84">
        <f t="shared" ref="L84:L94" si="21">SUM(M84:N84)</f>
        <v>14035.176000000001</v>
      </c>
      <c r="M84" s="84">
        <f>SUM(M86,M88,M90,M92,M94)</f>
        <v>13991.819000000001</v>
      </c>
      <c r="N84" s="84">
        <f>SUM(N86,N88,N90,N92,N94)</f>
        <v>43.356999999999999</v>
      </c>
      <c r="O84" s="31"/>
    </row>
    <row r="85" spans="1:15" x14ac:dyDescent="0.15">
      <c r="A85" s="78" t="s">
        <v>43</v>
      </c>
      <c r="B85" s="77" t="s">
        <v>13</v>
      </c>
      <c r="C85" s="79">
        <v>82461</v>
      </c>
      <c r="D85" s="79">
        <f t="shared" si="17"/>
        <v>57424.659999999996</v>
      </c>
      <c r="E85" s="50">
        <f>D85/C85*100</f>
        <v>69.638568535428874</v>
      </c>
      <c r="F85" s="84">
        <f t="shared" si="18"/>
        <v>26384.399999999998</v>
      </c>
      <c r="G85" s="84">
        <f>'３．民有林森林資源表'!D108</f>
        <v>10704.480000000001</v>
      </c>
      <c r="H85" s="84">
        <f>'３．民有林森林資源表'!M108</f>
        <v>14444.22</v>
      </c>
      <c r="I85" s="84">
        <f>'３．民有林森林資源表'!Y108</f>
        <v>972.78</v>
      </c>
      <c r="J85" s="84">
        <f>'３．民有林森林資源表'!AB108</f>
        <v>262.92</v>
      </c>
      <c r="K85" s="50">
        <f t="shared" si="20"/>
        <v>40.571246645745227</v>
      </c>
      <c r="L85" s="84">
        <f t="shared" si="21"/>
        <v>31040.26</v>
      </c>
      <c r="M85" s="84">
        <f>'４．国有林森林資源表'!C74</f>
        <v>30826.39</v>
      </c>
      <c r="N85" s="84">
        <v>213.86999999999998</v>
      </c>
      <c r="O85" s="31"/>
    </row>
    <row r="86" spans="1:15" ht="14.25" customHeight="1" x14ac:dyDescent="0.15">
      <c r="A86" s="129"/>
      <c r="B86" s="77" t="s">
        <v>14</v>
      </c>
      <c r="C86" s="79">
        <v>0</v>
      </c>
      <c r="D86" s="79">
        <f t="shared" si="17"/>
        <v>11348.651</v>
      </c>
      <c r="E86" s="79">
        <v>0</v>
      </c>
      <c r="F86" s="84">
        <f t="shared" si="18"/>
        <v>5578.8209999999999</v>
      </c>
      <c r="G86" s="84">
        <f>'３．民有林森林資源表'!D109</f>
        <v>3521.3539999999998</v>
      </c>
      <c r="H86" s="84">
        <f>'３．民有林森林資源表'!M109</f>
        <v>2057.4670000000001</v>
      </c>
      <c r="I86" s="84">
        <f>'３．民有林森林資源表'!Y109</f>
        <v>0</v>
      </c>
      <c r="J86" s="84">
        <f>'３．民有林森林資源表'!AB109</f>
        <v>0</v>
      </c>
      <c r="K86" s="50">
        <f t="shared" si="20"/>
        <v>63.120039162396502</v>
      </c>
      <c r="L86" s="84">
        <f t="shared" si="21"/>
        <v>5769.83</v>
      </c>
      <c r="M86" s="84">
        <f>'４．国有林森林資源表'!C75</f>
        <v>5727.9679999999998</v>
      </c>
      <c r="N86" s="84">
        <v>41.862000000000002</v>
      </c>
      <c r="O86" s="31"/>
    </row>
    <row r="87" spans="1:15" x14ac:dyDescent="0.15">
      <c r="A87" s="78" t="s">
        <v>44</v>
      </c>
      <c r="B87" s="77" t="s">
        <v>13</v>
      </c>
      <c r="C87" s="79">
        <v>21709</v>
      </c>
      <c r="D87" s="79">
        <f t="shared" si="17"/>
        <v>17060.670000000002</v>
      </c>
      <c r="E87" s="50">
        <f>D87/C87*100</f>
        <v>78.588004974895213</v>
      </c>
      <c r="F87" s="84">
        <f t="shared" si="18"/>
        <v>12592.54</v>
      </c>
      <c r="G87" s="84">
        <f>'３．民有林森林資源表'!D110</f>
        <v>6435.29</v>
      </c>
      <c r="H87" s="84">
        <f>'３．民有林森林資源表'!M110</f>
        <v>5704.11</v>
      </c>
      <c r="I87" s="84">
        <f>'３．民有林森林資源表'!Y110</f>
        <v>451.94</v>
      </c>
      <c r="J87" s="84">
        <f>'３．民有林森林資源表'!AB110</f>
        <v>1.2</v>
      </c>
      <c r="K87" s="50">
        <f t="shared" si="20"/>
        <v>51.103986963710256</v>
      </c>
      <c r="L87" s="84">
        <f t="shared" si="21"/>
        <v>4468.13</v>
      </c>
      <c r="M87" s="84">
        <f>'４．国有林森林資源表'!C76</f>
        <v>4468.13</v>
      </c>
      <c r="N87" s="79">
        <v>0</v>
      </c>
      <c r="O87" s="31"/>
    </row>
    <row r="88" spans="1:15" ht="14.25" customHeight="1" x14ac:dyDescent="0.15">
      <c r="A88" s="129"/>
      <c r="B88" s="77" t="s">
        <v>14</v>
      </c>
      <c r="C88" s="79">
        <v>0</v>
      </c>
      <c r="D88" s="79">
        <f t="shared" si="17"/>
        <v>3395.114</v>
      </c>
      <c r="E88" s="79">
        <v>0</v>
      </c>
      <c r="F88" s="84">
        <f t="shared" si="18"/>
        <v>2632.2060000000001</v>
      </c>
      <c r="G88" s="84">
        <f>'３．民有林森林資源表'!D111</f>
        <v>1709.0809999999999</v>
      </c>
      <c r="H88" s="84">
        <f>'３．民有林森林資源表'!M111</f>
        <v>923.125</v>
      </c>
      <c r="I88" s="84">
        <f>'３．民有林森林資源表'!Y111</f>
        <v>0</v>
      </c>
      <c r="J88" s="84">
        <f>'３．民有林森林資源表'!AB111</f>
        <v>0</v>
      </c>
      <c r="K88" s="50">
        <f t="shared" si="20"/>
        <v>64.929606573345694</v>
      </c>
      <c r="L88" s="84">
        <f t="shared" si="21"/>
        <v>762.90800000000002</v>
      </c>
      <c r="M88" s="84">
        <f>'４．国有林森林資源表'!C77</f>
        <v>762.90800000000002</v>
      </c>
      <c r="N88" s="79">
        <v>0</v>
      </c>
      <c r="O88" s="31"/>
    </row>
    <row r="89" spans="1:15" x14ac:dyDescent="0.15">
      <c r="A89" s="78" t="s">
        <v>45</v>
      </c>
      <c r="B89" s="77" t="s">
        <v>13</v>
      </c>
      <c r="C89" s="79">
        <v>12527</v>
      </c>
      <c r="D89" s="79">
        <f t="shared" si="17"/>
        <v>10987.419999999998</v>
      </c>
      <c r="E89" s="50">
        <f>D89/C89*100</f>
        <v>87.709906601740229</v>
      </c>
      <c r="F89" s="84">
        <f t="shared" si="18"/>
        <v>1570.8900000000003</v>
      </c>
      <c r="G89" s="84">
        <f>'３．民有林森林資源表'!D112</f>
        <v>712.63</v>
      </c>
      <c r="H89" s="84">
        <f>'３．民有林森林資源表'!M112</f>
        <v>794.86000000000013</v>
      </c>
      <c r="I89" s="84">
        <f>'３．民有林森林資源表'!Y112</f>
        <v>63.4</v>
      </c>
      <c r="J89" s="84">
        <f>'３．民有林森林資源表'!AB112</f>
        <v>0</v>
      </c>
      <c r="K89" s="50">
        <f t="shared" si="20"/>
        <v>45.364729548217881</v>
      </c>
      <c r="L89" s="84">
        <f t="shared" si="21"/>
        <v>9416.5299999999988</v>
      </c>
      <c r="M89" s="84">
        <f>'４．国有林森林資源表'!C78</f>
        <v>9374.0199999999986</v>
      </c>
      <c r="N89" s="84">
        <v>42.510000000000005</v>
      </c>
      <c r="O89" s="31"/>
    </row>
    <row r="90" spans="1:15" ht="14.25" customHeight="1" x14ac:dyDescent="0.15">
      <c r="A90" s="129"/>
      <c r="B90" s="77" t="s">
        <v>14</v>
      </c>
      <c r="C90" s="79">
        <v>0</v>
      </c>
      <c r="D90" s="79">
        <f t="shared" si="17"/>
        <v>2381.8710000000001</v>
      </c>
      <c r="E90" s="79">
        <v>0</v>
      </c>
      <c r="F90" s="84">
        <f t="shared" si="18"/>
        <v>351.42999999999995</v>
      </c>
      <c r="G90" s="84">
        <f>'３．民有林森林資源表'!D113</f>
        <v>240.92299999999997</v>
      </c>
      <c r="H90" s="84">
        <f>'３．民有林森林資源表'!M113</f>
        <v>110.50700000000001</v>
      </c>
      <c r="I90" s="84">
        <f>'３．民有林森林資源表'!Y113</f>
        <v>0</v>
      </c>
      <c r="J90" s="84">
        <f>'３．民有林森林資源表'!AB113</f>
        <v>0</v>
      </c>
      <c r="K90" s="50">
        <f t="shared" si="20"/>
        <v>68.555046524201117</v>
      </c>
      <c r="L90" s="84">
        <f t="shared" si="21"/>
        <v>2030.441</v>
      </c>
      <c r="M90" s="84">
        <f>'４．国有林森林資源表'!C79</f>
        <v>2028.9460000000001</v>
      </c>
      <c r="N90" s="84">
        <v>1.4950000000000001</v>
      </c>
      <c r="O90" s="31"/>
    </row>
    <row r="91" spans="1:15" x14ac:dyDescent="0.15">
      <c r="A91" s="78" t="s">
        <v>46</v>
      </c>
      <c r="B91" s="77" t="s">
        <v>13</v>
      </c>
      <c r="C91" s="79">
        <v>8084</v>
      </c>
      <c r="D91" s="79">
        <f t="shared" si="17"/>
        <v>19412.73</v>
      </c>
      <c r="E91" s="50">
        <f>D91/C91*100</f>
        <v>240.13767936665019</v>
      </c>
      <c r="F91" s="84">
        <f t="shared" si="18"/>
        <v>1059.27</v>
      </c>
      <c r="G91" s="84">
        <f>'３．民有林森林資源表'!D114</f>
        <v>591.85</v>
      </c>
      <c r="H91" s="84">
        <f>'３．民有林森林資源表'!M114</f>
        <v>395.40999999999997</v>
      </c>
      <c r="I91" s="84">
        <f>'３．民有林森林資源表'!Y114</f>
        <v>72.009999999999991</v>
      </c>
      <c r="J91" s="84">
        <f>'３．民有林森林資源表'!AB114</f>
        <v>0</v>
      </c>
      <c r="K91" s="50">
        <f t="shared" si="20"/>
        <v>55.873384500646672</v>
      </c>
      <c r="L91" s="84">
        <f t="shared" si="21"/>
        <v>18353.46</v>
      </c>
      <c r="M91" s="84">
        <f>'４．国有林森林資源表'!C80</f>
        <v>18353.46</v>
      </c>
      <c r="N91" s="79">
        <v>0</v>
      </c>
      <c r="O91" s="31"/>
    </row>
    <row r="92" spans="1:15" ht="14.25" customHeight="1" x14ac:dyDescent="0.15">
      <c r="A92" s="129"/>
      <c r="B92" s="77" t="s">
        <v>14</v>
      </c>
      <c r="C92" s="79">
        <v>0</v>
      </c>
      <c r="D92" s="79">
        <f t="shared" si="17"/>
        <v>4460.5460000000012</v>
      </c>
      <c r="E92" s="79">
        <v>0</v>
      </c>
      <c r="F92" s="84">
        <f t="shared" si="18"/>
        <v>274.06</v>
      </c>
      <c r="G92" s="84">
        <f>'３．民有林森林資源表'!D115</f>
        <v>214.31200000000001</v>
      </c>
      <c r="H92" s="84">
        <f>'３．民有林森林資源表'!M115</f>
        <v>59.748000000000005</v>
      </c>
      <c r="I92" s="84">
        <f>'３．民有林森林資源表'!Y115</f>
        <v>0</v>
      </c>
      <c r="J92" s="84">
        <f>'３．民有林森林資源表'!AB115</f>
        <v>0</v>
      </c>
      <c r="K92" s="50">
        <f t="shared" si="20"/>
        <v>78.198934539881776</v>
      </c>
      <c r="L92" s="84">
        <f t="shared" si="21"/>
        <v>4186.4860000000008</v>
      </c>
      <c r="M92" s="84">
        <f>'４．国有林森林資源表'!C81</f>
        <v>4186.4860000000008</v>
      </c>
      <c r="N92" s="79">
        <v>0</v>
      </c>
      <c r="O92" s="31"/>
    </row>
    <row r="93" spans="1:15" x14ac:dyDescent="0.15">
      <c r="A93" s="78" t="s">
        <v>464</v>
      </c>
      <c r="B93" s="77" t="s">
        <v>13</v>
      </c>
      <c r="C93" s="79">
        <v>23030</v>
      </c>
      <c r="D93" s="79">
        <f t="shared" si="17"/>
        <v>7562.02</v>
      </c>
      <c r="E93" s="50">
        <f>D93/C93*100</f>
        <v>32.835518888406426</v>
      </c>
      <c r="F93" s="84">
        <f t="shared" si="18"/>
        <v>2363.2099999999996</v>
      </c>
      <c r="G93" s="84">
        <f>'３．民有林森林資源表'!D116</f>
        <v>1556.25</v>
      </c>
      <c r="H93" s="84">
        <f>'３．民有林森林資源表'!M116</f>
        <v>758.74</v>
      </c>
      <c r="I93" s="84">
        <f>'３．民有林森林資源表'!Y116</f>
        <v>48.22</v>
      </c>
      <c r="J93" s="84">
        <f>'３．民有林森林資源表'!AB116</f>
        <v>0</v>
      </c>
      <c r="K93" s="50">
        <f t="shared" si="20"/>
        <v>65.853225062520906</v>
      </c>
      <c r="L93" s="84">
        <f t="shared" si="21"/>
        <v>5198.8100000000004</v>
      </c>
      <c r="M93" s="84">
        <f>'４．国有林森林資源表'!C82</f>
        <v>5198.8100000000004</v>
      </c>
      <c r="N93" s="79">
        <v>0</v>
      </c>
      <c r="O93" s="31"/>
    </row>
    <row r="94" spans="1:15" ht="15" thickBot="1" x14ac:dyDescent="0.2">
      <c r="A94" s="130"/>
      <c r="B94" s="77" t="s">
        <v>14</v>
      </c>
      <c r="C94" s="79">
        <v>0</v>
      </c>
      <c r="D94" s="79">
        <f t="shared" si="17"/>
        <v>1938.8429999999998</v>
      </c>
      <c r="E94" s="79">
        <v>0</v>
      </c>
      <c r="F94" s="84">
        <f t="shared" si="18"/>
        <v>653.33199999999999</v>
      </c>
      <c r="G94" s="79">
        <f>'３．民有林森林資源表'!D117</f>
        <v>543.745</v>
      </c>
      <c r="H94" s="79">
        <f>'３．民有林森林資源表'!M117</f>
        <v>109.58699999999999</v>
      </c>
      <c r="I94" s="79">
        <f>'３．民有林森林資源表'!Y117</f>
        <v>0</v>
      </c>
      <c r="J94" s="79">
        <f>'３．民有林森林資源表'!AB117</f>
        <v>0</v>
      </c>
      <c r="K94" s="50">
        <f t="shared" si="20"/>
        <v>83.226445360092569</v>
      </c>
      <c r="L94" s="84">
        <f t="shared" si="21"/>
        <v>1285.511</v>
      </c>
      <c r="M94" s="84">
        <f>'４．国有林森林資源表'!C83</f>
        <v>1285.511</v>
      </c>
      <c r="N94" s="79">
        <v>0</v>
      </c>
      <c r="O94" s="31"/>
    </row>
    <row r="95" spans="1:15" x14ac:dyDescent="0.15">
      <c r="A95" s="87" t="str">
        <f>+$A$27</f>
        <v>　　資料　　総土地面積：国土地理院（R5.10.1）</v>
      </c>
      <c r="B95" s="118"/>
      <c r="C95" s="118"/>
      <c r="D95" s="118"/>
      <c r="E95" s="118"/>
      <c r="F95" s="118"/>
      <c r="G95" s="118"/>
      <c r="H95" s="118"/>
      <c r="I95" s="118"/>
      <c r="J95" s="118"/>
      <c r="K95" s="118"/>
      <c r="L95" s="131"/>
      <c r="M95" s="131"/>
      <c r="N95" s="131"/>
    </row>
    <row r="96" spans="1:15" x14ac:dyDescent="0.15">
      <c r="A96" s="2" t="s">
        <v>47</v>
      </c>
    </row>
    <row r="97" spans="1:19" ht="17.25" x14ac:dyDescent="0.15">
      <c r="A97" s="3" t="s">
        <v>475</v>
      </c>
      <c r="F97" s="114"/>
    </row>
    <row r="98" spans="1:19" ht="14.25" customHeight="1" thickBot="1" x14ac:dyDescent="0.2">
      <c r="A98" s="325" t="s">
        <v>252</v>
      </c>
      <c r="B98" s="325"/>
      <c r="C98" s="325"/>
      <c r="D98" s="325"/>
      <c r="E98" s="325"/>
      <c r="F98" s="325"/>
      <c r="G98" s="325"/>
      <c r="H98" s="325"/>
      <c r="I98" s="325"/>
      <c r="J98" s="325"/>
      <c r="K98" s="325"/>
      <c r="L98" s="325"/>
      <c r="M98" s="325"/>
      <c r="N98" s="325"/>
    </row>
    <row r="99" spans="1:19" ht="14.25" customHeight="1" x14ac:dyDescent="0.15">
      <c r="A99" s="117"/>
      <c r="B99" s="118"/>
      <c r="C99" s="341" t="s">
        <v>397</v>
      </c>
      <c r="D99" s="68"/>
      <c r="E99" s="68"/>
      <c r="F99" s="66" t="s">
        <v>253</v>
      </c>
      <c r="G99" s="67"/>
      <c r="H99" s="67"/>
      <c r="I99" s="67"/>
      <c r="J99" s="67"/>
      <c r="K99" s="67"/>
      <c r="L99" s="119" t="s">
        <v>254</v>
      </c>
      <c r="M99" s="120"/>
      <c r="N99" s="120"/>
      <c r="O99" s="31"/>
      <c r="Q99" s="116"/>
      <c r="R99" s="116"/>
      <c r="S99" s="344"/>
    </row>
    <row r="100" spans="1:19" ht="14.25" customHeight="1" x14ac:dyDescent="0.15">
      <c r="A100" s="71" t="s">
        <v>191</v>
      </c>
      <c r="B100" s="72"/>
      <c r="C100" s="342"/>
      <c r="D100" s="73" t="s">
        <v>255</v>
      </c>
      <c r="E100" s="73" t="s">
        <v>256</v>
      </c>
      <c r="F100" s="77"/>
      <c r="G100" s="77"/>
      <c r="H100" s="77"/>
      <c r="I100" s="343" t="s">
        <v>398</v>
      </c>
      <c r="J100" s="343" t="s">
        <v>399</v>
      </c>
      <c r="K100" s="121" t="s">
        <v>115</v>
      </c>
      <c r="L100" s="83"/>
      <c r="M100" s="338" t="s">
        <v>437</v>
      </c>
      <c r="N100" s="122" t="s">
        <v>117</v>
      </c>
      <c r="O100" s="31"/>
      <c r="Q100" s="72"/>
      <c r="R100" s="72"/>
      <c r="S100" s="345"/>
    </row>
    <row r="101" spans="1:19" ht="14.25" customHeight="1" x14ac:dyDescent="0.15">
      <c r="A101" s="71"/>
      <c r="B101" s="72"/>
      <c r="C101" s="342"/>
      <c r="D101" s="73"/>
      <c r="E101" s="73"/>
      <c r="F101" s="73" t="s">
        <v>257</v>
      </c>
      <c r="G101" s="73" t="s">
        <v>258</v>
      </c>
      <c r="H101" s="73" t="s">
        <v>259</v>
      </c>
      <c r="I101" s="339"/>
      <c r="J101" s="339"/>
      <c r="K101" s="123" t="s">
        <v>116</v>
      </c>
      <c r="L101" s="124" t="s">
        <v>257</v>
      </c>
      <c r="M101" s="339"/>
      <c r="N101" s="125" t="s">
        <v>118</v>
      </c>
      <c r="O101" s="31"/>
      <c r="Q101" s="72"/>
      <c r="R101" s="72"/>
      <c r="S101" s="345"/>
    </row>
    <row r="102" spans="1:19" x14ac:dyDescent="0.15">
      <c r="A102" s="31"/>
      <c r="C102" s="73" t="s">
        <v>260</v>
      </c>
      <c r="D102" s="126" t="s">
        <v>261</v>
      </c>
      <c r="E102" s="73" t="s">
        <v>262</v>
      </c>
      <c r="F102" s="73" t="s">
        <v>263</v>
      </c>
      <c r="G102" s="73" t="s">
        <v>264</v>
      </c>
      <c r="H102" s="73"/>
      <c r="I102" s="340"/>
      <c r="J102" s="340"/>
      <c r="K102" s="73" t="s">
        <v>265</v>
      </c>
      <c r="L102" s="124" t="s">
        <v>266</v>
      </c>
      <c r="M102" s="340"/>
      <c r="N102" s="127"/>
      <c r="O102" s="31"/>
      <c r="Q102" s="116"/>
      <c r="S102" s="156"/>
    </row>
    <row r="103" spans="1:19" x14ac:dyDescent="0.15">
      <c r="A103" s="78" t="s">
        <v>15</v>
      </c>
      <c r="B103" s="77" t="s">
        <v>13</v>
      </c>
      <c r="C103" s="112">
        <f>SUM(C105,C126)</f>
        <v>335074</v>
      </c>
      <c r="D103" s="79">
        <f t="shared" ref="D103:D116" si="22">SUM(F103+L103)</f>
        <v>213001.08999999997</v>
      </c>
      <c r="E103" s="50">
        <f>D103/C103*100</f>
        <v>63.568372956421562</v>
      </c>
      <c r="F103" s="84">
        <f t="shared" ref="F103:F116" si="23">SUM(G103:J103)</f>
        <v>53239.58</v>
      </c>
      <c r="G103" s="84">
        <f>G105+G126</f>
        <v>28863.449999999997</v>
      </c>
      <c r="H103" s="84">
        <f t="shared" ref="H103:J103" si="24">H105+H126</f>
        <v>23584.61</v>
      </c>
      <c r="I103" s="84">
        <f t="shared" si="24"/>
        <v>790.86999999999989</v>
      </c>
      <c r="J103" s="84">
        <f t="shared" si="24"/>
        <v>0.65</v>
      </c>
      <c r="K103" s="50">
        <f t="shared" ref="K103:K116" si="25">G103/F103*100</f>
        <v>54.214270661038263</v>
      </c>
      <c r="L103" s="84">
        <f>SUM(M103:N103)</f>
        <v>159761.50999999998</v>
      </c>
      <c r="M103" s="84">
        <v>159537.09999999998</v>
      </c>
      <c r="N103" s="84">
        <v>224.41</v>
      </c>
      <c r="O103" s="31"/>
      <c r="Q103" s="155"/>
      <c r="R103" s="156"/>
      <c r="S103" s="273"/>
    </row>
    <row r="104" spans="1:19" ht="14.25" customHeight="1" x14ac:dyDescent="0.15">
      <c r="A104" s="129"/>
      <c r="B104" s="77" t="s">
        <v>14</v>
      </c>
      <c r="C104" s="112">
        <v>0</v>
      </c>
      <c r="D104" s="79">
        <f t="shared" si="22"/>
        <v>39305.323000000004</v>
      </c>
      <c r="E104" s="79">
        <v>0</v>
      </c>
      <c r="F104" s="84">
        <f t="shared" si="23"/>
        <v>12616.284</v>
      </c>
      <c r="G104" s="84">
        <f>G106+G127</f>
        <v>9091.5839999999989</v>
      </c>
      <c r="H104" s="84">
        <f t="shared" ref="H104:J104" si="26">H106+H127</f>
        <v>3524.7000000000003</v>
      </c>
      <c r="I104" s="84">
        <f t="shared" si="26"/>
        <v>0</v>
      </c>
      <c r="J104" s="84">
        <f t="shared" si="26"/>
        <v>0</v>
      </c>
      <c r="K104" s="50">
        <f t="shared" si="25"/>
        <v>72.062296631876706</v>
      </c>
      <c r="L104" s="84">
        <f t="shared" ref="L104:L116" si="27">SUM(M104:N104)</f>
        <v>26689.039000000001</v>
      </c>
      <c r="M104" s="84">
        <f>M106+M127</f>
        <v>26655.067999999999</v>
      </c>
      <c r="N104" s="84">
        <v>33.971000000000004</v>
      </c>
      <c r="O104" s="31"/>
      <c r="Q104" s="276"/>
      <c r="R104" s="156"/>
      <c r="S104" s="277"/>
    </row>
    <row r="105" spans="1:19" ht="15.75" customHeight="1" x14ac:dyDescent="0.15">
      <c r="A105" s="78" t="s">
        <v>474</v>
      </c>
      <c r="B105" s="77" t="s">
        <v>13</v>
      </c>
      <c r="C105" s="112">
        <f>SUM(C107,C109,C111,C113,C115)+3729+2235</f>
        <v>155635</v>
      </c>
      <c r="D105" s="79">
        <f t="shared" si="22"/>
        <v>99679.150000000023</v>
      </c>
      <c r="E105" s="50">
        <f>D105/C105*100</f>
        <v>64.046743984322305</v>
      </c>
      <c r="F105" s="84">
        <f t="shared" si="23"/>
        <v>27389.370000000003</v>
      </c>
      <c r="G105" s="84">
        <f>SUM(G107,G109,G111,G113,G115)</f>
        <v>14586.57</v>
      </c>
      <c r="H105" s="84">
        <f t="shared" ref="H105:J106" si="28">SUM(H107,H109,H111,H113,H115)</f>
        <v>12319.980000000001</v>
      </c>
      <c r="I105" s="84">
        <f t="shared" si="28"/>
        <v>482.16999999999996</v>
      </c>
      <c r="J105" s="84">
        <f t="shared" si="28"/>
        <v>0.65</v>
      </c>
      <c r="K105" s="50">
        <f t="shared" si="25"/>
        <v>53.256318053317763</v>
      </c>
      <c r="L105" s="84">
        <f t="shared" si="27"/>
        <v>72289.780000000013</v>
      </c>
      <c r="M105" s="84">
        <f>SUM(M107,M109,M111,M113,M115)</f>
        <v>72065.37000000001</v>
      </c>
      <c r="N105" s="84">
        <f>SUM(N107,N109,N111,N113,N115)</f>
        <v>224.41</v>
      </c>
      <c r="O105" s="31"/>
      <c r="Q105" s="155"/>
      <c r="R105" s="156"/>
      <c r="S105" s="273"/>
    </row>
    <row r="106" spans="1:19" ht="14.25" customHeight="1" x14ac:dyDescent="0.15">
      <c r="A106" s="129" t="s">
        <v>458</v>
      </c>
      <c r="B106" s="77" t="s">
        <v>14</v>
      </c>
      <c r="C106" s="84">
        <v>0</v>
      </c>
      <c r="D106" s="79">
        <f t="shared" si="22"/>
        <v>18223.942999999999</v>
      </c>
      <c r="E106" s="79">
        <v>0</v>
      </c>
      <c r="F106" s="84">
        <f t="shared" si="23"/>
        <v>6683.0159999999996</v>
      </c>
      <c r="G106" s="84">
        <f>SUM(G108,G110,G112,G114,G116)</f>
        <v>4887.05</v>
      </c>
      <c r="H106" s="84">
        <f t="shared" si="28"/>
        <v>1795.9659999999999</v>
      </c>
      <c r="I106" s="84">
        <f t="shared" si="28"/>
        <v>0</v>
      </c>
      <c r="J106" s="84">
        <f t="shared" si="28"/>
        <v>0</v>
      </c>
      <c r="K106" s="50">
        <f t="shared" si="25"/>
        <v>73.126414780392565</v>
      </c>
      <c r="L106" s="84">
        <f t="shared" si="27"/>
        <v>11540.927</v>
      </c>
      <c r="M106" s="84">
        <f>SUM(M108,M110,M112,M114,M116)</f>
        <v>11506.956</v>
      </c>
      <c r="N106" s="84">
        <f>SUM(N108,N110,N112,N114,N116)</f>
        <v>33.971000000000004</v>
      </c>
      <c r="O106" s="31"/>
      <c r="Q106" s="276"/>
      <c r="R106" s="156"/>
      <c r="S106" s="277"/>
    </row>
    <row r="107" spans="1:19" x14ac:dyDescent="0.15">
      <c r="A107" s="78" t="s">
        <v>48</v>
      </c>
      <c r="B107" s="77" t="s">
        <v>13</v>
      </c>
      <c r="C107" s="79">
        <v>52420</v>
      </c>
      <c r="D107" s="79">
        <f t="shared" si="22"/>
        <v>23631.460000000006</v>
      </c>
      <c r="E107" s="50">
        <f>D107/C107*100</f>
        <v>45.080999618466244</v>
      </c>
      <c r="F107" s="84">
        <f t="shared" si="23"/>
        <v>8554.8399999999983</v>
      </c>
      <c r="G107" s="84">
        <f>'３．民有林森林資源表'!D131</f>
        <v>3931.5699999999993</v>
      </c>
      <c r="H107" s="84">
        <f>'３．民有林森林資源表'!M131</f>
        <v>4395.6399999999994</v>
      </c>
      <c r="I107" s="84">
        <f>'３．民有林森林資源表'!Y131</f>
        <v>227.63</v>
      </c>
      <c r="J107" s="84">
        <f>'３．民有林森林資源表'!AB131</f>
        <v>0</v>
      </c>
      <c r="K107" s="50">
        <f t="shared" si="25"/>
        <v>45.957259282464662</v>
      </c>
      <c r="L107" s="84">
        <f t="shared" si="27"/>
        <v>15076.620000000006</v>
      </c>
      <c r="M107" s="84">
        <f>'４．国有林森林資源表'!C94</f>
        <v>15076.620000000006</v>
      </c>
      <c r="N107" s="84">
        <v>0</v>
      </c>
      <c r="O107" s="31"/>
    </row>
    <row r="108" spans="1:19" ht="14.25" customHeight="1" x14ac:dyDescent="0.15">
      <c r="A108" s="129"/>
      <c r="B108" s="77" t="s">
        <v>14</v>
      </c>
      <c r="C108" s="84">
        <v>0</v>
      </c>
      <c r="D108" s="79">
        <f t="shared" si="22"/>
        <v>4375.7</v>
      </c>
      <c r="E108" s="79">
        <v>0</v>
      </c>
      <c r="F108" s="84">
        <f t="shared" si="23"/>
        <v>1973.874</v>
      </c>
      <c r="G108" s="84">
        <f>'３．民有林森林資源表'!D132</f>
        <v>1296.671</v>
      </c>
      <c r="H108" s="84">
        <f>'３．民有林森林資源表'!M132</f>
        <v>677.20299999999997</v>
      </c>
      <c r="I108" s="84">
        <f>'３．民有林森林資源表'!Y132</f>
        <v>0</v>
      </c>
      <c r="J108" s="84">
        <f>'３．民有林森林資源表'!AB132</f>
        <v>0</v>
      </c>
      <c r="K108" s="50">
        <f t="shared" si="25"/>
        <v>65.691680421344017</v>
      </c>
      <c r="L108" s="84">
        <f t="shared" si="27"/>
        <v>2401.826</v>
      </c>
      <c r="M108" s="84">
        <f>'４．国有林森林資源表'!C95</f>
        <v>2401.826</v>
      </c>
      <c r="N108" s="84">
        <v>0</v>
      </c>
      <c r="O108" s="31"/>
    </row>
    <row r="109" spans="1:19" x14ac:dyDescent="0.15">
      <c r="A109" s="78" t="s">
        <v>49</v>
      </c>
      <c r="B109" s="77" t="s">
        <v>13</v>
      </c>
      <c r="C109" s="79">
        <v>21705</v>
      </c>
      <c r="D109" s="79">
        <f t="shared" si="22"/>
        <v>14515.8</v>
      </c>
      <c r="E109" s="50">
        <f>D109/C109*100</f>
        <v>66.877677954388375</v>
      </c>
      <c r="F109" s="84">
        <f t="shared" si="23"/>
        <v>5663.14</v>
      </c>
      <c r="G109" s="84">
        <f>'３．民有林森林資源表'!D133</f>
        <v>2712.16</v>
      </c>
      <c r="H109" s="84">
        <f>'３．民有林森林資源表'!M133</f>
        <v>2856.21</v>
      </c>
      <c r="I109" s="84">
        <f>'３．民有林森林資源表'!Y133</f>
        <v>94.77</v>
      </c>
      <c r="J109" s="84">
        <f>'３．民有林森林資源表'!AB133</f>
        <v>0</v>
      </c>
      <c r="K109" s="50">
        <f t="shared" si="25"/>
        <v>47.891452445109948</v>
      </c>
      <c r="L109" s="84">
        <f t="shared" si="27"/>
        <v>8852.66</v>
      </c>
      <c r="M109" s="84">
        <f>'４．国有林森林資源表'!C96</f>
        <v>8852.66</v>
      </c>
      <c r="N109" s="84">
        <v>0</v>
      </c>
      <c r="O109" s="31"/>
    </row>
    <row r="110" spans="1:19" ht="14.25" customHeight="1" x14ac:dyDescent="0.15">
      <c r="A110" s="129"/>
      <c r="B110" s="77" t="s">
        <v>14</v>
      </c>
      <c r="C110" s="84">
        <v>0</v>
      </c>
      <c r="D110" s="79">
        <f t="shared" si="22"/>
        <v>2608.723</v>
      </c>
      <c r="E110" s="79">
        <v>0</v>
      </c>
      <c r="F110" s="84">
        <f t="shared" si="23"/>
        <v>1287.952</v>
      </c>
      <c r="G110" s="84">
        <f>'３．民有林森林資源表'!D134</f>
        <v>884.83399999999995</v>
      </c>
      <c r="H110" s="84">
        <f>'３．民有林森林資源表'!M134</f>
        <v>403.11799999999999</v>
      </c>
      <c r="I110" s="84">
        <f>'３．民有林森林資源表'!Y134</f>
        <v>0</v>
      </c>
      <c r="J110" s="84">
        <f>'３．民有林森林資源表'!AB134</f>
        <v>0</v>
      </c>
      <c r="K110" s="50">
        <f t="shared" si="25"/>
        <v>68.700852205672263</v>
      </c>
      <c r="L110" s="84">
        <f t="shared" si="27"/>
        <v>1320.771</v>
      </c>
      <c r="M110" s="84">
        <f>'４．国有林森林資源表'!C97</f>
        <v>1320.771</v>
      </c>
      <c r="N110" s="84">
        <v>0</v>
      </c>
      <c r="O110" s="31"/>
    </row>
    <row r="111" spans="1:19" x14ac:dyDescent="0.15">
      <c r="A111" s="78" t="s">
        <v>466</v>
      </c>
      <c r="B111" s="77" t="s">
        <v>13</v>
      </c>
      <c r="C111" s="79">
        <v>34601</v>
      </c>
      <c r="D111" s="79">
        <f t="shared" si="22"/>
        <v>25966.360000000011</v>
      </c>
      <c r="E111" s="50">
        <f>D111/C111*100</f>
        <v>75.045114303054859</v>
      </c>
      <c r="F111" s="84">
        <f t="shared" si="23"/>
        <v>5675.9500000000007</v>
      </c>
      <c r="G111" s="84">
        <f>'３．民有林森林資源表'!D135</f>
        <v>3651.5000000000005</v>
      </c>
      <c r="H111" s="84">
        <f>'３．民有林森林資源表'!M135</f>
        <v>1975.2900000000002</v>
      </c>
      <c r="I111" s="84">
        <f>'３．民有林森林資源表'!Y135</f>
        <v>48.51</v>
      </c>
      <c r="J111" s="84">
        <f>'３．民有林森林資源表'!AB135</f>
        <v>0.65</v>
      </c>
      <c r="K111" s="50">
        <f t="shared" si="25"/>
        <v>64.332842960209305</v>
      </c>
      <c r="L111" s="84">
        <f t="shared" si="27"/>
        <v>20290.410000000011</v>
      </c>
      <c r="M111" s="84">
        <f>'４．国有林森林資源表'!C98</f>
        <v>20202.470000000012</v>
      </c>
      <c r="N111" s="84">
        <v>87.94</v>
      </c>
      <c r="O111" s="31"/>
    </row>
    <row r="112" spans="1:19" ht="14.25" customHeight="1" x14ac:dyDescent="0.15">
      <c r="A112" s="129"/>
      <c r="B112" s="77" t="s">
        <v>14</v>
      </c>
      <c r="C112" s="84">
        <v>0</v>
      </c>
      <c r="D112" s="79">
        <f t="shared" si="22"/>
        <v>4719.067</v>
      </c>
      <c r="E112" s="79">
        <v>0</v>
      </c>
      <c r="F112" s="84">
        <f t="shared" si="23"/>
        <v>1480.6089999999999</v>
      </c>
      <c r="G112" s="84">
        <f>'３．民有林森林資源表'!D136</f>
        <v>1205.8</v>
      </c>
      <c r="H112" s="84">
        <f>'３．民有林森林資源表'!M136</f>
        <v>274.80899999999997</v>
      </c>
      <c r="I112" s="84">
        <f>'３．民有林森林資源表'!Y136</f>
        <v>0</v>
      </c>
      <c r="J112" s="84">
        <f>'３．民有林森林資源表'!AB136</f>
        <v>0</v>
      </c>
      <c r="K112" s="50">
        <f t="shared" si="25"/>
        <v>81.439461735002283</v>
      </c>
      <c r="L112" s="84">
        <f t="shared" si="27"/>
        <v>3238.4580000000001</v>
      </c>
      <c r="M112" s="84">
        <f>'４．国有林森林資源表'!C99</f>
        <v>3230.0140000000001</v>
      </c>
      <c r="N112" s="84">
        <v>8.4440000000000008</v>
      </c>
      <c r="O112" s="31"/>
    </row>
    <row r="113" spans="1:19" x14ac:dyDescent="0.15">
      <c r="A113" s="78" t="s">
        <v>51</v>
      </c>
      <c r="B113" s="77" t="s">
        <v>13</v>
      </c>
      <c r="C113" s="79">
        <v>24602</v>
      </c>
      <c r="D113" s="79">
        <f t="shared" si="22"/>
        <v>22629.919999999995</v>
      </c>
      <c r="E113" s="50">
        <f>D113/C113*100</f>
        <v>91.984066336070214</v>
      </c>
      <c r="F113" s="84">
        <f t="shared" si="23"/>
        <v>2245.2800000000002</v>
      </c>
      <c r="G113" s="84">
        <f>'３．民有林森林資源表'!D137</f>
        <v>778.99</v>
      </c>
      <c r="H113" s="84">
        <f>'３．民有林森林資源表'!M137</f>
        <v>1452.9600000000003</v>
      </c>
      <c r="I113" s="84">
        <f>'３．民有林森林資源表'!Y137</f>
        <v>13.33</v>
      </c>
      <c r="J113" s="84">
        <f>'３．民有林森林資源表'!AB137</f>
        <v>0</v>
      </c>
      <c r="K113" s="50">
        <f t="shared" si="25"/>
        <v>34.694559253188913</v>
      </c>
      <c r="L113" s="84">
        <f t="shared" si="27"/>
        <v>20384.639999999996</v>
      </c>
      <c r="M113" s="84">
        <f>'４．国有林森林資源表'!C100</f>
        <v>20384.639999999996</v>
      </c>
      <c r="N113" s="84">
        <v>0</v>
      </c>
      <c r="O113" s="31"/>
    </row>
    <row r="114" spans="1:19" ht="14.25" customHeight="1" x14ac:dyDescent="0.15">
      <c r="A114" s="129"/>
      <c r="B114" s="77" t="s">
        <v>14</v>
      </c>
      <c r="C114" s="84">
        <v>0</v>
      </c>
      <c r="D114" s="79">
        <f t="shared" si="22"/>
        <v>3556.1320000000005</v>
      </c>
      <c r="E114" s="79">
        <v>0</v>
      </c>
      <c r="F114" s="84">
        <f t="shared" si="23"/>
        <v>465.56299999999999</v>
      </c>
      <c r="G114" s="84">
        <f>'３．民有林森林資源表'!D138</f>
        <v>265.351</v>
      </c>
      <c r="H114" s="84">
        <f>'３．民有林森林資源表'!M138</f>
        <v>200.21199999999999</v>
      </c>
      <c r="I114" s="84">
        <f>'３．民有林森林資源表'!Y138</f>
        <v>0</v>
      </c>
      <c r="J114" s="84">
        <f>'３．民有林森林資源表'!AB138</f>
        <v>0</v>
      </c>
      <c r="K114" s="50">
        <f t="shared" si="25"/>
        <v>56.995723457405333</v>
      </c>
      <c r="L114" s="84">
        <f t="shared" si="27"/>
        <v>3090.5690000000004</v>
      </c>
      <c r="M114" s="84">
        <f>'４．国有林森林資源表'!C101</f>
        <v>3090.5690000000004</v>
      </c>
      <c r="N114" s="84">
        <v>0</v>
      </c>
      <c r="O114" s="31"/>
    </row>
    <row r="115" spans="1:19" x14ac:dyDescent="0.15">
      <c r="A115" s="78" t="s">
        <v>50</v>
      </c>
      <c r="B115" s="77" t="s">
        <v>13</v>
      </c>
      <c r="C115" s="79">
        <v>16343</v>
      </c>
      <c r="D115" s="79">
        <f t="shared" si="22"/>
        <v>12935.609999999995</v>
      </c>
      <c r="E115" s="50">
        <f>D115/C115*100</f>
        <v>79.150767912867863</v>
      </c>
      <c r="F115" s="84">
        <f t="shared" si="23"/>
        <v>5250.1600000000008</v>
      </c>
      <c r="G115" s="84">
        <f>'３．民有林森林資源表'!D139</f>
        <v>3512.35</v>
      </c>
      <c r="H115" s="84">
        <f>'３．民有林森林資源表'!M139</f>
        <v>1639.8800000000003</v>
      </c>
      <c r="I115" s="84">
        <f>'３．民有林森林資源表'!Y139</f>
        <v>97.93</v>
      </c>
      <c r="J115" s="84">
        <f>'３．民有林森林資源表'!AB139</f>
        <v>0</v>
      </c>
      <c r="K115" s="50">
        <f t="shared" si="25"/>
        <v>66.899865908848483</v>
      </c>
      <c r="L115" s="84">
        <f t="shared" si="27"/>
        <v>7685.4499999999944</v>
      </c>
      <c r="M115" s="84">
        <f>'４．国有林森林資源表'!C102</f>
        <v>7548.9799999999941</v>
      </c>
      <c r="N115" s="84">
        <v>136.47</v>
      </c>
      <c r="O115" s="31"/>
    </row>
    <row r="116" spans="1:19" ht="15" thickBot="1" x14ac:dyDescent="0.2">
      <c r="A116" s="130"/>
      <c r="B116" s="77" t="s">
        <v>14</v>
      </c>
      <c r="C116" s="84">
        <v>0</v>
      </c>
      <c r="D116" s="79">
        <f t="shared" si="22"/>
        <v>2964.3209999999999</v>
      </c>
      <c r="E116" s="79">
        <v>0</v>
      </c>
      <c r="F116" s="84">
        <f t="shared" si="23"/>
        <v>1475.018</v>
      </c>
      <c r="G116" s="79">
        <f>'３．民有林森林資源表'!D140</f>
        <v>1234.394</v>
      </c>
      <c r="H116" s="79">
        <f>'３．民有林森林資源表'!M140</f>
        <v>240.62400000000002</v>
      </c>
      <c r="I116" s="79">
        <f>'３．民有林森林資源表'!Y140</f>
        <v>0</v>
      </c>
      <c r="J116" s="79">
        <f>'３．民有林森林資源表'!AB140</f>
        <v>0</v>
      </c>
      <c r="K116" s="50">
        <f t="shared" si="25"/>
        <v>83.68670755204343</v>
      </c>
      <c r="L116" s="84">
        <f t="shared" si="27"/>
        <v>1489.3030000000001</v>
      </c>
      <c r="M116" s="84">
        <f>'４．国有林森林資源表'!C103</f>
        <v>1463.7760000000001</v>
      </c>
      <c r="N116" s="84">
        <v>25.527000000000001</v>
      </c>
      <c r="O116" s="31"/>
    </row>
    <row r="117" spans="1:19" x14ac:dyDescent="0.15">
      <c r="A117" s="87" t="str">
        <f>+$A$27</f>
        <v>　　資料　　総土地面積：国土地理院（R5.10.1）</v>
      </c>
      <c r="B117" s="118"/>
      <c r="C117" s="118"/>
      <c r="D117" s="118"/>
      <c r="E117" s="118"/>
      <c r="F117" s="118"/>
      <c r="G117" s="118"/>
      <c r="H117" s="118"/>
      <c r="I117" s="118"/>
      <c r="J117" s="118"/>
      <c r="K117" s="118"/>
      <c r="L117" s="131"/>
      <c r="M117" s="131"/>
      <c r="N117" s="131"/>
    </row>
    <row r="118" spans="1:19" x14ac:dyDescent="0.15">
      <c r="A118" s="2" t="s">
        <v>47</v>
      </c>
      <c r="B118" s="116"/>
      <c r="C118" s="116"/>
      <c r="D118" s="116"/>
      <c r="E118" s="116"/>
      <c r="F118" s="116"/>
      <c r="G118" s="116"/>
      <c r="H118" s="116"/>
      <c r="I118" s="116"/>
      <c r="J118" s="116"/>
      <c r="K118" s="116"/>
      <c r="L118" s="132"/>
      <c r="M118" s="132"/>
      <c r="N118" s="132"/>
    </row>
    <row r="119" spans="1:19" x14ac:dyDescent="0.15">
      <c r="A119" s="2" t="s">
        <v>553</v>
      </c>
    </row>
    <row r="120" spans="1:19" ht="17.25" x14ac:dyDescent="0.15">
      <c r="A120" s="3" t="s">
        <v>473</v>
      </c>
      <c r="F120" s="114"/>
    </row>
    <row r="121" spans="1:19" ht="14.25" customHeight="1" thickBot="1" x14ac:dyDescent="0.2">
      <c r="A121" s="325" t="s">
        <v>252</v>
      </c>
      <c r="B121" s="325"/>
      <c r="C121" s="325"/>
      <c r="D121" s="325"/>
      <c r="E121" s="325"/>
      <c r="F121" s="325"/>
      <c r="G121" s="325"/>
      <c r="H121" s="325"/>
      <c r="I121" s="325"/>
      <c r="J121" s="325"/>
      <c r="K121" s="325"/>
      <c r="L121" s="325"/>
      <c r="M121" s="325"/>
      <c r="N121" s="325"/>
      <c r="Q121" s="116"/>
      <c r="R121" s="116"/>
      <c r="S121" s="344"/>
    </row>
    <row r="122" spans="1:19" ht="14.25" customHeight="1" x14ac:dyDescent="0.15">
      <c r="A122" s="117"/>
      <c r="B122" s="118"/>
      <c r="C122" s="341" t="s">
        <v>397</v>
      </c>
      <c r="D122" s="68"/>
      <c r="E122" s="68"/>
      <c r="F122" s="66" t="s">
        <v>253</v>
      </c>
      <c r="G122" s="67"/>
      <c r="H122" s="67"/>
      <c r="I122" s="67"/>
      <c r="J122" s="67"/>
      <c r="K122" s="67"/>
      <c r="L122" s="119" t="s">
        <v>254</v>
      </c>
      <c r="M122" s="120"/>
      <c r="N122" s="120"/>
      <c r="O122" s="31"/>
      <c r="Q122" s="72"/>
      <c r="R122" s="72"/>
      <c r="S122" s="345"/>
    </row>
    <row r="123" spans="1:19" ht="14.25" customHeight="1" x14ac:dyDescent="0.15">
      <c r="A123" s="71" t="s">
        <v>191</v>
      </c>
      <c r="B123" s="72"/>
      <c r="C123" s="342"/>
      <c r="D123" s="73" t="s">
        <v>255</v>
      </c>
      <c r="E123" s="73" t="s">
        <v>256</v>
      </c>
      <c r="F123" s="77"/>
      <c r="G123" s="77"/>
      <c r="H123" s="77"/>
      <c r="I123" s="343" t="s">
        <v>398</v>
      </c>
      <c r="J123" s="343" t="s">
        <v>399</v>
      </c>
      <c r="K123" s="121" t="s">
        <v>115</v>
      </c>
      <c r="L123" s="83"/>
      <c r="M123" s="338" t="s">
        <v>437</v>
      </c>
      <c r="N123" s="122" t="s">
        <v>117</v>
      </c>
      <c r="O123" s="31"/>
      <c r="Q123" s="72"/>
      <c r="R123" s="72"/>
      <c r="S123" s="345"/>
    </row>
    <row r="124" spans="1:19" ht="14.25" customHeight="1" x14ac:dyDescent="0.15">
      <c r="A124" s="71"/>
      <c r="B124" s="72"/>
      <c r="C124" s="342"/>
      <c r="D124" s="73"/>
      <c r="E124" s="73"/>
      <c r="F124" s="73" t="s">
        <v>257</v>
      </c>
      <c r="G124" s="73" t="s">
        <v>258</v>
      </c>
      <c r="H124" s="73" t="s">
        <v>259</v>
      </c>
      <c r="I124" s="339"/>
      <c r="J124" s="339"/>
      <c r="K124" s="123" t="s">
        <v>116</v>
      </c>
      <c r="L124" s="124" t="s">
        <v>257</v>
      </c>
      <c r="M124" s="339"/>
      <c r="N124" s="125" t="s">
        <v>118</v>
      </c>
      <c r="O124" s="31"/>
      <c r="Q124" s="116"/>
      <c r="S124" s="156"/>
    </row>
    <row r="125" spans="1:19" x14ac:dyDescent="0.15">
      <c r="A125" s="31"/>
      <c r="C125" s="73" t="s">
        <v>260</v>
      </c>
      <c r="D125" s="126" t="s">
        <v>261</v>
      </c>
      <c r="E125" s="73" t="s">
        <v>262</v>
      </c>
      <c r="F125" s="73" t="s">
        <v>263</v>
      </c>
      <c r="G125" s="73" t="s">
        <v>264</v>
      </c>
      <c r="H125" s="73"/>
      <c r="I125" s="340"/>
      <c r="J125" s="340"/>
      <c r="K125" s="73" t="s">
        <v>265</v>
      </c>
      <c r="L125" s="124" t="s">
        <v>266</v>
      </c>
      <c r="M125" s="340"/>
      <c r="N125" s="127"/>
      <c r="O125" s="31"/>
      <c r="Q125" s="155"/>
      <c r="R125" s="156"/>
      <c r="S125" s="273"/>
    </row>
    <row r="126" spans="1:19" x14ac:dyDescent="0.15">
      <c r="A126" s="78" t="s">
        <v>468</v>
      </c>
      <c r="B126" s="77" t="s">
        <v>13</v>
      </c>
      <c r="C126" s="112">
        <f>SUM(C128,C130,C132,C134,C136,C138)+4188</f>
        <v>179439</v>
      </c>
      <c r="D126" s="79">
        <f t="shared" ref="D126:D139" si="29">SUM(F126+L126)</f>
        <v>113321.93999999996</v>
      </c>
      <c r="E126" s="50">
        <f>D126/C126*100</f>
        <v>63.153461622055381</v>
      </c>
      <c r="F126" s="84">
        <f t="shared" ref="F126:F139" si="30">SUM(G126:J126)</f>
        <v>25850.210000000003</v>
      </c>
      <c r="G126" s="84">
        <f>SUM(G128,G130,G132,G134,G136,G138)</f>
        <v>14276.88</v>
      </c>
      <c r="H126" s="84">
        <f t="shared" ref="H126:J127" si="31">SUM(H128,H130,H132,H134,H136,H138)</f>
        <v>11264.630000000001</v>
      </c>
      <c r="I126" s="84">
        <f t="shared" si="31"/>
        <v>308.7</v>
      </c>
      <c r="J126" s="84">
        <f t="shared" si="31"/>
        <v>0</v>
      </c>
      <c r="K126" s="50">
        <f t="shared" ref="K126:K139" si="32">G126/F126*100</f>
        <v>55.22926119362279</v>
      </c>
      <c r="L126" s="84">
        <f>SUM(M126:N126)</f>
        <v>87471.729999999952</v>
      </c>
      <c r="M126" s="84">
        <f>SUM(M128,M130,M132,M134,M136,M138)</f>
        <v>87471.729999999952</v>
      </c>
      <c r="N126" s="84">
        <f>SUM(N128,N130,N132,N134,N136,N138)</f>
        <v>0</v>
      </c>
      <c r="O126" s="31"/>
      <c r="Q126" s="276"/>
      <c r="R126" s="156"/>
      <c r="S126" s="278"/>
    </row>
    <row r="127" spans="1:19" ht="14.25" customHeight="1" x14ac:dyDescent="0.15">
      <c r="A127" s="129" t="s">
        <v>458</v>
      </c>
      <c r="B127" s="77" t="s">
        <v>14</v>
      </c>
      <c r="C127" s="79">
        <v>0</v>
      </c>
      <c r="D127" s="79">
        <f t="shared" si="29"/>
        <v>21081.379999999997</v>
      </c>
      <c r="E127" s="79">
        <v>0</v>
      </c>
      <c r="F127" s="84">
        <f t="shared" si="30"/>
        <v>5933.268</v>
      </c>
      <c r="G127" s="84">
        <f>SUM(G129,G131,G133,G135,G137,G139)</f>
        <v>4204.5339999999997</v>
      </c>
      <c r="H127" s="84">
        <f t="shared" si="31"/>
        <v>1728.7340000000004</v>
      </c>
      <c r="I127" s="84">
        <f t="shared" si="31"/>
        <v>0</v>
      </c>
      <c r="J127" s="84">
        <f t="shared" si="31"/>
        <v>0</v>
      </c>
      <c r="K127" s="50">
        <f t="shared" si="32"/>
        <v>70.863712881332845</v>
      </c>
      <c r="L127" s="84">
        <f t="shared" ref="L127:L139" si="33">SUM(M127:N127)</f>
        <v>15148.111999999999</v>
      </c>
      <c r="M127" s="84">
        <f>SUM(M129,M131,M133,M135,M137,M139)</f>
        <v>15148.111999999999</v>
      </c>
      <c r="N127" s="84">
        <f>SUM(N129,N131,N133,N135,N137,N139)</f>
        <v>0</v>
      </c>
      <c r="O127" s="31"/>
      <c r="S127" s="27"/>
    </row>
    <row r="128" spans="1:19" x14ac:dyDescent="0.15">
      <c r="A128" s="78" t="s">
        <v>177</v>
      </c>
      <c r="B128" s="77" t="s">
        <v>13</v>
      </c>
      <c r="C128" s="79">
        <v>40420</v>
      </c>
      <c r="D128" s="79">
        <f t="shared" si="29"/>
        <v>22118.260000000002</v>
      </c>
      <c r="E128" s="50">
        <f>D128/C128*100</f>
        <v>54.721078673923806</v>
      </c>
      <c r="F128" s="84">
        <f t="shared" si="30"/>
        <v>6001.01</v>
      </c>
      <c r="G128" s="84">
        <f>'３．民有林森林資源表'!D152</f>
        <v>2571.21</v>
      </c>
      <c r="H128" s="84">
        <f>'３．民有林森林資源表'!M152</f>
        <v>3380.29</v>
      </c>
      <c r="I128" s="84">
        <f>'３．民有林森林資源表'!Y152</f>
        <v>49.51</v>
      </c>
      <c r="J128" s="84">
        <f>'３．民有林森林資源表'!AB152</f>
        <v>0</v>
      </c>
      <c r="K128" s="50">
        <f t="shared" si="32"/>
        <v>42.846287541597164</v>
      </c>
      <c r="L128" s="84">
        <f t="shared" si="33"/>
        <v>16117.25</v>
      </c>
      <c r="M128" s="84">
        <f>'４．国有林森林資源表'!C112</f>
        <v>16117.25</v>
      </c>
      <c r="N128" s="84">
        <v>0</v>
      </c>
      <c r="O128" s="31"/>
    </row>
    <row r="129" spans="1:15" ht="14.25" customHeight="1" x14ac:dyDescent="0.15">
      <c r="A129" s="129"/>
      <c r="B129" s="77" t="s">
        <v>14</v>
      </c>
      <c r="C129" s="79">
        <v>0</v>
      </c>
      <c r="D129" s="79">
        <f t="shared" si="29"/>
        <v>4682.51</v>
      </c>
      <c r="E129" s="79">
        <v>0</v>
      </c>
      <c r="F129" s="84">
        <f t="shared" si="30"/>
        <v>1266.163</v>
      </c>
      <c r="G129" s="84">
        <f>'３．民有林森林資源表'!D153</f>
        <v>705.76599999999996</v>
      </c>
      <c r="H129" s="84">
        <f>'３．民有林森林資源表'!M153</f>
        <v>560.39700000000005</v>
      </c>
      <c r="I129" s="84">
        <f>'３．民有林森林資源表'!Y153</f>
        <v>0</v>
      </c>
      <c r="J129" s="84">
        <f>'３．民有林森林資源表'!AB153</f>
        <v>0</v>
      </c>
      <c r="K129" s="50">
        <f t="shared" si="32"/>
        <v>55.740532617048508</v>
      </c>
      <c r="L129" s="84">
        <f t="shared" si="33"/>
        <v>3416.3470000000002</v>
      </c>
      <c r="M129" s="84">
        <f>'４．国有林森林資源表'!C113</f>
        <v>3416.3470000000002</v>
      </c>
      <c r="N129" s="84">
        <v>0</v>
      </c>
      <c r="O129" s="31"/>
    </row>
    <row r="130" spans="1:15" x14ac:dyDescent="0.15">
      <c r="A130" s="78" t="s">
        <v>400</v>
      </c>
      <c r="B130" s="77" t="s">
        <v>13</v>
      </c>
      <c r="C130" s="79">
        <v>25355</v>
      </c>
      <c r="D130" s="79">
        <f t="shared" si="29"/>
        <v>3885.900000000001</v>
      </c>
      <c r="E130" s="50">
        <f>D130/C130*100</f>
        <v>15.325971208834554</v>
      </c>
      <c r="F130" s="84">
        <f t="shared" si="30"/>
        <v>2963.6000000000004</v>
      </c>
      <c r="G130" s="84">
        <f>'３．民有林森林資源表'!D154</f>
        <v>2259.7800000000002</v>
      </c>
      <c r="H130" s="84">
        <f>'３．民有林森林資源表'!M154</f>
        <v>633.39999999999986</v>
      </c>
      <c r="I130" s="84">
        <f>'３．民有林森林資源表'!Y154</f>
        <v>70.42</v>
      </c>
      <c r="J130" s="84">
        <f>'３．民有林森林資源表'!AB154</f>
        <v>0</v>
      </c>
      <c r="K130" s="50">
        <f t="shared" si="32"/>
        <v>76.25118099608585</v>
      </c>
      <c r="L130" s="84">
        <f t="shared" si="33"/>
        <v>922.30000000000075</v>
      </c>
      <c r="M130" s="84">
        <f>'４．国有林森林資源表'!C114</f>
        <v>922.30000000000075</v>
      </c>
      <c r="N130" s="84">
        <v>0</v>
      </c>
      <c r="O130" s="31"/>
    </row>
    <row r="131" spans="1:15" ht="14.25" customHeight="1" x14ac:dyDescent="0.15">
      <c r="A131" s="129"/>
      <c r="B131" s="77" t="s">
        <v>14</v>
      </c>
      <c r="C131" s="79">
        <v>0</v>
      </c>
      <c r="D131" s="79">
        <f t="shared" si="29"/>
        <v>749.06400000000008</v>
      </c>
      <c r="E131" s="79">
        <v>0</v>
      </c>
      <c r="F131" s="84">
        <f t="shared" si="30"/>
        <v>641.84</v>
      </c>
      <c r="G131" s="84">
        <f>'３．民有林森林資源表'!D155</f>
        <v>548.98500000000001</v>
      </c>
      <c r="H131" s="84">
        <f>'３．民有林森林資源表'!M155</f>
        <v>92.855000000000004</v>
      </c>
      <c r="I131" s="84">
        <f>'３．民有林森林資源表'!Y155</f>
        <v>0</v>
      </c>
      <c r="J131" s="84">
        <f>'３．民有林森林資源表'!AB155</f>
        <v>0</v>
      </c>
      <c r="K131" s="50">
        <f t="shared" si="32"/>
        <v>85.532998878225101</v>
      </c>
      <c r="L131" s="84">
        <f t="shared" si="33"/>
        <v>107.22399999999999</v>
      </c>
      <c r="M131" s="84">
        <f>'４．国有林森林資源表'!C115</f>
        <v>107.22399999999999</v>
      </c>
      <c r="N131" s="84">
        <v>0</v>
      </c>
      <c r="O131" s="31"/>
    </row>
    <row r="132" spans="1:15" x14ac:dyDescent="0.15">
      <c r="A132" s="78" t="s">
        <v>469</v>
      </c>
      <c r="B132" s="77" t="s">
        <v>13</v>
      </c>
      <c r="C132" s="79">
        <v>34308</v>
      </c>
      <c r="D132" s="79">
        <f t="shared" si="29"/>
        <v>27212.229999999996</v>
      </c>
      <c r="E132" s="50">
        <f>D132/C132*100</f>
        <v>79.317447825580018</v>
      </c>
      <c r="F132" s="84">
        <f t="shared" si="30"/>
        <v>7825.6</v>
      </c>
      <c r="G132" s="84">
        <f>'３．民有林森林資源表'!D156</f>
        <v>4344.59</v>
      </c>
      <c r="H132" s="84">
        <f>'３．民有林森林資源表'!M156</f>
        <v>3411.67</v>
      </c>
      <c r="I132" s="84">
        <f>'３．民有林森林資源表'!Y156</f>
        <v>69.339999999999989</v>
      </c>
      <c r="J132" s="84">
        <f>'３．民有林森林資源表'!AB156</f>
        <v>0</v>
      </c>
      <c r="K132" s="50">
        <f t="shared" si="32"/>
        <v>55.517659987732571</v>
      </c>
      <c r="L132" s="84">
        <f t="shared" si="33"/>
        <v>19386.629999999994</v>
      </c>
      <c r="M132" s="84">
        <f>'４．国有林森林資源表'!C116</f>
        <v>19386.629999999994</v>
      </c>
      <c r="N132" s="84">
        <v>0</v>
      </c>
      <c r="O132" s="31"/>
    </row>
    <row r="133" spans="1:15" ht="14.25" customHeight="1" x14ac:dyDescent="0.15">
      <c r="A133" s="129"/>
      <c r="B133" s="77" t="s">
        <v>14</v>
      </c>
      <c r="C133" s="79">
        <v>0</v>
      </c>
      <c r="D133" s="79">
        <f t="shared" si="29"/>
        <v>5132.1569999999992</v>
      </c>
      <c r="E133" s="79">
        <v>0</v>
      </c>
      <c r="F133" s="84">
        <f t="shared" si="30"/>
        <v>1862.1449999999998</v>
      </c>
      <c r="G133" s="84">
        <f>'３．民有林森林資源表'!D157</f>
        <v>1359.7579999999998</v>
      </c>
      <c r="H133" s="84">
        <f>'３．民有林森林資源表'!M157</f>
        <v>502.387</v>
      </c>
      <c r="I133" s="84">
        <f>'３．民有林森林資源表'!Y157</f>
        <v>0</v>
      </c>
      <c r="J133" s="84">
        <f>'３．民有林森林資源表'!AB157</f>
        <v>0</v>
      </c>
      <c r="K133" s="50">
        <f t="shared" si="32"/>
        <v>73.021059047496308</v>
      </c>
      <c r="L133" s="84">
        <f t="shared" si="33"/>
        <v>3270.0119999999997</v>
      </c>
      <c r="M133" s="84">
        <f>'４．国有林森林資源表'!C117</f>
        <v>3270.0119999999997</v>
      </c>
      <c r="N133" s="84">
        <v>0</v>
      </c>
      <c r="O133" s="31"/>
    </row>
    <row r="134" spans="1:15" x14ac:dyDescent="0.15">
      <c r="A134" s="78" t="s">
        <v>178</v>
      </c>
      <c r="B134" s="77" t="s">
        <v>13</v>
      </c>
      <c r="C134" s="79">
        <v>48891</v>
      </c>
      <c r="D134" s="79">
        <f t="shared" si="29"/>
        <v>44375.579999999965</v>
      </c>
      <c r="E134" s="50">
        <f>D134/C134*100</f>
        <v>90.764312450144118</v>
      </c>
      <c r="F134" s="84">
        <f t="shared" si="30"/>
        <v>7227.13</v>
      </c>
      <c r="G134" s="84">
        <f>'３．民有林森林資源表'!D158</f>
        <v>4126.04</v>
      </c>
      <c r="H134" s="84">
        <f>'３．民有林森林資源表'!M158</f>
        <v>3016.66</v>
      </c>
      <c r="I134" s="84">
        <f>'３．民有林森林資源表'!Y158</f>
        <v>84.429999999999993</v>
      </c>
      <c r="J134" s="84">
        <f>'３．民有林森林資源表'!AB158</f>
        <v>0</v>
      </c>
      <c r="K134" s="50">
        <f t="shared" si="32"/>
        <v>57.090989092488996</v>
      </c>
      <c r="L134" s="84">
        <f t="shared" si="33"/>
        <v>37148.449999999968</v>
      </c>
      <c r="M134" s="84">
        <f>'４．国有林森林資源表'!C118</f>
        <v>37148.449999999968</v>
      </c>
      <c r="N134" s="84">
        <v>0</v>
      </c>
      <c r="O134" s="31"/>
    </row>
    <row r="135" spans="1:15" ht="14.25" customHeight="1" x14ac:dyDescent="0.15">
      <c r="A135" s="129"/>
      <c r="B135" s="77" t="s">
        <v>14</v>
      </c>
      <c r="C135" s="79">
        <v>0</v>
      </c>
      <c r="D135" s="79">
        <f t="shared" si="29"/>
        <v>7246.4040000000005</v>
      </c>
      <c r="E135" s="79">
        <v>0</v>
      </c>
      <c r="F135" s="84">
        <f t="shared" si="30"/>
        <v>1734.596</v>
      </c>
      <c r="G135" s="84">
        <f>'３．民有林森林資源表'!D159</f>
        <v>1288.0059999999999</v>
      </c>
      <c r="H135" s="84">
        <f>'３．民有林森林資源表'!M159</f>
        <v>446.59000000000003</v>
      </c>
      <c r="I135" s="84">
        <f>'３．民有林森林資源表'!Y159</f>
        <v>0</v>
      </c>
      <c r="J135" s="84">
        <f>'３．民有林森林資源表'!AB159</f>
        <v>0</v>
      </c>
      <c r="K135" s="50">
        <f t="shared" si="32"/>
        <v>74.253947316839188</v>
      </c>
      <c r="L135" s="84">
        <f t="shared" si="33"/>
        <v>5511.808</v>
      </c>
      <c r="M135" s="84">
        <f>'４．国有林森林資源表'!C119</f>
        <v>5511.808</v>
      </c>
      <c r="N135" s="84">
        <v>0</v>
      </c>
      <c r="O135" s="31"/>
    </row>
    <row r="136" spans="1:15" x14ac:dyDescent="0.15">
      <c r="A136" s="78" t="s">
        <v>190</v>
      </c>
      <c r="B136" s="77" t="s">
        <v>13</v>
      </c>
      <c r="C136" s="79">
        <v>4643</v>
      </c>
      <c r="D136" s="79">
        <f t="shared" si="29"/>
        <v>118.65</v>
      </c>
      <c r="E136" s="50">
        <f>D136/C136*100</f>
        <v>2.5554598320051691</v>
      </c>
      <c r="F136" s="84">
        <f t="shared" si="30"/>
        <v>118.65</v>
      </c>
      <c r="G136" s="84">
        <f>'３．民有林森林資源表'!D160</f>
        <v>76.09</v>
      </c>
      <c r="H136" s="84">
        <f>'３．民有林森林資源表'!M160</f>
        <v>41.36</v>
      </c>
      <c r="I136" s="84">
        <f>'３．民有林森林資源表'!Y160</f>
        <v>1.2000000000000002</v>
      </c>
      <c r="J136" s="84">
        <f>'３．民有林森林資源表'!AB160</f>
        <v>0</v>
      </c>
      <c r="K136" s="50">
        <f t="shared" si="32"/>
        <v>64.12979351032449</v>
      </c>
      <c r="L136" s="84">
        <f t="shared" si="33"/>
        <v>0</v>
      </c>
      <c r="M136" s="84">
        <v>0</v>
      </c>
      <c r="N136" s="84">
        <v>0</v>
      </c>
      <c r="O136" s="31"/>
    </row>
    <row r="137" spans="1:15" ht="14.25" customHeight="1" x14ac:dyDescent="0.15">
      <c r="A137" s="129"/>
      <c r="B137" s="77" t="s">
        <v>14</v>
      </c>
      <c r="C137" s="79">
        <v>0</v>
      </c>
      <c r="D137" s="79">
        <f t="shared" si="29"/>
        <v>28.888999999999996</v>
      </c>
      <c r="E137" s="79">
        <v>0</v>
      </c>
      <c r="F137" s="84">
        <f t="shared" si="30"/>
        <v>28.888999999999996</v>
      </c>
      <c r="G137" s="84">
        <f>'３．民有林森林資源表'!D161</f>
        <v>21.363999999999997</v>
      </c>
      <c r="H137" s="84">
        <f>'３．民有林森林資源表'!M161</f>
        <v>7.5250000000000004</v>
      </c>
      <c r="I137" s="84">
        <f>'３．民有林森林資源表'!Y161</f>
        <v>0</v>
      </c>
      <c r="J137" s="84">
        <f>'３．民有林森林資源表'!AB161</f>
        <v>0</v>
      </c>
      <c r="K137" s="50">
        <f t="shared" si="32"/>
        <v>73.952023261449</v>
      </c>
      <c r="L137" s="84">
        <f t="shared" si="33"/>
        <v>0</v>
      </c>
      <c r="M137" s="84">
        <v>0</v>
      </c>
      <c r="N137" s="84">
        <v>0</v>
      </c>
      <c r="O137" s="31"/>
    </row>
    <row r="138" spans="1:15" x14ac:dyDescent="0.15">
      <c r="A138" s="78" t="s">
        <v>470</v>
      </c>
      <c r="B138" s="77" t="s">
        <v>13</v>
      </c>
      <c r="C138" s="79">
        <v>21634</v>
      </c>
      <c r="D138" s="79">
        <f t="shared" si="29"/>
        <v>15611.319999999985</v>
      </c>
      <c r="E138" s="50">
        <f>D138/C138*100</f>
        <v>72.161042802995212</v>
      </c>
      <c r="F138" s="84">
        <f t="shared" si="30"/>
        <v>1714.22</v>
      </c>
      <c r="G138" s="84">
        <f>'３．民有林森林資源表'!D162</f>
        <v>899.17</v>
      </c>
      <c r="H138" s="84">
        <f>'３．民有林森林資源表'!M162</f>
        <v>781.25</v>
      </c>
      <c r="I138" s="84">
        <f>'３．民有林森林資源表'!Y162</f>
        <v>33.799999999999997</v>
      </c>
      <c r="J138" s="84">
        <f>'３．民有林森林資源表'!AB162</f>
        <v>0</v>
      </c>
      <c r="K138" s="50">
        <f t="shared" si="32"/>
        <v>52.453594054438746</v>
      </c>
      <c r="L138" s="84">
        <f t="shared" si="33"/>
        <v>13897.099999999986</v>
      </c>
      <c r="M138" s="84">
        <f>'４．国有林森林資源表'!C120</f>
        <v>13897.099999999986</v>
      </c>
      <c r="N138" s="84">
        <v>0</v>
      </c>
      <c r="O138" s="31"/>
    </row>
    <row r="139" spans="1:15" ht="15" thickBot="1" x14ac:dyDescent="0.2">
      <c r="A139" s="130"/>
      <c r="B139" s="77" t="s">
        <v>14</v>
      </c>
      <c r="C139" s="79">
        <v>0</v>
      </c>
      <c r="D139" s="79">
        <f t="shared" si="29"/>
        <v>3242.3560000000002</v>
      </c>
      <c r="E139" s="79">
        <v>0</v>
      </c>
      <c r="F139" s="84">
        <f t="shared" si="30"/>
        <v>399.63500000000005</v>
      </c>
      <c r="G139" s="79">
        <f>'３．民有林森林資源表'!D163</f>
        <v>280.65500000000003</v>
      </c>
      <c r="H139" s="79">
        <f>'３．民有林森林資源表'!M163</f>
        <v>118.98</v>
      </c>
      <c r="I139" s="79">
        <f>'３．民有林森林資源表'!Y163</f>
        <v>0</v>
      </c>
      <c r="J139" s="79">
        <f>'３．民有林森林資源表'!AB163</f>
        <v>0</v>
      </c>
      <c r="K139" s="50">
        <f t="shared" si="32"/>
        <v>70.227832897518979</v>
      </c>
      <c r="L139" s="84">
        <f t="shared" si="33"/>
        <v>2842.721</v>
      </c>
      <c r="M139" s="84">
        <f>'４．国有林森林資源表'!C121</f>
        <v>2842.721</v>
      </c>
      <c r="N139" s="84">
        <v>0</v>
      </c>
      <c r="O139" s="31"/>
    </row>
    <row r="140" spans="1:15" x14ac:dyDescent="0.15">
      <c r="A140" s="87" t="str">
        <f>+$A$27</f>
        <v>　　資料　　総土地面積：国土地理院（R5.10.1）</v>
      </c>
      <c r="B140" s="118"/>
      <c r="C140" s="118"/>
      <c r="D140" s="118"/>
      <c r="E140" s="118"/>
      <c r="F140" s="118"/>
      <c r="G140" s="118"/>
      <c r="H140" s="118"/>
      <c r="I140" s="118"/>
      <c r="J140" s="118"/>
      <c r="K140" s="118"/>
      <c r="L140" s="131"/>
      <c r="M140" s="131"/>
      <c r="N140" s="131"/>
    </row>
    <row r="141" spans="1:15" x14ac:dyDescent="0.15">
      <c r="A141" s="2" t="s">
        <v>47</v>
      </c>
    </row>
    <row r="142" spans="1:15" x14ac:dyDescent="0.15">
      <c r="A142" s="2" t="s">
        <v>552</v>
      </c>
    </row>
  </sheetData>
  <mergeCells count="33">
    <mergeCell ref="S3:S5"/>
    <mergeCell ref="S99:S101"/>
    <mergeCell ref="S121:S123"/>
    <mergeCell ref="C59:C61"/>
    <mergeCell ref="I60:I62"/>
    <mergeCell ref="J60:J62"/>
    <mergeCell ref="M60:M62"/>
    <mergeCell ref="A30:N30"/>
    <mergeCell ref="C31:C33"/>
    <mergeCell ref="I32:I34"/>
    <mergeCell ref="J32:J34"/>
    <mergeCell ref="M32:M34"/>
    <mergeCell ref="A58:N58"/>
    <mergeCell ref="C122:C124"/>
    <mergeCell ref="I123:I125"/>
    <mergeCell ref="J123:J125"/>
    <mergeCell ref="A2:N2"/>
    <mergeCell ref="C3:C5"/>
    <mergeCell ref="I4:I6"/>
    <mergeCell ref="J4:J6"/>
    <mergeCell ref="M4:M6"/>
    <mergeCell ref="M123:M125"/>
    <mergeCell ref="A78:N78"/>
    <mergeCell ref="A121:N121"/>
    <mergeCell ref="C79:C81"/>
    <mergeCell ref="I80:I82"/>
    <mergeCell ref="J80:J82"/>
    <mergeCell ref="M80:M82"/>
    <mergeCell ref="A98:N98"/>
    <mergeCell ref="C99:C101"/>
    <mergeCell ref="I100:I102"/>
    <mergeCell ref="J100:J102"/>
    <mergeCell ref="M100:M102"/>
  </mergeCells>
  <phoneticPr fontId="3"/>
  <printOptions horizontalCentered="1"/>
  <pageMargins left="0.98425196850393704" right="0.78740157480314965" top="0.98425196850393704" bottom="0.98425196850393704" header="0.51181102362204722" footer="0.51181102362204722"/>
  <pageSetup paperSize="9" scale="90" firstPageNumber="7" orientation="landscape" useFirstPageNumber="1" r:id="rId1"/>
  <headerFooter alignWithMargins="0"/>
  <rowBreaks count="5" manualBreakCount="5">
    <brk id="28" max="16383" man="1"/>
    <brk id="56" max="16383" man="1"/>
    <brk id="76" max="16383" man="1"/>
    <brk id="96" max="16383" man="1"/>
    <brk id="119"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0000"/>
    <pageSetUpPr fitToPage="1"/>
  </sheetPr>
  <dimension ref="A1:AC164"/>
  <sheetViews>
    <sheetView view="pageBreakPreview" topLeftCell="A103" zoomScale="85" zoomScaleNormal="75" zoomScaleSheetLayoutView="85" workbookViewId="0">
      <selection activeCell="J62" sqref="J62"/>
    </sheetView>
  </sheetViews>
  <sheetFormatPr defaultColWidth="10.625" defaultRowHeight="14.25" x14ac:dyDescent="0.15"/>
  <cols>
    <col min="1" max="1" width="20.375" style="26" customWidth="1"/>
    <col min="2" max="2" width="6.625" style="26" customWidth="1"/>
    <col min="3" max="27" width="8.625" style="26" customWidth="1"/>
    <col min="28" max="28" width="10.625" style="26"/>
    <col min="29" max="29" width="3.375" style="26" customWidth="1"/>
    <col min="30" max="16384" width="10.625" style="26"/>
  </cols>
  <sheetData>
    <row r="1" spans="1:29" ht="17.25" x14ac:dyDescent="0.15">
      <c r="A1" s="3" t="s">
        <v>394</v>
      </c>
    </row>
    <row r="2" spans="1:29" ht="15" thickBot="1" x14ac:dyDescent="0.2">
      <c r="A2" s="346" t="s">
        <v>28</v>
      </c>
      <c r="B2" s="346"/>
      <c r="C2" s="346"/>
      <c r="D2" s="346"/>
      <c r="E2" s="346"/>
      <c r="F2" s="346"/>
      <c r="G2" s="346"/>
      <c r="H2" s="346"/>
      <c r="I2" s="346"/>
      <c r="J2" s="346"/>
      <c r="K2" s="346"/>
      <c r="L2" s="346"/>
      <c r="M2" s="346"/>
      <c r="N2" s="346"/>
      <c r="O2" s="346"/>
      <c r="P2" s="346"/>
      <c r="Q2" s="346"/>
      <c r="R2" s="346"/>
      <c r="S2" s="346"/>
      <c r="T2" s="346"/>
      <c r="U2" s="346"/>
      <c r="V2" s="346"/>
      <c r="W2" s="346"/>
      <c r="X2" s="346"/>
      <c r="Y2" s="346"/>
      <c r="Z2" s="346"/>
      <c r="AA2" s="346"/>
      <c r="AB2" s="346"/>
    </row>
    <row r="3" spans="1:29" ht="16.5" customHeight="1" x14ac:dyDescent="0.15">
      <c r="A3" s="134"/>
      <c r="B3" s="135"/>
      <c r="C3" s="136"/>
      <c r="D3" s="137" t="s">
        <v>0</v>
      </c>
      <c r="E3" s="138"/>
      <c r="F3" s="138"/>
      <c r="G3" s="138"/>
      <c r="H3" s="138"/>
      <c r="I3" s="138"/>
      <c r="J3" s="138"/>
      <c r="K3" s="138"/>
      <c r="L3" s="138"/>
      <c r="M3" s="138"/>
      <c r="N3" s="138"/>
      <c r="O3" s="138"/>
      <c r="P3" s="138"/>
      <c r="Q3" s="138"/>
      <c r="R3" s="138"/>
      <c r="S3" s="138"/>
      <c r="T3" s="138"/>
      <c r="U3" s="138"/>
      <c r="V3" s="138"/>
      <c r="W3" s="138"/>
      <c r="X3" s="138"/>
      <c r="Y3" s="137" t="s">
        <v>321</v>
      </c>
      <c r="Z3" s="138"/>
      <c r="AA3" s="138"/>
      <c r="AB3" s="139"/>
      <c r="AC3" s="107"/>
    </row>
    <row r="4" spans="1:29" ht="16.5" customHeight="1" x14ac:dyDescent="0.15">
      <c r="A4" s="140" t="s">
        <v>191</v>
      </c>
      <c r="B4" s="72"/>
      <c r="C4" s="124" t="s">
        <v>320</v>
      </c>
      <c r="D4" s="141" t="s">
        <v>3</v>
      </c>
      <c r="E4" s="142"/>
      <c r="F4" s="142"/>
      <c r="G4" s="142"/>
      <c r="H4" s="142"/>
      <c r="I4" s="142"/>
      <c r="J4" s="142"/>
      <c r="K4" s="142"/>
      <c r="L4" s="142"/>
      <c r="M4" s="141" t="s">
        <v>4</v>
      </c>
      <c r="N4" s="142"/>
      <c r="O4" s="142"/>
      <c r="P4" s="142"/>
      <c r="Q4" s="142"/>
      <c r="R4" s="142"/>
      <c r="S4" s="142"/>
      <c r="T4" s="142"/>
      <c r="U4" s="142"/>
      <c r="V4" s="142"/>
      <c r="W4" s="142"/>
      <c r="X4" s="142"/>
      <c r="Y4" s="83"/>
      <c r="Z4" s="83"/>
      <c r="AA4" s="83"/>
      <c r="AB4" s="143" t="s">
        <v>192</v>
      </c>
      <c r="AC4" s="107"/>
    </row>
    <row r="5" spans="1:29" ht="16.5" customHeight="1" x14ac:dyDescent="0.15">
      <c r="A5" s="140"/>
      <c r="B5" s="72"/>
      <c r="C5" s="124"/>
      <c r="D5" s="141" t="s">
        <v>5</v>
      </c>
      <c r="E5" s="142"/>
      <c r="F5" s="142"/>
      <c r="G5" s="141" t="s">
        <v>6</v>
      </c>
      <c r="H5" s="142"/>
      <c r="I5" s="142"/>
      <c r="J5" s="141" t="s">
        <v>7</v>
      </c>
      <c r="K5" s="142"/>
      <c r="L5" s="142"/>
      <c r="M5" s="141" t="s">
        <v>8</v>
      </c>
      <c r="N5" s="142"/>
      <c r="O5" s="142"/>
      <c r="P5" s="141" t="s">
        <v>6</v>
      </c>
      <c r="Q5" s="142"/>
      <c r="R5" s="142"/>
      <c r="S5" s="141" t="s">
        <v>7</v>
      </c>
      <c r="T5" s="142"/>
      <c r="U5" s="142"/>
      <c r="V5" s="141" t="s">
        <v>9</v>
      </c>
      <c r="W5" s="142"/>
      <c r="X5" s="142"/>
      <c r="Y5" s="124" t="s">
        <v>2</v>
      </c>
      <c r="Z5" s="124" t="s">
        <v>205</v>
      </c>
      <c r="AA5" s="124" t="s">
        <v>206</v>
      </c>
      <c r="AB5" s="143"/>
      <c r="AC5" s="107"/>
    </row>
    <row r="6" spans="1:29" ht="16.5" customHeight="1" x14ac:dyDescent="0.15">
      <c r="A6" s="144"/>
      <c r="C6" s="145"/>
      <c r="D6" s="83" t="s">
        <v>2</v>
      </c>
      <c r="E6" s="83" t="s">
        <v>10</v>
      </c>
      <c r="F6" s="83" t="s">
        <v>11</v>
      </c>
      <c r="G6" s="83" t="s">
        <v>2</v>
      </c>
      <c r="H6" s="83" t="s">
        <v>10</v>
      </c>
      <c r="I6" s="83" t="s">
        <v>11</v>
      </c>
      <c r="J6" s="83" t="s">
        <v>2</v>
      </c>
      <c r="K6" s="83" t="s">
        <v>10</v>
      </c>
      <c r="L6" s="83" t="s">
        <v>11</v>
      </c>
      <c r="M6" s="83" t="s">
        <v>2</v>
      </c>
      <c r="N6" s="146" t="s">
        <v>10</v>
      </c>
      <c r="O6" s="147" t="s">
        <v>11</v>
      </c>
      <c r="P6" s="83" t="s">
        <v>2</v>
      </c>
      <c r="Q6" s="83" t="s">
        <v>10</v>
      </c>
      <c r="R6" s="83" t="s">
        <v>11</v>
      </c>
      <c r="S6" s="83" t="s">
        <v>2</v>
      </c>
      <c r="T6" s="83" t="s">
        <v>10</v>
      </c>
      <c r="U6" s="83" t="s">
        <v>11</v>
      </c>
      <c r="V6" s="83" t="s">
        <v>2</v>
      </c>
      <c r="W6" s="83" t="s">
        <v>10</v>
      </c>
      <c r="X6" s="83" t="s">
        <v>11</v>
      </c>
      <c r="Y6" s="145"/>
      <c r="Z6" s="145"/>
      <c r="AA6" s="145"/>
      <c r="AB6" s="148"/>
      <c r="AC6" s="107"/>
    </row>
    <row r="7" spans="1:29" ht="16.5" customHeight="1" x14ac:dyDescent="0.15">
      <c r="A7" s="149" t="s">
        <v>15</v>
      </c>
      <c r="B7" s="83" t="s">
        <v>13</v>
      </c>
      <c r="C7" s="84">
        <f>D7+M7+Y7+AB7</f>
        <v>238555.24</v>
      </c>
      <c r="D7" s="84">
        <f>E7+F7</f>
        <v>130827.66</v>
      </c>
      <c r="E7" s="84">
        <f>H7+K7</f>
        <v>129023.09</v>
      </c>
      <c r="F7" s="150">
        <f>I7+L7</f>
        <v>1804.5700000000002</v>
      </c>
      <c r="G7" s="84">
        <f>H7+I7</f>
        <v>127168.4</v>
      </c>
      <c r="H7" s="84">
        <f>SUM(H9,H11,H13,H15)</f>
        <v>125906.68</v>
      </c>
      <c r="I7" s="84">
        <f>SUM(I9,I11,I13,I15)</f>
        <v>1261.72</v>
      </c>
      <c r="J7" s="84">
        <f>K7+L7</f>
        <v>3659.2599999999998</v>
      </c>
      <c r="K7" s="84">
        <f>SUM(K9,K11,K13,K15)</f>
        <v>3116.41</v>
      </c>
      <c r="L7" s="84">
        <f>SUM(L9,L11,L13,L15)</f>
        <v>542.85</v>
      </c>
      <c r="M7" s="84">
        <f>N7+O7</f>
        <v>100007.18999999999</v>
      </c>
      <c r="N7" s="84">
        <f>Q7+T7+W7</f>
        <v>15149.39</v>
      </c>
      <c r="O7" s="150">
        <f>R7+U7+X7</f>
        <v>84857.799999999988</v>
      </c>
      <c r="P7" s="84">
        <f>Q7+R7</f>
        <v>0</v>
      </c>
      <c r="Q7" s="84">
        <f>SUM(Q9,Q11,Q13,Q15)</f>
        <v>0</v>
      </c>
      <c r="R7" s="84">
        <f>SUM(R9,R11,R13,R15)</f>
        <v>0</v>
      </c>
      <c r="S7" s="84">
        <f>T7+U7</f>
        <v>3021.81</v>
      </c>
      <c r="T7" s="84">
        <f>SUM(T9,T11,T13,T15)</f>
        <v>1525.44</v>
      </c>
      <c r="U7" s="84">
        <f>SUM(U9,U11,U13,U15)</f>
        <v>1496.37</v>
      </c>
      <c r="V7" s="84">
        <f>W7+X7</f>
        <v>96985.37999999999</v>
      </c>
      <c r="W7" s="84">
        <f>SUM(W9,W11,W13,W15)</f>
        <v>13623.949999999999</v>
      </c>
      <c r="X7" s="84">
        <f>SUM(X9,X11,X13,X15)</f>
        <v>83361.429999999993</v>
      </c>
      <c r="Y7" s="84">
        <f>Z7+AA7</f>
        <v>7455.51</v>
      </c>
      <c r="Z7" s="84">
        <f t="shared" ref="Z7:AB8" si="0">SUM(Z9,Z11,Z13,Z15)</f>
        <v>5538.9800000000005</v>
      </c>
      <c r="AA7" s="84">
        <f t="shared" si="0"/>
        <v>1916.53</v>
      </c>
      <c r="AB7" s="113">
        <f t="shared" si="0"/>
        <v>264.88</v>
      </c>
    </row>
    <row r="8" spans="1:29" ht="16.5" customHeight="1" x14ac:dyDescent="0.15">
      <c r="A8" s="151"/>
      <c r="B8" s="83" t="s">
        <v>14</v>
      </c>
      <c r="C8" s="84">
        <f t="shared" ref="C8" si="1">D8+M8+Y8+AB8</f>
        <v>54098.114000000001</v>
      </c>
      <c r="D8" s="84">
        <f t="shared" ref="D8:D16" si="2">E8+F8</f>
        <v>39243.85</v>
      </c>
      <c r="E8" s="84">
        <f t="shared" ref="E8:E16" si="3">H8+K8</f>
        <v>39065.144999999997</v>
      </c>
      <c r="F8" s="150">
        <f t="shared" ref="F8:F16" si="4">I8+L8</f>
        <v>178.70500000000001</v>
      </c>
      <c r="G8" s="84">
        <f t="shared" ref="G8:G16" si="5">H8+I8</f>
        <v>38726.498999999996</v>
      </c>
      <c r="H8" s="84">
        <f>SUM(H10,H12,H14,H16)</f>
        <v>38603.858999999997</v>
      </c>
      <c r="I8" s="84">
        <f>SUM(I10,I12,I14,I16)</f>
        <v>122.64000000000001</v>
      </c>
      <c r="J8" s="84">
        <f t="shared" ref="J8:J16" si="6">K8+L8</f>
        <v>517.35099999999989</v>
      </c>
      <c r="K8" s="84">
        <f>SUM(K10,K12,K14,K16)</f>
        <v>461.28599999999994</v>
      </c>
      <c r="L8" s="84">
        <f>SUM(L10,L12,L14,L16)</f>
        <v>56.064999999999998</v>
      </c>
      <c r="M8" s="84">
        <f t="shared" ref="M8:M16" si="7">N8+O8</f>
        <v>14853.796</v>
      </c>
      <c r="N8" s="84">
        <f t="shared" ref="N8:O16" si="8">Q8+T8+W8</f>
        <v>3632.2239999999997</v>
      </c>
      <c r="O8" s="150">
        <f t="shared" si="8"/>
        <v>11221.572</v>
      </c>
      <c r="P8" s="84">
        <f t="shared" ref="P8:P16" si="9">Q8+R8</f>
        <v>0</v>
      </c>
      <c r="Q8" s="84">
        <f>SUM(Q10,Q12,Q14,Q16)</f>
        <v>0</v>
      </c>
      <c r="R8" s="84">
        <f>SUM(R10,R12,R14,R16)</f>
        <v>0</v>
      </c>
      <c r="S8" s="84">
        <f t="shared" ref="S8:S16" si="10">T8+U8</f>
        <v>444.49100000000004</v>
      </c>
      <c r="T8" s="84">
        <f>SUM(T10,T12,T14,T16)</f>
        <v>282.09200000000004</v>
      </c>
      <c r="U8" s="84">
        <f>SUM(U10,U12,U14,U16)</f>
        <v>162.399</v>
      </c>
      <c r="V8" s="84">
        <f t="shared" ref="V8:V16" si="11">W8+X8</f>
        <v>14409.305</v>
      </c>
      <c r="W8" s="84">
        <f>SUM(W10,W12,W14,W16)</f>
        <v>3350.1319999999996</v>
      </c>
      <c r="X8" s="84">
        <f>SUM(X10,X12,X14,X16)</f>
        <v>11059.173000000001</v>
      </c>
      <c r="Y8" s="84">
        <f t="shared" ref="Y8:Y16" si="12">Z8+AA8</f>
        <v>0.46800000000000003</v>
      </c>
      <c r="Z8" s="84">
        <f t="shared" si="0"/>
        <v>0</v>
      </c>
      <c r="AA8" s="84">
        <f t="shared" si="0"/>
        <v>0.46800000000000003</v>
      </c>
      <c r="AB8" s="113">
        <f t="shared" si="0"/>
        <v>0</v>
      </c>
    </row>
    <row r="9" spans="1:29" ht="16.5" customHeight="1" x14ac:dyDescent="0.15">
      <c r="A9" s="152" t="s">
        <v>225</v>
      </c>
      <c r="B9" s="83" t="s">
        <v>13</v>
      </c>
      <c r="C9" s="84">
        <f>C29</f>
        <v>109563.36</v>
      </c>
      <c r="D9" s="84">
        <f>E9+F9</f>
        <v>65618.719999999987</v>
      </c>
      <c r="E9" s="84">
        <f>H9+K9</f>
        <v>64553.359999999993</v>
      </c>
      <c r="F9" s="150">
        <f t="shared" si="4"/>
        <v>1065.3600000000001</v>
      </c>
      <c r="G9" s="84">
        <f t="shared" si="5"/>
        <v>64788.579999999994</v>
      </c>
      <c r="H9" s="84">
        <f t="shared" ref="H9:R9" si="13">H29</f>
        <v>63869.229999999996</v>
      </c>
      <c r="I9" s="84">
        <f t="shared" si="13"/>
        <v>919.35</v>
      </c>
      <c r="J9" s="84">
        <f t="shared" si="6"/>
        <v>830.14</v>
      </c>
      <c r="K9" s="84">
        <f t="shared" ref="K9:L9" si="14">K29</f>
        <v>684.13</v>
      </c>
      <c r="L9" s="84">
        <f t="shared" si="14"/>
        <v>146.01</v>
      </c>
      <c r="M9" s="84">
        <f t="shared" si="7"/>
        <v>39770.42</v>
      </c>
      <c r="N9" s="84">
        <f t="shared" si="8"/>
        <v>6888.7099999999991</v>
      </c>
      <c r="O9" s="150">
        <f t="shared" si="8"/>
        <v>32881.71</v>
      </c>
      <c r="P9" s="84">
        <f t="shared" si="9"/>
        <v>0</v>
      </c>
      <c r="Q9" s="84">
        <f t="shared" si="13"/>
        <v>0</v>
      </c>
      <c r="R9" s="84">
        <f t="shared" si="13"/>
        <v>0</v>
      </c>
      <c r="S9" s="84">
        <f t="shared" si="10"/>
        <v>1602.97</v>
      </c>
      <c r="T9" s="84">
        <f t="shared" ref="T9:U9" si="15">T29</f>
        <v>1062.9100000000001</v>
      </c>
      <c r="U9" s="84">
        <f t="shared" si="15"/>
        <v>540.05999999999995</v>
      </c>
      <c r="V9" s="84">
        <f t="shared" si="11"/>
        <v>38167.449999999997</v>
      </c>
      <c r="W9" s="84">
        <f t="shared" ref="W9:X9" si="16">W29</f>
        <v>5825.7999999999993</v>
      </c>
      <c r="X9" s="84">
        <f t="shared" si="16"/>
        <v>32341.65</v>
      </c>
      <c r="Y9" s="84">
        <f t="shared" si="12"/>
        <v>4174.1100000000006</v>
      </c>
      <c r="Z9" s="84">
        <f t="shared" ref="Z9:AB9" si="17">Z29</f>
        <v>3343.2100000000005</v>
      </c>
      <c r="AA9" s="84">
        <f t="shared" si="17"/>
        <v>830.90000000000009</v>
      </c>
      <c r="AB9" s="113">
        <f t="shared" si="17"/>
        <v>0.11</v>
      </c>
    </row>
    <row r="10" spans="1:29" ht="16.5" customHeight="1" x14ac:dyDescent="0.15">
      <c r="A10" s="151"/>
      <c r="B10" s="83" t="s">
        <v>14</v>
      </c>
      <c r="C10" s="84">
        <f>C30</f>
        <v>24732.409999999996</v>
      </c>
      <c r="D10" s="84">
        <f t="shared" si="2"/>
        <v>18831.180999999997</v>
      </c>
      <c r="E10" s="84">
        <f t="shared" si="3"/>
        <v>18739.171999999999</v>
      </c>
      <c r="F10" s="150">
        <f t="shared" si="4"/>
        <v>92.009</v>
      </c>
      <c r="G10" s="84">
        <f t="shared" si="5"/>
        <v>18711.304</v>
      </c>
      <c r="H10" s="84">
        <f t="shared" ref="H10:R10" si="18">H30</f>
        <v>18633</v>
      </c>
      <c r="I10" s="84">
        <f t="shared" si="18"/>
        <v>78.304000000000002</v>
      </c>
      <c r="J10" s="84">
        <f t="shared" si="6"/>
        <v>119.87700000000001</v>
      </c>
      <c r="K10" s="84">
        <f t="shared" ref="K10:L10" si="19">K30</f>
        <v>106.17200000000001</v>
      </c>
      <c r="L10" s="84">
        <f t="shared" si="19"/>
        <v>13.705</v>
      </c>
      <c r="M10" s="84">
        <f t="shared" si="7"/>
        <v>5900.7610000000004</v>
      </c>
      <c r="N10" s="84">
        <f t="shared" si="8"/>
        <v>1598.2940000000001</v>
      </c>
      <c r="O10" s="150">
        <f t="shared" si="8"/>
        <v>4302.4670000000006</v>
      </c>
      <c r="P10" s="84">
        <f t="shared" si="9"/>
        <v>0</v>
      </c>
      <c r="Q10" s="84">
        <f t="shared" si="18"/>
        <v>0</v>
      </c>
      <c r="R10" s="84">
        <f t="shared" si="18"/>
        <v>0</v>
      </c>
      <c r="S10" s="84">
        <f t="shared" si="10"/>
        <v>235.03900000000004</v>
      </c>
      <c r="T10" s="84">
        <f t="shared" ref="T10:U10" si="20">T30</f>
        <v>181.65400000000002</v>
      </c>
      <c r="U10" s="84">
        <f t="shared" si="20"/>
        <v>53.385000000000005</v>
      </c>
      <c r="V10" s="84">
        <f t="shared" si="11"/>
        <v>5665.7220000000007</v>
      </c>
      <c r="W10" s="84">
        <f t="shared" ref="W10:X10" si="21">W30</f>
        <v>1416.64</v>
      </c>
      <c r="X10" s="84">
        <f t="shared" si="21"/>
        <v>4249.0820000000003</v>
      </c>
      <c r="Y10" s="84">
        <f t="shared" si="12"/>
        <v>0.46800000000000003</v>
      </c>
      <c r="Z10" s="84">
        <f t="shared" ref="Z10:AB10" si="22">Z30</f>
        <v>0</v>
      </c>
      <c r="AA10" s="84">
        <f t="shared" si="22"/>
        <v>0.46800000000000003</v>
      </c>
      <c r="AB10" s="113">
        <f t="shared" si="22"/>
        <v>0</v>
      </c>
    </row>
    <row r="11" spans="1:29" ht="16.5" customHeight="1" x14ac:dyDescent="0.15">
      <c r="A11" s="149" t="s">
        <v>193</v>
      </c>
      <c r="B11" s="83" t="s">
        <v>13</v>
      </c>
      <c r="C11" s="84">
        <f>D11+M11+Y11+AB11</f>
        <v>31781.99</v>
      </c>
      <c r="D11" s="84">
        <f t="shared" si="2"/>
        <v>16344.990000000002</v>
      </c>
      <c r="E11" s="84">
        <f t="shared" si="3"/>
        <v>16189.7</v>
      </c>
      <c r="F11" s="150">
        <f t="shared" si="4"/>
        <v>155.29000000000002</v>
      </c>
      <c r="G11" s="84">
        <f t="shared" si="5"/>
        <v>15870.22</v>
      </c>
      <c r="H11" s="84">
        <f>H85</f>
        <v>15781.83</v>
      </c>
      <c r="I11" s="84">
        <f>I85</f>
        <v>88.39</v>
      </c>
      <c r="J11" s="84">
        <f t="shared" si="6"/>
        <v>474.77</v>
      </c>
      <c r="K11" s="84">
        <f>K85</f>
        <v>407.87</v>
      </c>
      <c r="L11" s="84">
        <f>L85</f>
        <v>66.900000000000006</v>
      </c>
      <c r="M11" s="84">
        <f t="shared" si="7"/>
        <v>14554.82</v>
      </c>
      <c r="N11" s="84">
        <f t="shared" si="8"/>
        <v>2251.1299999999997</v>
      </c>
      <c r="O11" s="150">
        <f t="shared" si="8"/>
        <v>12303.69</v>
      </c>
      <c r="P11" s="84">
        <f t="shared" si="9"/>
        <v>0</v>
      </c>
      <c r="Q11" s="84">
        <v>0</v>
      </c>
      <c r="R11" s="84">
        <v>0</v>
      </c>
      <c r="S11" s="84">
        <f t="shared" si="10"/>
        <v>601.83999999999992</v>
      </c>
      <c r="T11" s="84">
        <f>T85</f>
        <v>171.72</v>
      </c>
      <c r="U11" s="84">
        <f>U85</f>
        <v>430.11999999999995</v>
      </c>
      <c r="V11" s="84">
        <f t="shared" si="11"/>
        <v>13952.98</v>
      </c>
      <c r="W11" s="84">
        <f>W85</f>
        <v>2079.41</v>
      </c>
      <c r="X11" s="84">
        <f>X85</f>
        <v>11873.57</v>
      </c>
      <c r="Y11" s="84">
        <f>Z11+AA11</f>
        <v>882.18000000000006</v>
      </c>
      <c r="Z11" s="84">
        <f t="shared" ref="Z11:AB11" si="23">Z85</f>
        <v>495.40000000000003</v>
      </c>
      <c r="AA11" s="84">
        <f t="shared" si="23"/>
        <v>386.78</v>
      </c>
      <c r="AB11" s="113">
        <f t="shared" si="23"/>
        <v>0</v>
      </c>
    </row>
    <row r="12" spans="1:29" ht="16.5" customHeight="1" x14ac:dyDescent="0.15">
      <c r="A12" s="151"/>
      <c r="B12" s="83" t="s">
        <v>14</v>
      </c>
      <c r="C12" s="84">
        <f t="shared" ref="C12" si="24">D12+M12+Y12+AB12</f>
        <v>7259.5709999999999</v>
      </c>
      <c r="D12" s="84">
        <f t="shared" si="2"/>
        <v>5091.67</v>
      </c>
      <c r="E12" s="84">
        <f t="shared" si="3"/>
        <v>5073.991</v>
      </c>
      <c r="F12" s="150">
        <f t="shared" si="4"/>
        <v>17.679000000000002</v>
      </c>
      <c r="G12" s="84">
        <f t="shared" si="5"/>
        <v>5025.3900000000003</v>
      </c>
      <c r="H12" s="84">
        <f>H86</f>
        <v>5014.3890000000001</v>
      </c>
      <c r="I12" s="84">
        <f>I86</f>
        <v>11.001000000000001</v>
      </c>
      <c r="J12" s="84">
        <f t="shared" si="6"/>
        <v>66.28</v>
      </c>
      <c r="K12" s="84">
        <f>K86</f>
        <v>59.601999999999997</v>
      </c>
      <c r="L12" s="84">
        <f>L86</f>
        <v>6.6779999999999999</v>
      </c>
      <c r="M12" s="84">
        <f t="shared" si="7"/>
        <v>2167.9009999999998</v>
      </c>
      <c r="N12" s="84">
        <f t="shared" si="8"/>
        <v>550.13099999999997</v>
      </c>
      <c r="O12" s="150">
        <f t="shared" si="8"/>
        <v>1617.77</v>
      </c>
      <c r="P12" s="84">
        <f t="shared" si="9"/>
        <v>0</v>
      </c>
      <c r="Q12" s="84">
        <v>0</v>
      </c>
      <c r="R12" s="84">
        <v>0</v>
      </c>
      <c r="S12" s="84">
        <f t="shared" si="10"/>
        <v>73.198000000000008</v>
      </c>
      <c r="T12" s="84">
        <f>T86</f>
        <v>29.367000000000001</v>
      </c>
      <c r="U12" s="84">
        <f>U86</f>
        <v>43.831000000000003</v>
      </c>
      <c r="V12" s="84">
        <f t="shared" si="11"/>
        <v>2094.703</v>
      </c>
      <c r="W12" s="84">
        <f>W86</f>
        <v>520.76400000000001</v>
      </c>
      <c r="X12" s="84">
        <f>X86</f>
        <v>1573.9390000000001</v>
      </c>
      <c r="Y12" s="84">
        <f t="shared" si="12"/>
        <v>0</v>
      </c>
      <c r="Z12" s="84">
        <f t="shared" ref="Z12:AB12" si="25">Z86</f>
        <v>0</v>
      </c>
      <c r="AA12" s="84">
        <f t="shared" si="25"/>
        <v>0</v>
      </c>
      <c r="AB12" s="113">
        <f t="shared" si="25"/>
        <v>0</v>
      </c>
    </row>
    <row r="13" spans="1:29" ht="16.5" customHeight="1" x14ac:dyDescent="0.15">
      <c r="A13" s="149" t="s">
        <v>194</v>
      </c>
      <c r="B13" s="83" t="s">
        <v>13</v>
      </c>
      <c r="C13" s="84">
        <f>D13+M13+Y13+AB13</f>
        <v>43970.31</v>
      </c>
      <c r="D13" s="84">
        <f t="shared" si="2"/>
        <v>20000.5</v>
      </c>
      <c r="E13" s="84">
        <f t="shared" si="3"/>
        <v>19735.79</v>
      </c>
      <c r="F13" s="150">
        <f t="shared" si="4"/>
        <v>264.71000000000004</v>
      </c>
      <c r="G13" s="84">
        <f t="shared" si="5"/>
        <v>18479.25</v>
      </c>
      <c r="H13" s="84">
        <f>H106</f>
        <v>18394.72</v>
      </c>
      <c r="I13" s="84">
        <f>I106</f>
        <v>84.529999999999987</v>
      </c>
      <c r="J13" s="84">
        <f t="shared" si="6"/>
        <v>1521.25</v>
      </c>
      <c r="K13" s="84">
        <f>K106</f>
        <v>1341.07</v>
      </c>
      <c r="L13" s="84">
        <f>L106</f>
        <v>180.18000000000004</v>
      </c>
      <c r="M13" s="84">
        <f t="shared" si="7"/>
        <v>22097.34</v>
      </c>
      <c r="N13" s="84">
        <f t="shared" si="8"/>
        <v>3762.64</v>
      </c>
      <c r="O13" s="150">
        <f t="shared" si="8"/>
        <v>18334.7</v>
      </c>
      <c r="P13" s="84">
        <f t="shared" si="9"/>
        <v>0</v>
      </c>
      <c r="Q13" s="84">
        <v>0</v>
      </c>
      <c r="R13" s="84">
        <v>0</v>
      </c>
      <c r="S13" s="84">
        <f t="shared" si="10"/>
        <v>562.61</v>
      </c>
      <c r="T13" s="84">
        <f>T106</f>
        <v>232.98000000000002</v>
      </c>
      <c r="U13" s="84">
        <f>U106</f>
        <v>329.63</v>
      </c>
      <c r="V13" s="84">
        <f t="shared" si="11"/>
        <v>21534.73</v>
      </c>
      <c r="W13" s="84">
        <f>W106</f>
        <v>3529.66</v>
      </c>
      <c r="X13" s="84">
        <f>X106</f>
        <v>18005.07</v>
      </c>
      <c r="Y13" s="84">
        <f>Z13+AA13</f>
        <v>1608.35</v>
      </c>
      <c r="Z13" s="84">
        <f t="shared" ref="Z13:AB13" si="26">Z106</f>
        <v>1234.29</v>
      </c>
      <c r="AA13" s="84">
        <f t="shared" si="26"/>
        <v>374.05999999999995</v>
      </c>
      <c r="AB13" s="113">
        <f t="shared" si="26"/>
        <v>264.12</v>
      </c>
    </row>
    <row r="14" spans="1:29" ht="16.5" customHeight="1" x14ac:dyDescent="0.15">
      <c r="A14" s="151"/>
      <c r="B14" s="83" t="s">
        <v>14</v>
      </c>
      <c r="C14" s="84">
        <f t="shared" ref="C14:C16" si="27">D14+M14+Y14+AB14</f>
        <v>9489.8490000000002</v>
      </c>
      <c r="D14" s="84">
        <f t="shared" si="2"/>
        <v>6229.415</v>
      </c>
      <c r="E14" s="84">
        <f t="shared" si="3"/>
        <v>6196.7860000000001</v>
      </c>
      <c r="F14" s="150">
        <f t="shared" si="4"/>
        <v>32.629000000000005</v>
      </c>
      <c r="G14" s="84">
        <f t="shared" si="5"/>
        <v>5995.8880000000008</v>
      </c>
      <c r="H14" s="84">
        <f>H107</f>
        <v>5984.7300000000005</v>
      </c>
      <c r="I14" s="84">
        <f>I107</f>
        <v>11.157999999999999</v>
      </c>
      <c r="J14" s="84">
        <f t="shared" si="6"/>
        <v>233.52699999999996</v>
      </c>
      <c r="K14" s="84">
        <f>K107</f>
        <v>212.05599999999995</v>
      </c>
      <c r="L14" s="84">
        <f>L107</f>
        <v>21.471000000000004</v>
      </c>
      <c r="M14" s="84">
        <f t="shared" si="7"/>
        <v>3260.4340000000002</v>
      </c>
      <c r="N14" s="84">
        <f t="shared" si="8"/>
        <v>923.77699999999993</v>
      </c>
      <c r="O14" s="150">
        <f t="shared" si="8"/>
        <v>2336.6570000000002</v>
      </c>
      <c r="P14" s="84">
        <f t="shared" si="9"/>
        <v>0</v>
      </c>
      <c r="Q14" s="84">
        <v>0</v>
      </c>
      <c r="R14" s="84">
        <v>0</v>
      </c>
      <c r="S14" s="84">
        <f t="shared" si="10"/>
        <v>107.27100000000002</v>
      </c>
      <c r="T14" s="84">
        <f>T107</f>
        <v>60.829000000000001</v>
      </c>
      <c r="U14" s="84">
        <f>U107</f>
        <v>46.442000000000007</v>
      </c>
      <c r="V14" s="84">
        <f t="shared" si="11"/>
        <v>3153.163</v>
      </c>
      <c r="W14" s="84">
        <f>W107</f>
        <v>862.94799999999998</v>
      </c>
      <c r="X14" s="84">
        <f>X107</f>
        <v>2290.2150000000001</v>
      </c>
      <c r="Y14" s="84">
        <f t="shared" si="12"/>
        <v>0</v>
      </c>
      <c r="Z14" s="84">
        <f t="shared" ref="Z14:AB14" si="28">Z107</f>
        <v>0</v>
      </c>
      <c r="AA14" s="84">
        <f t="shared" si="28"/>
        <v>0</v>
      </c>
      <c r="AB14" s="113">
        <f t="shared" si="28"/>
        <v>0</v>
      </c>
    </row>
    <row r="15" spans="1:29" ht="16.5" customHeight="1" x14ac:dyDescent="0.15">
      <c r="A15" s="149" t="s">
        <v>195</v>
      </c>
      <c r="B15" s="83" t="s">
        <v>13</v>
      </c>
      <c r="C15" s="84">
        <f t="shared" si="27"/>
        <v>53239.58</v>
      </c>
      <c r="D15" s="84">
        <f t="shared" si="2"/>
        <v>28863.45</v>
      </c>
      <c r="E15" s="84">
        <f t="shared" si="3"/>
        <v>28544.240000000002</v>
      </c>
      <c r="F15" s="150">
        <f t="shared" si="4"/>
        <v>319.20999999999998</v>
      </c>
      <c r="G15" s="84">
        <f t="shared" si="5"/>
        <v>28030.350000000002</v>
      </c>
      <c r="H15" s="84">
        <f>H127</f>
        <v>27860.9</v>
      </c>
      <c r="I15" s="84">
        <f>I127</f>
        <v>169.45</v>
      </c>
      <c r="J15" s="84">
        <f t="shared" si="6"/>
        <v>833.1</v>
      </c>
      <c r="K15" s="84">
        <f>K127</f>
        <v>683.34</v>
      </c>
      <c r="L15" s="84">
        <f>L127</f>
        <v>149.76</v>
      </c>
      <c r="M15" s="84">
        <f t="shared" si="7"/>
        <v>23584.61</v>
      </c>
      <c r="N15" s="84">
        <f t="shared" si="8"/>
        <v>2246.9100000000003</v>
      </c>
      <c r="O15" s="150">
        <f t="shared" si="8"/>
        <v>21337.7</v>
      </c>
      <c r="P15" s="84">
        <f t="shared" si="9"/>
        <v>0</v>
      </c>
      <c r="Q15" s="84">
        <v>0</v>
      </c>
      <c r="R15" s="84">
        <v>0</v>
      </c>
      <c r="S15" s="84">
        <f t="shared" si="10"/>
        <v>254.39</v>
      </c>
      <c r="T15" s="84">
        <f>T127</f>
        <v>57.83</v>
      </c>
      <c r="U15" s="84">
        <f>U127</f>
        <v>196.56</v>
      </c>
      <c r="V15" s="84">
        <f t="shared" si="11"/>
        <v>23330.22</v>
      </c>
      <c r="W15" s="84">
        <f>W127</f>
        <v>2189.0800000000004</v>
      </c>
      <c r="X15" s="84">
        <f>X127</f>
        <v>21141.14</v>
      </c>
      <c r="Y15" s="84">
        <f t="shared" si="12"/>
        <v>790.86999999999989</v>
      </c>
      <c r="Z15" s="84">
        <f t="shared" ref="Z15:AB15" si="29">Z127</f>
        <v>466.07999999999993</v>
      </c>
      <c r="AA15" s="84">
        <f t="shared" si="29"/>
        <v>324.78999999999996</v>
      </c>
      <c r="AB15" s="113">
        <f t="shared" si="29"/>
        <v>0.65</v>
      </c>
    </row>
    <row r="16" spans="1:29" ht="16.5" customHeight="1" thickBot="1" x14ac:dyDescent="0.2">
      <c r="A16" s="101"/>
      <c r="B16" s="153" t="s">
        <v>14</v>
      </c>
      <c r="C16" s="104">
        <f t="shared" si="27"/>
        <v>12616.284</v>
      </c>
      <c r="D16" s="104">
        <f t="shared" si="2"/>
        <v>9091.5840000000007</v>
      </c>
      <c r="E16" s="104">
        <f t="shared" si="3"/>
        <v>9055.1959999999999</v>
      </c>
      <c r="F16" s="154">
        <f t="shared" si="4"/>
        <v>36.387999999999998</v>
      </c>
      <c r="G16" s="104">
        <f t="shared" si="5"/>
        <v>8993.9169999999995</v>
      </c>
      <c r="H16" s="104">
        <f>H128</f>
        <v>8971.74</v>
      </c>
      <c r="I16" s="104">
        <f>I128</f>
        <v>22.177</v>
      </c>
      <c r="J16" s="104">
        <f t="shared" si="6"/>
        <v>97.667000000000002</v>
      </c>
      <c r="K16" s="104">
        <f>K128</f>
        <v>83.456000000000003</v>
      </c>
      <c r="L16" s="104">
        <f>L128</f>
        <v>14.211</v>
      </c>
      <c r="M16" s="104">
        <f t="shared" si="7"/>
        <v>3524.7</v>
      </c>
      <c r="N16" s="104">
        <f t="shared" si="8"/>
        <v>560.02199999999993</v>
      </c>
      <c r="O16" s="154">
        <f t="shared" si="8"/>
        <v>2964.6779999999999</v>
      </c>
      <c r="P16" s="104">
        <f t="shared" si="9"/>
        <v>0</v>
      </c>
      <c r="Q16" s="104">
        <v>0</v>
      </c>
      <c r="R16" s="104">
        <v>0</v>
      </c>
      <c r="S16" s="104">
        <f t="shared" si="10"/>
        <v>28.983000000000001</v>
      </c>
      <c r="T16" s="104">
        <f>T128</f>
        <v>10.242000000000001</v>
      </c>
      <c r="U16" s="104">
        <f>U128</f>
        <v>18.741</v>
      </c>
      <c r="V16" s="104">
        <f t="shared" si="11"/>
        <v>3495.7169999999996</v>
      </c>
      <c r="W16" s="104">
        <f>W128</f>
        <v>549.78</v>
      </c>
      <c r="X16" s="104">
        <f>X128</f>
        <v>2945.9369999999999</v>
      </c>
      <c r="Y16" s="154">
        <f t="shared" si="12"/>
        <v>0</v>
      </c>
      <c r="Z16" s="104">
        <f t="shared" ref="Z16:AB16" si="30">Z128</f>
        <v>0</v>
      </c>
      <c r="AA16" s="104">
        <f t="shared" si="30"/>
        <v>0</v>
      </c>
      <c r="AB16" s="115">
        <f t="shared" si="30"/>
        <v>0</v>
      </c>
    </row>
    <row r="17" spans="1:29" ht="16.5" customHeight="1" x14ac:dyDescent="0.15">
      <c r="A17" s="155"/>
      <c r="B17" s="156"/>
      <c r="C17" s="114"/>
      <c r="D17" s="114"/>
      <c r="E17" s="114"/>
      <c r="F17" s="114"/>
      <c r="G17" s="114"/>
      <c r="H17" s="114"/>
      <c r="I17" s="114"/>
      <c r="J17" s="114"/>
      <c r="K17" s="114"/>
      <c r="L17" s="114"/>
      <c r="M17" s="114"/>
      <c r="N17" s="114"/>
      <c r="O17" s="114"/>
      <c r="P17" s="114"/>
      <c r="Q17" s="114"/>
      <c r="R17" s="114"/>
      <c r="S17" s="114"/>
      <c r="T17" s="114"/>
      <c r="U17" s="114"/>
      <c r="V17" s="114"/>
      <c r="W17" s="114"/>
      <c r="X17" s="114"/>
      <c r="Y17" s="114"/>
      <c r="Z17" s="114"/>
      <c r="AA17" s="114"/>
      <c r="AB17" s="114"/>
    </row>
    <row r="20" spans="1:29" ht="17.25" x14ac:dyDescent="0.15">
      <c r="A20" s="3" t="s">
        <v>395</v>
      </c>
    </row>
    <row r="21" spans="1:29" ht="15" thickBot="1" x14ac:dyDescent="0.2">
      <c r="A21" s="346" t="s">
        <v>28</v>
      </c>
      <c r="B21" s="346"/>
      <c r="C21" s="346"/>
      <c r="D21" s="346"/>
      <c r="E21" s="346"/>
      <c r="F21" s="346"/>
      <c r="G21" s="346"/>
      <c r="H21" s="346"/>
      <c r="I21" s="346"/>
      <c r="J21" s="346"/>
      <c r="K21" s="346"/>
      <c r="L21" s="346"/>
      <c r="M21" s="346"/>
      <c r="N21" s="346"/>
      <c r="O21" s="346"/>
      <c r="P21" s="346"/>
      <c r="Q21" s="346"/>
      <c r="R21" s="346"/>
      <c r="S21" s="346"/>
      <c r="T21" s="346"/>
      <c r="U21" s="346"/>
      <c r="V21" s="346"/>
      <c r="W21" s="346"/>
      <c r="X21" s="346"/>
      <c r="Y21" s="346"/>
      <c r="Z21" s="346"/>
      <c r="AA21" s="346"/>
      <c r="AB21" s="346"/>
    </row>
    <row r="22" spans="1:29" ht="16.5" customHeight="1" x14ac:dyDescent="0.15">
      <c r="A22" s="134"/>
      <c r="B22" s="135"/>
      <c r="C22" s="136"/>
      <c r="D22" s="137" t="s">
        <v>0</v>
      </c>
      <c r="E22" s="138"/>
      <c r="F22" s="138"/>
      <c r="G22" s="138"/>
      <c r="H22" s="138"/>
      <c r="I22" s="138"/>
      <c r="J22" s="138"/>
      <c r="K22" s="138"/>
      <c r="L22" s="138"/>
      <c r="M22" s="138"/>
      <c r="N22" s="138"/>
      <c r="O22" s="138"/>
      <c r="P22" s="138"/>
      <c r="Q22" s="138"/>
      <c r="R22" s="138"/>
      <c r="S22" s="138"/>
      <c r="T22" s="138"/>
      <c r="U22" s="138"/>
      <c r="V22" s="138"/>
      <c r="W22" s="138"/>
      <c r="X22" s="138"/>
      <c r="Y22" s="137" t="s">
        <v>321</v>
      </c>
      <c r="Z22" s="138"/>
      <c r="AA22" s="138"/>
      <c r="AB22" s="139"/>
      <c r="AC22" s="107"/>
    </row>
    <row r="23" spans="1:29" ht="16.5" customHeight="1" x14ac:dyDescent="0.15">
      <c r="A23" s="140" t="s">
        <v>191</v>
      </c>
      <c r="B23" s="72"/>
      <c r="C23" s="124" t="s">
        <v>320</v>
      </c>
      <c r="D23" s="141" t="s">
        <v>3</v>
      </c>
      <c r="E23" s="142"/>
      <c r="F23" s="142"/>
      <c r="G23" s="142"/>
      <c r="H23" s="142"/>
      <c r="I23" s="142"/>
      <c r="J23" s="142"/>
      <c r="K23" s="142"/>
      <c r="L23" s="142"/>
      <c r="M23" s="141" t="s">
        <v>4</v>
      </c>
      <c r="N23" s="142"/>
      <c r="O23" s="142"/>
      <c r="P23" s="142"/>
      <c r="Q23" s="142"/>
      <c r="R23" s="142"/>
      <c r="S23" s="142"/>
      <c r="T23" s="142"/>
      <c r="U23" s="142"/>
      <c r="V23" s="142"/>
      <c r="W23" s="142"/>
      <c r="X23" s="142"/>
      <c r="Y23" s="83"/>
      <c r="Z23" s="83"/>
      <c r="AA23" s="83"/>
      <c r="AB23" s="143" t="s">
        <v>192</v>
      </c>
      <c r="AC23" s="107"/>
    </row>
    <row r="24" spans="1:29" ht="16.5" customHeight="1" x14ac:dyDescent="0.15">
      <c r="A24" s="140"/>
      <c r="B24" s="72"/>
      <c r="C24" s="124"/>
      <c r="D24" s="141" t="s">
        <v>5</v>
      </c>
      <c r="E24" s="142"/>
      <c r="F24" s="142"/>
      <c r="G24" s="141" t="s">
        <v>6</v>
      </c>
      <c r="H24" s="142"/>
      <c r="I24" s="142"/>
      <c r="J24" s="141" t="s">
        <v>7</v>
      </c>
      <c r="K24" s="142"/>
      <c r="L24" s="142"/>
      <c r="M24" s="141" t="s">
        <v>8</v>
      </c>
      <c r="N24" s="142"/>
      <c r="O24" s="142"/>
      <c r="P24" s="141" t="s">
        <v>6</v>
      </c>
      <c r="Q24" s="142"/>
      <c r="R24" s="142"/>
      <c r="S24" s="141" t="s">
        <v>7</v>
      </c>
      <c r="T24" s="142"/>
      <c r="U24" s="142"/>
      <c r="V24" s="141" t="s">
        <v>9</v>
      </c>
      <c r="W24" s="142"/>
      <c r="X24" s="142"/>
      <c r="Y24" s="124" t="s">
        <v>2</v>
      </c>
      <c r="Z24" s="124" t="s">
        <v>205</v>
      </c>
      <c r="AA24" s="124" t="s">
        <v>206</v>
      </c>
      <c r="AB24" s="143"/>
      <c r="AC24" s="107"/>
    </row>
    <row r="25" spans="1:29" ht="16.5" customHeight="1" x14ac:dyDescent="0.15">
      <c r="A25" s="144"/>
      <c r="C25" s="145"/>
      <c r="D25" s="83" t="s">
        <v>2</v>
      </c>
      <c r="E25" s="83" t="s">
        <v>10</v>
      </c>
      <c r="F25" s="83" t="s">
        <v>11</v>
      </c>
      <c r="G25" s="83" t="s">
        <v>2</v>
      </c>
      <c r="H25" s="83" t="s">
        <v>10</v>
      </c>
      <c r="I25" s="83" t="s">
        <v>11</v>
      </c>
      <c r="J25" s="83" t="s">
        <v>2</v>
      </c>
      <c r="K25" s="83" t="s">
        <v>10</v>
      </c>
      <c r="L25" s="83" t="s">
        <v>11</v>
      </c>
      <c r="M25" s="83" t="s">
        <v>2</v>
      </c>
      <c r="N25" s="146" t="s">
        <v>10</v>
      </c>
      <c r="O25" s="147" t="s">
        <v>11</v>
      </c>
      <c r="P25" s="83" t="s">
        <v>2</v>
      </c>
      <c r="Q25" s="83" t="s">
        <v>10</v>
      </c>
      <c r="R25" s="83" t="s">
        <v>11</v>
      </c>
      <c r="S25" s="83" t="s">
        <v>2</v>
      </c>
      <c r="T25" s="83" t="s">
        <v>10</v>
      </c>
      <c r="U25" s="83" t="s">
        <v>11</v>
      </c>
      <c r="V25" s="83" t="s">
        <v>2</v>
      </c>
      <c r="W25" s="83" t="s">
        <v>10</v>
      </c>
      <c r="X25" s="83" t="s">
        <v>11</v>
      </c>
      <c r="Y25" s="145"/>
      <c r="Z25" s="145"/>
      <c r="AA25" s="145"/>
      <c r="AB25" s="148"/>
      <c r="AC25" s="107"/>
    </row>
    <row r="26" spans="1:29" ht="16.5" customHeight="1" x14ac:dyDescent="0.15">
      <c r="A26" s="144"/>
      <c r="C26" s="145"/>
      <c r="D26" s="157" t="s">
        <v>562</v>
      </c>
      <c r="E26" s="157" t="s">
        <v>562</v>
      </c>
      <c r="F26" s="157" t="s">
        <v>562</v>
      </c>
      <c r="G26" s="157" t="s">
        <v>562</v>
      </c>
      <c r="H26" s="157" t="s">
        <v>562</v>
      </c>
      <c r="I26" s="157" t="s">
        <v>562</v>
      </c>
      <c r="J26" s="157" t="s">
        <v>562</v>
      </c>
      <c r="K26" s="157" t="s">
        <v>562</v>
      </c>
      <c r="L26" s="157" t="s">
        <v>562</v>
      </c>
      <c r="M26" s="157" t="s">
        <v>563</v>
      </c>
      <c r="N26" s="157" t="s">
        <v>563</v>
      </c>
      <c r="O26" s="157" t="s">
        <v>563</v>
      </c>
      <c r="P26" s="157" t="s">
        <v>563</v>
      </c>
      <c r="Q26" s="157" t="s">
        <v>563</v>
      </c>
      <c r="R26" s="157" t="s">
        <v>563</v>
      </c>
      <c r="S26" s="157" t="s">
        <v>563</v>
      </c>
      <c r="T26" s="157" t="s">
        <v>563</v>
      </c>
      <c r="U26" s="157" t="s">
        <v>563</v>
      </c>
      <c r="V26" s="157" t="s">
        <v>563</v>
      </c>
      <c r="W26" s="157" t="s">
        <v>563</v>
      </c>
      <c r="X26" s="157" t="s">
        <v>563</v>
      </c>
      <c r="Y26" s="83"/>
      <c r="Z26" s="83"/>
      <c r="AA26" s="83"/>
      <c r="AB26" s="158" t="s">
        <v>574</v>
      </c>
      <c r="AC26" s="107"/>
    </row>
    <row r="27" spans="1:29" ht="16.5" customHeight="1" x14ac:dyDescent="0.15">
      <c r="A27" s="144"/>
      <c r="C27" s="145"/>
      <c r="D27" s="141" t="s">
        <v>5</v>
      </c>
      <c r="E27" s="142"/>
      <c r="F27" s="142"/>
      <c r="G27" s="157" t="s">
        <v>568</v>
      </c>
      <c r="H27" s="157" t="s">
        <v>568</v>
      </c>
      <c r="I27" s="157" t="s">
        <v>568</v>
      </c>
      <c r="J27" s="157" t="s">
        <v>569</v>
      </c>
      <c r="K27" s="157" t="s">
        <v>569</v>
      </c>
      <c r="L27" s="157" t="s">
        <v>569</v>
      </c>
      <c r="M27" s="141" t="s">
        <v>8</v>
      </c>
      <c r="N27" s="142"/>
      <c r="O27" s="142"/>
      <c r="P27" s="157" t="s">
        <v>561</v>
      </c>
      <c r="Q27" s="157" t="s">
        <v>561</v>
      </c>
      <c r="R27" s="157" t="s">
        <v>561</v>
      </c>
      <c r="S27" s="157" t="s">
        <v>570</v>
      </c>
      <c r="T27" s="157" t="s">
        <v>570</v>
      </c>
      <c r="U27" s="157" t="s">
        <v>570</v>
      </c>
      <c r="V27" s="157" t="s">
        <v>573</v>
      </c>
      <c r="W27" s="157" t="s">
        <v>573</v>
      </c>
      <c r="X27" s="157" t="s">
        <v>573</v>
      </c>
      <c r="Y27" s="124" t="s">
        <v>2</v>
      </c>
      <c r="Z27" s="159" t="s">
        <v>572</v>
      </c>
      <c r="AA27" s="159" t="s">
        <v>571</v>
      </c>
      <c r="AB27" s="143"/>
      <c r="AC27" s="107"/>
    </row>
    <row r="28" spans="1:29" ht="16.5" customHeight="1" x14ac:dyDescent="0.15">
      <c r="A28" s="144"/>
      <c r="C28" s="145"/>
      <c r="D28" s="83" t="s">
        <v>2</v>
      </c>
      <c r="E28" s="160" t="s">
        <v>565</v>
      </c>
      <c r="F28" s="160" t="s">
        <v>308</v>
      </c>
      <c r="G28" s="83" t="s">
        <v>2</v>
      </c>
      <c r="H28" s="160" t="s">
        <v>565</v>
      </c>
      <c r="I28" s="160" t="s">
        <v>308</v>
      </c>
      <c r="J28" s="83" t="s">
        <v>2</v>
      </c>
      <c r="K28" s="160" t="s">
        <v>565</v>
      </c>
      <c r="L28" s="160" t="s">
        <v>308</v>
      </c>
      <c r="M28" s="83" t="s">
        <v>2</v>
      </c>
      <c r="N28" s="160" t="s">
        <v>565</v>
      </c>
      <c r="O28" s="160" t="s">
        <v>308</v>
      </c>
      <c r="P28" s="83" t="s">
        <v>2</v>
      </c>
      <c r="Q28" s="160" t="s">
        <v>565</v>
      </c>
      <c r="R28" s="160" t="s">
        <v>308</v>
      </c>
      <c r="S28" s="83" t="s">
        <v>2</v>
      </c>
      <c r="T28" s="160" t="s">
        <v>565</v>
      </c>
      <c r="U28" s="160" t="s">
        <v>308</v>
      </c>
      <c r="V28" s="83" t="s">
        <v>2</v>
      </c>
      <c r="W28" s="160" t="s">
        <v>565</v>
      </c>
      <c r="X28" s="160" t="s">
        <v>308</v>
      </c>
      <c r="Y28" s="145"/>
      <c r="Z28" s="145"/>
      <c r="AA28" s="145"/>
      <c r="AB28" s="148"/>
      <c r="AC28" s="107"/>
    </row>
    <row r="29" spans="1:29" ht="16.5" customHeight="1" x14ac:dyDescent="0.15">
      <c r="A29" s="149" t="s">
        <v>15</v>
      </c>
      <c r="B29" s="83" t="s">
        <v>13</v>
      </c>
      <c r="C29" s="84">
        <f>D29+M29+Y29+AB29</f>
        <v>109563.36</v>
      </c>
      <c r="D29" s="84">
        <f>SUM(E29:F29)</f>
        <v>65618.720000000001</v>
      </c>
      <c r="E29" s="84">
        <f>E31+E56</f>
        <v>64553.360000000008</v>
      </c>
      <c r="F29" s="84">
        <f>F31+F56</f>
        <v>1065.3600000000001</v>
      </c>
      <c r="G29" s="84">
        <f>SUM(H29:I29)</f>
        <v>64788.579999999994</v>
      </c>
      <c r="H29" s="84">
        <f>H31+H56</f>
        <v>63869.229999999996</v>
      </c>
      <c r="I29" s="84">
        <f>I31+I56</f>
        <v>919.35</v>
      </c>
      <c r="J29" s="84">
        <f>SUM(K29:L29)</f>
        <v>830.14</v>
      </c>
      <c r="K29" s="84">
        <f>K31+K56</f>
        <v>684.13</v>
      </c>
      <c r="L29" s="84">
        <f>L31+L56</f>
        <v>146.01</v>
      </c>
      <c r="M29" s="84">
        <f>SUM(N29:O29)</f>
        <v>39770.42</v>
      </c>
      <c r="N29" s="161">
        <f>SUM(Q29,T29,W29)</f>
        <v>6888.7099999999991</v>
      </c>
      <c r="O29" s="162">
        <f>SUM(R29,U29,X29)</f>
        <v>32881.71</v>
      </c>
      <c r="P29" s="84">
        <f>SUM(Q29:R29)</f>
        <v>0</v>
      </c>
      <c r="Q29" s="84">
        <f>Q31+Q56</f>
        <v>0</v>
      </c>
      <c r="R29" s="84">
        <f>R31+R56</f>
        <v>0</v>
      </c>
      <c r="S29" s="84">
        <f>SUM(T29:U29)</f>
        <v>1602.97</v>
      </c>
      <c r="T29" s="84">
        <f>T31+T56</f>
        <v>1062.9100000000001</v>
      </c>
      <c r="U29" s="84">
        <f>U31+U56</f>
        <v>540.05999999999995</v>
      </c>
      <c r="V29" s="150">
        <f>SUM(W29:X29)</f>
        <v>38167.449999999997</v>
      </c>
      <c r="W29" s="84">
        <f>W31+W56</f>
        <v>5825.7999999999993</v>
      </c>
      <c r="X29" s="84">
        <f>X31+X56</f>
        <v>32341.65</v>
      </c>
      <c r="Y29" s="150">
        <f>SUM(Z29:AA29)</f>
        <v>4174.1100000000006</v>
      </c>
      <c r="Z29" s="84">
        <f t="shared" ref="Z29:AB30" si="31">Z31+Z56</f>
        <v>3343.2100000000005</v>
      </c>
      <c r="AA29" s="84">
        <f t="shared" si="31"/>
        <v>830.90000000000009</v>
      </c>
      <c r="AB29" s="113">
        <f t="shared" si="31"/>
        <v>0.11</v>
      </c>
    </row>
    <row r="30" spans="1:29" ht="16.5" customHeight="1" x14ac:dyDescent="0.15">
      <c r="A30" s="151"/>
      <c r="B30" s="83" t="s">
        <v>14</v>
      </c>
      <c r="C30" s="84">
        <f t="shared" ref="C30" si="32">D30+M30+Y30+AB30</f>
        <v>24732.409999999996</v>
      </c>
      <c r="D30" s="84">
        <f t="shared" ref="D30:D46" si="33">SUM(E30:F30)</f>
        <v>18831.180999999997</v>
      </c>
      <c r="E30" s="84">
        <f>E32+E57</f>
        <v>18739.171999999999</v>
      </c>
      <c r="F30" s="84">
        <f>F32+F57</f>
        <v>92.009</v>
      </c>
      <c r="G30" s="84">
        <f t="shared" ref="G30:G46" si="34">SUM(H30:I30)</f>
        <v>18711.304</v>
      </c>
      <c r="H30" s="84">
        <f>H32+H57</f>
        <v>18633</v>
      </c>
      <c r="I30" s="84">
        <f>I32+I57</f>
        <v>78.304000000000002</v>
      </c>
      <c r="J30" s="84">
        <f t="shared" ref="J30:J46" si="35">SUM(K30:L30)</f>
        <v>119.87700000000001</v>
      </c>
      <c r="K30" s="84">
        <f>K32+K57</f>
        <v>106.17200000000001</v>
      </c>
      <c r="L30" s="84">
        <f>L32+L57</f>
        <v>13.705</v>
      </c>
      <c r="M30" s="84">
        <f t="shared" ref="M30:M46" si="36">SUM(N30:O30)</f>
        <v>5900.7610000000004</v>
      </c>
      <c r="N30" s="161">
        <f t="shared" ref="N30:N46" si="37">SUM(Q30,T30,W30)</f>
        <v>1598.2940000000001</v>
      </c>
      <c r="O30" s="162">
        <f t="shared" ref="O30:O46" si="38">SUM(R30,U30,X30)</f>
        <v>4302.4670000000006</v>
      </c>
      <c r="P30" s="84">
        <f t="shared" ref="P30:P46" si="39">SUM(Q30:R30)</f>
        <v>0</v>
      </c>
      <c r="Q30" s="84">
        <f>Q32+Q57</f>
        <v>0</v>
      </c>
      <c r="R30" s="84">
        <f>R32+R57</f>
        <v>0</v>
      </c>
      <c r="S30" s="84">
        <f t="shared" ref="S30:S46" si="40">SUM(T30:U30)</f>
        <v>235.03900000000004</v>
      </c>
      <c r="T30" s="84">
        <f>T32+T57</f>
        <v>181.65400000000002</v>
      </c>
      <c r="U30" s="84">
        <f>U32+U57</f>
        <v>53.385000000000005</v>
      </c>
      <c r="V30" s="150">
        <f t="shared" ref="V30:V46" si="41">SUM(W30:X30)</f>
        <v>5665.7220000000007</v>
      </c>
      <c r="W30" s="84">
        <f>W32+W57</f>
        <v>1416.64</v>
      </c>
      <c r="X30" s="84">
        <f>X32+X57</f>
        <v>4249.0820000000003</v>
      </c>
      <c r="Y30" s="150">
        <f t="shared" ref="Y30:Y46" si="42">SUM(Z30:AA30)</f>
        <v>0.46800000000000003</v>
      </c>
      <c r="Z30" s="84">
        <f t="shared" si="31"/>
        <v>0</v>
      </c>
      <c r="AA30" s="84">
        <f t="shared" si="31"/>
        <v>0.46800000000000003</v>
      </c>
      <c r="AB30" s="113">
        <f t="shared" si="31"/>
        <v>0</v>
      </c>
    </row>
    <row r="31" spans="1:29" ht="16.5" customHeight="1" x14ac:dyDescent="0.15">
      <c r="A31" s="149" t="s">
        <v>479</v>
      </c>
      <c r="B31" s="83" t="s">
        <v>13</v>
      </c>
      <c r="C31" s="84">
        <f>D31+M31+Y31+AB31</f>
        <v>58718.630000000005</v>
      </c>
      <c r="D31" s="84">
        <f>SUM(E31:F31)</f>
        <v>35617.480000000003</v>
      </c>
      <c r="E31" s="84">
        <f>SUM(E33,E35,E37,E39,E41,E43,E45)</f>
        <v>34863.460000000006</v>
      </c>
      <c r="F31" s="84">
        <f>SUM(F33,F35,F37,F39,F41,F43,F45)</f>
        <v>754.0200000000001</v>
      </c>
      <c r="G31" s="84">
        <f t="shared" si="34"/>
        <v>35279.769999999997</v>
      </c>
      <c r="H31" s="84">
        <f>SUM(H33,H35,H37,H39,H41,H43,H45)</f>
        <v>34566.949999999997</v>
      </c>
      <c r="I31" s="84">
        <f>SUM(I33,I35,I37,I39,I41,I43,I45)</f>
        <v>712.82</v>
      </c>
      <c r="J31" s="84">
        <f t="shared" si="35"/>
        <v>337.71</v>
      </c>
      <c r="K31" s="84">
        <f>SUM(K33,K35,K37,K39,K41,K43,K45)</f>
        <v>296.51</v>
      </c>
      <c r="L31" s="84">
        <f>SUM(L33,L35,L37,L39,L41,L43,L45)</f>
        <v>41.2</v>
      </c>
      <c r="M31" s="84">
        <f>SUM(N31:O31)</f>
        <v>21543.520000000004</v>
      </c>
      <c r="N31" s="161">
        <f t="shared" si="37"/>
        <v>3880.22</v>
      </c>
      <c r="O31" s="162">
        <f t="shared" si="38"/>
        <v>17663.300000000003</v>
      </c>
      <c r="P31" s="84">
        <f t="shared" si="39"/>
        <v>0</v>
      </c>
      <c r="Q31" s="84">
        <f>SUM(Q33,Q35,Q37,Q39,Q41,Q43,Q45)</f>
        <v>0</v>
      </c>
      <c r="R31" s="84">
        <f>SUM(R33,R35,R37,R39,R41,R43,R45)</f>
        <v>0</v>
      </c>
      <c r="S31" s="84">
        <f t="shared" si="40"/>
        <v>1131.73</v>
      </c>
      <c r="T31" s="84">
        <f>SUM(T33,T35,T37,T39,T41,T43,T45)</f>
        <v>902.15</v>
      </c>
      <c r="U31" s="84">
        <f>SUM(U33,U35,U37,U39,U41,U43,U45)</f>
        <v>229.57999999999998</v>
      </c>
      <c r="V31" s="150">
        <f t="shared" si="41"/>
        <v>20411.79</v>
      </c>
      <c r="W31" s="84">
        <f>SUM(W33,W35,W37,W39,W41,W43,W45)</f>
        <v>2978.0699999999997</v>
      </c>
      <c r="X31" s="84">
        <f>SUM(X33,X35,X37,X39,X41,X43,X45)</f>
        <v>17433.72</v>
      </c>
      <c r="Y31" s="150">
        <f t="shared" si="42"/>
        <v>1557.63</v>
      </c>
      <c r="Z31" s="84">
        <f t="shared" ref="Z31:AB32" si="43">SUM(Z33,Z35,Z37,Z39,Z41,Z43,Z45)</f>
        <v>1333.5500000000002</v>
      </c>
      <c r="AA31" s="84">
        <f t="shared" si="43"/>
        <v>224.08</v>
      </c>
      <c r="AB31" s="113">
        <f t="shared" si="43"/>
        <v>0</v>
      </c>
    </row>
    <row r="32" spans="1:29" ht="16.5" customHeight="1" x14ac:dyDescent="0.15">
      <c r="A32" s="151" t="s">
        <v>458</v>
      </c>
      <c r="B32" s="83" t="s">
        <v>14</v>
      </c>
      <c r="C32" s="84">
        <f t="shared" ref="C32" si="44">D32+M32+Y32+AB32</f>
        <v>12815.266000000001</v>
      </c>
      <c r="D32" s="84">
        <f t="shared" si="33"/>
        <v>9680.1310000000012</v>
      </c>
      <c r="E32" s="84">
        <f>SUM(E34,E36,E38,E40,E42,E44,E46)</f>
        <v>9625.4750000000004</v>
      </c>
      <c r="F32" s="84">
        <f>SUM(F34,F36,F38,F40,F42,F44,F46)</f>
        <v>54.656000000000006</v>
      </c>
      <c r="G32" s="84">
        <f t="shared" si="34"/>
        <v>9627.6270000000004</v>
      </c>
      <c r="H32" s="84">
        <f>SUM(H34,H36,H38,H40,H42,H44,H46)</f>
        <v>9576.1350000000002</v>
      </c>
      <c r="I32" s="84">
        <f>SUM(I34,I36,I38,I40,I42,I44,I46)</f>
        <v>51.491999999999997</v>
      </c>
      <c r="J32" s="84">
        <f t="shared" si="35"/>
        <v>52.504000000000005</v>
      </c>
      <c r="K32" s="84">
        <f>SUM(K34,K36,K38,K40,K42,K44,K46)</f>
        <v>49.34</v>
      </c>
      <c r="L32" s="84">
        <f>SUM(L34,L36,L38,L40,L42,L44,L46)</f>
        <v>3.1640000000000001</v>
      </c>
      <c r="M32" s="84">
        <f t="shared" si="36"/>
        <v>3135.1350000000002</v>
      </c>
      <c r="N32" s="161">
        <f t="shared" si="37"/>
        <v>876.1690000000001</v>
      </c>
      <c r="O32" s="162">
        <f t="shared" si="38"/>
        <v>2258.9659999999999</v>
      </c>
      <c r="P32" s="84">
        <f t="shared" si="39"/>
        <v>0</v>
      </c>
      <c r="Q32" s="84">
        <f>SUM(Q34,Q36,Q38,Q40,Q42,Q44,Q46)</f>
        <v>0</v>
      </c>
      <c r="R32" s="84">
        <f>SUM(R34,R36,R38,R40,R42,R44,R46)</f>
        <v>0</v>
      </c>
      <c r="S32" s="84">
        <f t="shared" si="40"/>
        <v>175.63800000000001</v>
      </c>
      <c r="T32" s="84">
        <f>SUM(T34,T36,T38,T40,T42,T44,T46)</f>
        <v>153.27600000000001</v>
      </c>
      <c r="U32" s="84">
        <f>SUM(U34,U36,U38,U40,U42,U44,U46)</f>
        <v>22.361999999999998</v>
      </c>
      <c r="V32" s="150">
        <f t="shared" si="41"/>
        <v>2959.4969999999998</v>
      </c>
      <c r="W32" s="84">
        <f>SUM(W34,W36,W38,W40,W42,W44,W46)</f>
        <v>722.89300000000014</v>
      </c>
      <c r="X32" s="84">
        <f>SUM(X34,X36,X38,X40,X42,X44,X46)</f>
        <v>2236.6039999999998</v>
      </c>
      <c r="Y32" s="150">
        <f t="shared" si="42"/>
        <v>0</v>
      </c>
      <c r="Z32" s="84">
        <f t="shared" si="43"/>
        <v>0</v>
      </c>
      <c r="AA32" s="84">
        <f t="shared" si="43"/>
        <v>0</v>
      </c>
      <c r="AB32" s="113">
        <f t="shared" si="43"/>
        <v>0</v>
      </c>
    </row>
    <row r="33" spans="1:28" ht="16.5" customHeight="1" x14ac:dyDescent="0.15">
      <c r="A33" s="149" t="s">
        <v>196</v>
      </c>
      <c r="B33" s="83" t="s">
        <v>13</v>
      </c>
      <c r="C33" s="84">
        <f>D33+M33+Y33+AB33</f>
        <v>10111.160000000002</v>
      </c>
      <c r="D33" s="84">
        <f t="shared" si="33"/>
        <v>4576.53</v>
      </c>
      <c r="E33" s="84">
        <f>H33+K33</f>
        <v>4430.6099999999997</v>
      </c>
      <c r="F33" s="84">
        <f>I33+L33</f>
        <v>145.91999999999999</v>
      </c>
      <c r="G33" s="84">
        <f t="shared" si="34"/>
        <v>4547.2999999999993</v>
      </c>
      <c r="H33" s="84">
        <v>4411.2599999999993</v>
      </c>
      <c r="I33" s="84">
        <v>136.04</v>
      </c>
      <c r="J33" s="84">
        <f t="shared" si="35"/>
        <v>29.230000000000004</v>
      </c>
      <c r="K33" s="84">
        <v>19.350000000000001</v>
      </c>
      <c r="L33" s="84">
        <v>9.8800000000000008</v>
      </c>
      <c r="M33" s="84">
        <f t="shared" si="36"/>
        <v>5243.51</v>
      </c>
      <c r="N33" s="161">
        <f t="shared" si="37"/>
        <v>1679.73</v>
      </c>
      <c r="O33" s="162">
        <f t="shared" si="38"/>
        <v>3563.78</v>
      </c>
      <c r="P33" s="84">
        <f t="shared" si="39"/>
        <v>0</v>
      </c>
      <c r="Q33" s="84">
        <v>0</v>
      </c>
      <c r="R33" s="84">
        <v>0</v>
      </c>
      <c r="S33" s="84">
        <f t="shared" si="40"/>
        <v>434.94</v>
      </c>
      <c r="T33" s="84">
        <v>403.1</v>
      </c>
      <c r="U33" s="84">
        <v>31.84</v>
      </c>
      <c r="V33" s="150">
        <f t="shared" si="41"/>
        <v>4808.57</v>
      </c>
      <c r="W33" s="84">
        <v>1276.6299999999999</v>
      </c>
      <c r="X33" s="84">
        <v>3531.94</v>
      </c>
      <c r="Y33" s="150">
        <f t="shared" si="42"/>
        <v>291.12</v>
      </c>
      <c r="Z33" s="84">
        <v>184.76</v>
      </c>
      <c r="AA33" s="84">
        <v>106.36</v>
      </c>
      <c r="AB33" s="113">
        <v>0</v>
      </c>
    </row>
    <row r="34" spans="1:28" ht="16.5" customHeight="1" x14ac:dyDescent="0.15">
      <c r="A34" s="151"/>
      <c r="B34" s="83" t="s">
        <v>14</v>
      </c>
      <c r="C34" s="84">
        <f t="shared" ref="C34" si="45">D34+M34+Y34+AB34</f>
        <v>1942.8639999999998</v>
      </c>
      <c r="D34" s="84">
        <f t="shared" si="33"/>
        <v>1133.4019999999998</v>
      </c>
      <c r="E34" s="84">
        <f t="shared" ref="E34:E46" si="46">H34+K34</f>
        <v>1124.9019999999998</v>
      </c>
      <c r="F34" s="84">
        <f t="shared" ref="F34:F46" si="47">I34+L34</f>
        <v>8.5</v>
      </c>
      <c r="G34" s="84">
        <f t="shared" si="34"/>
        <v>1129.4679999999998</v>
      </c>
      <c r="H34" s="84">
        <v>1121.4759999999999</v>
      </c>
      <c r="I34" s="84">
        <v>7.992</v>
      </c>
      <c r="J34" s="84">
        <f t="shared" si="35"/>
        <v>3.9340000000000002</v>
      </c>
      <c r="K34" s="84">
        <v>3.4260000000000002</v>
      </c>
      <c r="L34" s="84">
        <v>0.50800000000000001</v>
      </c>
      <c r="M34" s="84">
        <f t="shared" si="36"/>
        <v>809.46199999999999</v>
      </c>
      <c r="N34" s="161">
        <f t="shared" si="37"/>
        <v>376.25599999999997</v>
      </c>
      <c r="O34" s="162">
        <f t="shared" si="38"/>
        <v>433.20599999999996</v>
      </c>
      <c r="P34" s="84">
        <f t="shared" si="39"/>
        <v>0</v>
      </c>
      <c r="Q34" s="84">
        <v>0</v>
      </c>
      <c r="R34" s="84">
        <v>0</v>
      </c>
      <c r="S34" s="84">
        <f t="shared" si="40"/>
        <v>70.92</v>
      </c>
      <c r="T34" s="84">
        <v>67.936000000000007</v>
      </c>
      <c r="U34" s="84">
        <v>2.984</v>
      </c>
      <c r="V34" s="150">
        <f t="shared" si="41"/>
        <v>738.54199999999992</v>
      </c>
      <c r="W34" s="84">
        <v>308.32</v>
      </c>
      <c r="X34" s="84">
        <v>430.22199999999998</v>
      </c>
      <c r="Y34" s="150">
        <f t="shared" si="42"/>
        <v>0</v>
      </c>
      <c r="Z34" s="84">
        <v>0</v>
      </c>
      <c r="AA34" s="84">
        <v>0</v>
      </c>
      <c r="AB34" s="113">
        <v>0</v>
      </c>
    </row>
    <row r="35" spans="1:28" ht="16.5" customHeight="1" x14ac:dyDescent="0.15">
      <c r="A35" s="149" t="s">
        <v>203</v>
      </c>
      <c r="B35" s="83" t="s">
        <v>13</v>
      </c>
      <c r="C35" s="84">
        <f>D35+M35+Y35+AB35</f>
        <v>8170.5499999999993</v>
      </c>
      <c r="D35" s="84">
        <f t="shared" si="33"/>
        <v>5113.3999999999996</v>
      </c>
      <c r="E35" s="84">
        <f t="shared" si="46"/>
        <v>5044.42</v>
      </c>
      <c r="F35" s="84">
        <f t="shared" si="47"/>
        <v>68.980000000000018</v>
      </c>
      <c r="G35" s="84">
        <f t="shared" si="34"/>
        <v>5076.4399999999996</v>
      </c>
      <c r="H35" s="84">
        <v>5007.6099999999997</v>
      </c>
      <c r="I35" s="84">
        <v>68.830000000000013</v>
      </c>
      <c r="J35" s="84">
        <f t="shared" si="35"/>
        <v>36.96</v>
      </c>
      <c r="K35" s="84">
        <v>36.81</v>
      </c>
      <c r="L35" s="84">
        <v>0.15</v>
      </c>
      <c r="M35" s="84">
        <f t="shared" si="36"/>
        <v>2879</v>
      </c>
      <c r="N35" s="161">
        <f t="shared" si="37"/>
        <v>105.74999999999999</v>
      </c>
      <c r="O35" s="162">
        <f t="shared" si="38"/>
        <v>2773.25</v>
      </c>
      <c r="P35" s="84">
        <f t="shared" si="39"/>
        <v>0</v>
      </c>
      <c r="Q35" s="84">
        <v>0</v>
      </c>
      <c r="R35" s="84">
        <v>0</v>
      </c>
      <c r="S35" s="84">
        <f t="shared" si="40"/>
        <v>35.489999999999995</v>
      </c>
      <c r="T35" s="84">
        <v>27.22</v>
      </c>
      <c r="U35" s="84">
        <v>8.27</v>
      </c>
      <c r="V35" s="150">
        <f t="shared" si="41"/>
        <v>2843.51</v>
      </c>
      <c r="W35" s="84">
        <v>78.529999999999987</v>
      </c>
      <c r="X35" s="84">
        <v>2764.98</v>
      </c>
      <c r="Y35" s="150">
        <f t="shared" si="42"/>
        <v>178.15</v>
      </c>
      <c r="Z35" s="84">
        <v>161.1</v>
      </c>
      <c r="AA35" s="84">
        <v>17.05</v>
      </c>
      <c r="AB35" s="113">
        <v>0</v>
      </c>
    </row>
    <row r="36" spans="1:28" ht="16.5" customHeight="1" x14ac:dyDescent="0.15">
      <c r="A36" s="151"/>
      <c r="B36" s="83" t="s">
        <v>14</v>
      </c>
      <c r="C36" s="84">
        <f t="shared" ref="C36" si="48">D36+M36+Y36+AB36</f>
        <v>1758.0549999999998</v>
      </c>
      <c r="D36" s="84">
        <f t="shared" si="33"/>
        <v>1373.26</v>
      </c>
      <c r="E36" s="84">
        <f t="shared" si="46"/>
        <v>1368.8119999999999</v>
      </c>
      <c r="F36" s="84">
        <f t="shared" si="47"/>
        <v>4.4479999999999995</v>
      </c>
      <c r="G36" s="84">
        <f t="shared" si="34"/>
        <v>1364.319</v>
      </c>
      <c r="H36" s="84">
        <v>1359.886</v>
      </c>
      <c r="I36" s="84">
        <v>4.4329999999999998</v>
      </c>
      <c r="J36" s="84">
        <f t="shared" si="35"/>
        <v>8.9410000000000007</v>
      </c>
      <c r="K36" s="84">
        <v>8.9260000000000002</v>
      </c>
      <c r="L36" s="84">
        <v>1.4999999999999999E-2</v>
      </c>
      <c r="M36" s="84">
        <f t="shared" si="36"/>
        <v>384.79499999999996</v>
      </c>
      <c r="N36" s="161">
        <f t="shared" si="37"/>
        <v>23.917000000000002</v>
      </c>
      <c r="O36" s="162">
        <f t="shared" si="38"/>
        <v>360.87799999999999</v>
      </c>
      <c r="P36" s="84">
        <f t="shared" si="39"/>
        <v>0</v>
      </c>
      <c r="Q36" s="84">
        <v>0</v>
      </c>
      <c r="R36" s="84">
        <v>0</v>
      </c>
      <c r="S36" s="84">
        <f t="shared" si="40"/>
        <v>5.4769999999999994</v>
      </c>
      <c r="T36" s="84">
        <v>4.6689999999999996</v>
      </c>
      <c r="U36" s="84">
        <v>0.80800000000000005</v>
      </c>
      <c r="V36" s="150">
        <f t="shared" si="41"/>
        <v>379.31799999999998</v>
      </c>
      <c r="W36" s="84">
        <v>19.248000000000001</v>
      </c>
      <c r="X36" s="84">
        <v>360.07</v>
      </c>
      <c r="Y36" s="150">
        <f t="shared" si="42"/>
        <v>0</v>
      </c>
      <c r="Z36" s="84">
        <v>0</v>
      </c>
      <c r="AA36" s="84">
        <v>0</v>
      </c>
      <c r="AB36" s="113">
        <v>0</v>
      </c>
    </row>
    <row r="37" spans="1:28" ht="16.5" customHeight="1" x14ac:dyDescent="0.15">
      <c r="A37" s="149" t="s">
        <v>197</v>
      </c>
      <c r="B37" s="83" t="s">
        <v>13</v>
      </c>
      <c r="C37" s="84">
        <f>D37+M37+Y37+AB37</f>
        <v>9258.2800000000007</v>
      </c>
      <c r="D37" s="84">
        <f t="shared" si="33"/>
        <v>5542.49</v>
      </c>
      <c r="E37" s="84">
        <f t="shared" si="46"/>
        <v>5397.28</v>
      </c>
      <c r="F37" s="84">
        <f t="shared" si="47"/>
        <v>145.20999999999998</v>
      </c>
      <c r="G37" s="84">
        <f t="shared" si="34"/>
        <v>5490.4699999999993</v>
      </c>
      <c r="H37" s="84">
        <v>5348.9</v>
      </c>
      <c r="I37" s="84">
        <v>141.57</v>
      </c>
      <c r="J37" s="84">
        <f t="shared" si="35"/>
        <v>52.02</v>
      </c>
      <c r="K37" s="84">
        <v>48.38</v>
      </c>
      <c r="L37" s="84">
        <v>3.6399999999999997</v>
      </c>
      <c r="M37" s="84">
        <f t="shared" si="36"/>
        <v>3346.93</v>
      </c>
      <c r="N37" s="161">
        <f t="shared" si="37"/>
        <v>1043.1500000000001</v>
      </c>
      <c r="O37" s="162">
        <f t="shared" si="38"/>
        <v>2303.7799999999997</v>
      </c>
      <c r="P37" s="84">
        <f t="shared" si="39"/>
        <v>0</v>
      </c>
      <c r="Q37" s="84">
        <v>0</v>
      </c>
      <c r="R37" s="84">
        <v>0</v>
      </c>
      <c r="S37" s="84">
        <f t="shared" si="40"/>
        <v>264.74</v>
      </c>
      <c r="T37" s="84">
        <v>248.37</v>
      </c>
      <c r="U37" s="84">
        <v>16.37</v>
      </c>
      <c r="V37" s="150">
        <f t="shared" si="41"/>
        <v>3082.1899999999996</v>
      </c>
      <c r="W37" s="84">
        <v>794.78</v>
      </c>
      <c r="X37" s="84">
        <v>2287.41</v>
      </c>
      <c r="Y37" s="150">
        <f t="shared" si="42"/>
        <v>368.86</v>
      </c>
      <c r="Z37" s="84">
        <v>301.55</v>
      </c>
      <c r="AA37" s="84">
        <v>67.31</v>
      </c>
      <c r="AB37" s="113">
        <v>0</v>
      </c>
    </row>
    <row r="38" spans="1:28" ht="16.5" customHeight="1" x14ac:dyDescent="0.15">
      <c r="A38" s="151"/>
      <c r="B38" s="83" t="s">
        <v>14</v>
      </c>
      <c r="C38" s="84">
        <f t="shared" ref="C38" si="49">D38+M38+Y38+AB38</f>
        <v>2081.71</v>
      </c>
      <c r="D38" s="84">
        <f t="shared" si="33"/>
        <v>1552.481</v>
      </c>
      <c r="E38" s="84">
        <f t="shared" si="46"/>
        <v>1540.114</v>
      </c>
      <c r="F38" s="84">
        <f t="shared" si="47"/>
        <v>12.367000000000001</v>
      </c>
      <c r="G38" s="84">
        <f t="shared" si="34"/>
        <v>1545.085</v>
      </c>
      <c r="H38" s="84">
        <v>1533.0309999999999</v>
      </c>
      <c r="I38" s="84">
        <v>12.054</v>
      </c>
      <c r="J38" s="84">
        <f t="shared" si="35"/>
        <v>7.3959999999999999</v>
      </c>
      <c r="K38" s="84">
        <v>7.0830000000000002</v>
      </c>
      <c r="L38" s="84">
        <v>0.313</v>
      </c>
      <c r="M38" s="84">
        <f t="shared" si="36"/>
        <v>529.22900000000004</v>
      </c>
      <c r="N38" s="161">
        <f t="shared" si="37"/>
        <v>237.75200000000001</v>
      </c>
      <c r="O38" s="162">
        <f t="shared" si="38"/>
        <v>291.47700000000003</v>
      </c>
      <c r="P38" s="84">
        <f t="shared" si="39"/>
        <v>0</v>
      </c>
      <c r="Q38" s="84">
        <v>0</v>
      </c>
      <c r="R38" s="84">
        <v>0</v>
      </c>
      <c r="S38" s="84">
        <f t="shared" si="40"/>
        <v>44.346000000000004</v>
      </c>
      <c r="T38" s="84">
        <v>42.831000000000003</v>
      </c>
      <c r="U38" s="84">
        <v>1.5149999999999999</v>
      </c>
      <c r="V38" s="150">
        <f t="shared" si="41"/>
        <v>484.88300000000004</v>
      </c>
      <c r="W38" s="84">
        <v>194.92100000000002</v>
      </c>
      <c r="X38" s="84">
        <v>289.96200000000005</v>
      </c>
      <c r="Y38" s="150">
        <f t="shared" si="42"/>
        <v>0</v>
      </c>
      <c r="Z38" s="84">
        <v>0</v>
      </c>
      <c r="AA38" s="84">
        <v>0</v>
      </c>
      <c r="AB38" s="113">
        <v>0</v>
      </c>
    </row>
    <row r="39" spans="1:28" ht="16.5" customHeight="1" x14ac:dyDescent="0.15">
      <c r="A39" s="149" t="s">
        <v>198</v>
      </c>
      <c r="B39" s="83" t="s">
        <v>13</v>
      </c>
      <c r="C39" s="84">
        <f>D39+M39+Y39+AB39</f>
        <v>9627.8100000000013</v>
      </c>
      <c r="D39" s="84">
        <f t="shared" si="33"/>
        <v>6429.87</v>
      </c>
      <c r="E39" s="84">
        <f t="shared" si="46"/>
        <v>6315.26</v>
      </c>
      <c r="F39" s="84">
        <f t="shared" si="47"/>
        <v>114.61</v>
      </c>
      <c r="G39" s="84">
        <f t="shared" si="34"/>
        <v>6373.95</v>
      </c>
      <c r="H39" s="84">
        <v>6271.04</v>
      </c>
      <c r="I39" s="84">
        <v>102.91</v>
      </c>
      <c r="J39" s="84">
        <f t="shared" si="35"/>
        <v>55.92</v>
      </c>
      <c r="K39" s="84">
        <v>44.22</v>
      </c>
      <c r="L39" s="84">
        <v>11.7</v>
      </c>
      <c r="M39" s="84">
        <f t="shared" si="36"/>
        <v>3083.9900000000002</v>
      </c>
      <c r="N39" s="161">
        <f t="shared" si="37"/>
        <v>96.820000000000007</v>
      </c>
      <c r="O39" s="162">
        <f t="shared" si="38"/>
        <v>2987.17</v>
      </c>
      <c r="P39" s="84">
        <f t="shared" si="39"/>
        <v>0</v>
      </c>
      <c r="Q39" s="84">
        <v>0</v>
      </c>
      <c r="R39" s="84">
        <v>0</v>
      </c>
      <c r="S39" s="84">
        <f t="shared" si="40"/>
        <v>49.940000000000005</v>
      </c>
      <c r="T39" s="84">
        <v>16.170000000000002</v>
      </c>
      <c r="U39" s="84">
        <v>33.770000000000003</v>
      </c>
      <c r="V39" s="150">
        <f t="shared" si="41"/>
        <v>3034.05</v>
      </c>
      <c r="W39" s="84">
        <v>80.650000000000006</v>
      </c>
      <c r="X39" s="84">
        <v>2953.4</v>
      </c>
      <c r="Y39" s="150">
        <f t="shared" si="42"/>
        <v>113.94999999999999</v>
      </c>
      <c r="Z39" s="84">
        <v>101.52</v>
      </c>
      <c r="AA39" s="84">
        <v>12.43</v>
      </c>
      <c r="AB39" s="113">
        <v>0</v>
      </c>
    </row>
    <row r="40" spans="1:28" ht="16.5" customHeight="1" x14ac:dyDescent="0.15">
      <c r="A40" s="151"/>
      <c r="B40" s="83" t="s">
        <v>14</v>
      </c>
      <c r="C40" s="84">
        <f t="shared" ref="C40" si="50">D40+M40+Y40+AB40</f>
        <v>2282.9309999999996</v>
      </c>
      <c r="D40" s="84">
        <f t="shared" si="33"/>
        <v>1874.3529999999998</v>
      </c>
      <c r="E40" s="84">
        <f t="shared" si="46"/>
        <v>1866.8159999999998</v>
      </c>
      <c r="F40" s="84">
        <f t="shared" si="47"/>
        <v>7.5369999999999999</v>
      </c>
      <c r="G40" s="84">
        <f t="shared" si="34"/>
        <v>1865.5289999999998</v>
      </c>
      <c r="H40" s="84">
        <v>1858.9789999999998</v>
      </c>
      <c r="I40" s="84">
        <v>6.55</v>
      </c>
      <c r="J40" s="84">
        <f t="shared" si="35"/>
        <v>8.8239999999999998</v>
      </c>
      <c r="K40" s="84">
        <v>7.8369999999999997</v>
      </c>
      <c r="L40" s="84">
        <v>0.98699999999999999</v>
      </c>
      <c r="M40" s="84">
        <f t="shared" si="36"/>
        <v>408.57799999999997</v>
      </c>
      <c r="N40" s="161">
        <f t="shared" si="37"/>
        <v>22.724</v>
      </c>
      <c r="O40" s="162">
        <f t="shared" si="38"/>
        <v>385.85399999999998</v>
      </c>
      <c r="P40" s="84">
        <f t="shared" si="39"/>
        <v>0</v>
      </c>
      <c r="Q40" s="84">
        <v>0</v>
      </c>
      <c r="R40" s="84">
        <v>0</v>
      </c>
      <c r="S40" s="84">
        <f t="shared" si="40"/>
        <v>5.8580000000000005</v>
      </c>
      <c r="T40" s="84">
        <v>2.7469999999999999</v>
      </c>
      <c r="U40" s="84">
        <v>3.1110000000000002</v>
      </c>
      <c r="V40" s="150">
        <f t="shared" si="41"/>
        <v>402.71999999999997</v>
      </c>
      <c r="W40" s="84">
        <v>19.977</v>
      </c>
      <c r="X40" s="84">
        <v>382.74299999999999</v>
      </c>
      <c r="Y40" s="150">
        <f t="shared" si="42"/>
        <v>0</v>
      </c>
      <c r="Z40" s="84">
        <v>0</v>
      </c>
      <c r="AA40" s="84">
        <v>0</v>
      </c>
      <c r="AB40" s="113">
        <v>0</v>
      </c>
    </row>
    <row r="41" spans="1:28" ht="16.5" customHeight="1" x14ac:dyDescent="0.15">
      <c r="A41" s="149" t="s">
        <v>199</v>
      </c>
      <c r="B41" s="83" t="s">
        <v>13</v>
      </c>
      <c r="C41" s="84">
        <f>D41+M41+Y41+AB41</f>
        <v>7615.0400000000009</v>
      </c>
      <c r="D41" s="84">
        <f t="shared" si="33"/>
        <v>4677.0700000000006</v>
      </c>
      <c r="E41" s="84">
        <f t="shared" si="46"/>
        <v>4582.0800000000008</v>
      </c>
      <c r="F41" s="84">
        <f t="shared" si="47"/>
        <v>94.99</v>
      </c>
      <c r="G41" s="84">
        <f t="shared" si="34"/>
        <v>4641.4800000000005</v>
      </c>
      <c r="H41" s="84">
        <v>4550.4000000000005</v>
      </c>
      <c r="I41" s="84">
        <v>91.08</v>
      </c>
      <c r="J41" s="84">
        <f t="shared" si="35"/>
        <v>35.589999999999996</v>
      </c>
      <c r="K41" s="84">
        <v>31.68</v>
      </c>
      <c r="L41" s="84">
        <v>3.9099999999999997</v>
      </c>
      <c r="M41" s="84">
        <f t="shared" si="36"/>
        <v>2794.9300000000003</v>
      </c>
      <c r="N41" s="161">
        <f t="shared" si="37"/>
        <v>492.03</v>
      </c>
      <c r="O41" s="162">
        <f t="shared" si="38"/>
        <v>2302.9</v>
      </c>
      <c r="P41" s="84">
        <f t="shared" si="39"/>
        <v>0</v>
      </c>
      <c r="Q41" s="84">
        <v>0</v>
      </c>
      <c r="R41" s="84">
        <v>0</v>
      </c>
      <c r="S41" s="84">
        <f t="shared" si="40"/>
        <v>177.73000000000002</v>
      </c>
      <c r="T41" s="84">
        <v>132.59</v>
      </c>
      <c r="U41" s="84">
        <v>45.14</v>
      </c>
      <c r="V41" s="150">
        <f t="shared" si="41"/>
        <v>2617.2000000000003</v>
      </c>
      <c r="W41" s="84">
        <v>359.44</v>
      </c>
      <c r="X41" s="84">
        <v>2257.7600000000002</v>
      </c>
      <c r="Y41" s="150">
        <f t="shared" si="42"/>
        <v>143.04</v>
      </c>
      <c r="Z41" s="84">
        <v>133.44</v>
      </c>
      <c r="AA41" s="84">
        <v>9.6</v>
      </c>
      <c r="AB41" s="113">
        <v>0</v>
      </c>
    </row>
    <row r="42" spans="1:28" ht="16.5" customHeight="1" x14ac:dyDescent="0.15">
      <c r="A42" s="151"/>
      <c r="B42" s="83" t="s">
        <v>14</v>
      </c>
      <c r="C42" s="84">
        <f t="shared" ref="C42" si="51">D42+M42+Y42+AB42</f>
        <v>1603.55</v>
      </c>
      <c r="D42" s="84">
        <f t="shared" si="33"/>
        <v>1196.671</v>
      </c>
      <c r="E42" s="84">
        <f t="shared" si="46"/>
        <v>1191.998</v>
      </c>
      <c r="F42" s="84">
        <f t="shared" si="47"/>
        <v>4.673</v>
      </c>
      <c r="G42" s="84">
        <f t="shared" si="34"/>
        <v>1192.3330000000001</v>
      </c>
      <c r="H42" s="84">
        <v>1187.904</v>
      </c>
      <c r="I42" s="84">
        <v>4.4290000000000003</v>
      </c>
      <c r="J42" s="84">
        <f t="shared" si="35"/>
        <v>4.3379999999999992</v>
      </c>
      <c r="K42" s="84">
        <v>4.0939999999999994</v>
      </c>
      <c r="L42" s="84">
        <v>0.24399999999999999</v>
      </c>
      <c r="M42" s="84">
        <f t="shared" si="36"/>
        <v>406.87899999999996</v>
      </c>
      <c r="N42" s="161">
        <f t="shared" si="37"/>
        <v>112.657</v>
      </c>
      <c r="O42" s="162">
        <f t="shared" si="38"/>
        <v>294.22199999999998</v>
      </c>
      <c r="P42" s="84">
        <f t="shared" si="39"/>
        <v>0</v>
      </c>
      <c r="Q42" s="84">
        <v>0</v>
      </c>
      <c r="R42" s="84">
        <v>0</v>
      </c>
      <c r="S42" s="84">
        <f t="shared" si="40"/>
        <v>27.437999999999999</v>
      </c>
      <c r="T42" s="84">
        <v>22.88</v>
      </c>
      <c r="U42" s="84">
        <v>4.5579999999999998</v>
      </c>
      <c r="V42" s="150">
        <f t="shared" si="41"/>
        <v>379.44099999999997</v>
      </c>
      <c r="W42" s="84">
        <v>89.777000000000001</v>
      </c>
      <c r="X42" s="84">
        <v>289.66399999999999</v>
      </c>
      <c r="Y42" s="150">
        <f t="shared" si="42"/>
        <v>0</v>
      </c>
      <c r="Z42" s="84">
        <v>0</v>
      </c>
      <c r="AA42" s="84">
        <v>0</v>
      </c>
      <c r="AB42" s="113">
        <v>0</v>
      </c>
    </row>
    <row r="43" spans="1:28" ht="16.5" customHeight="1" x14ac:dyDescent="0.15">
      <c r="A43" s="149" t="s">
        <v>200</v>
      </c>
      <c r="B43" s="83" t="s">
        <v>13</v>
      </c>
      <c r="C43" s="84">
        <f>D43+M43+Y43+AB43</f>
        <v>5423.7300000000005</v>
      </c>
      <c r="D43" s="84">
        <f t="shared" si="33"/>
        <v>3164.71</v>
      </c>
      <c r="E43" s="84">
        <f t="shared" si="46"/>
        <v>3072.36</v>
      </c>
      <c r="F43" s="84">
        <f t="shared" si="47"/>
        <v>92.350000000000009</v>
      </c>
      <c r="G43" s="84">
        <f t="shared" si="34"/>
        <v>3155.8900000000003</v>
      </c>
      <c r="H43" s="84">
        <v>3067.88</v>
      </c>
      <c r="I43" s="84">
        <v>88.01</v>
      </c>
      <c r="J43" s="84">
        <f t="shared" si="35"/>
        <v>8.82</v>
      </c>
      <c r="K43" s="84">
        <v>4.4800000000000004</v>
      </c>
      <c r="L43" s="84">
        <v>4.34</v>
      </c>
      <c r="M43" s="84">
        <f t="shared" si="36"/>
        <v>2066.6400000000003</v>
      </c>
      <c r="N43" s="161">
        <f t="shared" si="37"/>
        <v>256.26</v>
      </c>
      <c r="O43" s="162">
        <f t="shared" si="38"/>
        <v>1810.38</v>
      </c>
      <c r="P43" s="84">
        <f t="shared" si="39"/>
        <v>0</v>
      </c>
      <c r="Q43" s="84">
        <v>0</v>
      </c>
      <c r="R43" s="84">
        <v>0</v>
      </c>
      <c r="S43" s="84">
        <f t="shared" si="40"/>
        <v>90.4</v>
      </c>
      <c r="T43" s="84">
        <v>66.31</v>
      </c>
      <c r="U43" s="84">
        <v>24.09</v>
      </c>
      <c r="V43" s="150">
        <f t="shared" si="41"/>
        <v>1976.2400000000002</v>
      </c>
      <c r="W43" s="84">
        <v>189.95000000000002</v>
      </c>
      <c r="X43" s="84">
        <v>1786.2900000000002</v>
      </c>
      <c r="Y43" s="150">
        <f t="shared" si="42"/>
        <v>192.38000000000002</v>
      </c>
      <c r="Z43" s="84">
        <v>187.05</v>
      </c>
      <c r="AA43" s="84">
        <v>5.33</v>
      </c>
      <c r="AB43" s="113">
        <v>0</v>
      </c>
    </row>
    <row r="44" spans="1:28" ht="16.5" customHeight="1" x14ac:dyDescent="0.15">
      <c r="A44" s="151"/>
      <c r="B44" s="83" t="s">
        <v>14</v>
      </c>
      <c r="C44" s="84">
        <f t="shared" ref="C44:C46" si="52">D44+M44+Y44+AB44</f>
        <v>1135.1680000000001</v>
      </c>
      <c r="D44" s="84">
        <f t="shared" si="33"/>
        <v>849.05500000000006</v>
      </c>
      <c r="E44" s="84">
        <f t="shared" si="46"/>
        <v>842.56200000000001</v>
      </c>
      <c r="F44" s="84">
        <f t="shared" si="47"/>
        <v>6.4930000000000003</v>
      </c>
      <c r="G44" s="84">
        <f t="shared" si="34"/>
        <v>848.24300000000005</v>
      </c>
      <c r="H44" s="84">
        <v>842.09400000000005</v>
      </c>
      <c r="I44" s="84">
        <v>6.149</v>
      </c>
      <c r="J44" s="84">
        <f t="shared" si="35"/>
        <v>0.81200000000000006</v>
      </c>
      <c r="K44" s="84">
        <v>0.46800000000000003</v>
      </c>
      <c r="L44" s="84">
        <v>0.34400000000000003</v>
      </c>
      <c r="M44" s="84">
        <f t="shared" si="36"/>
        <v>286.113</v>
      </c>
      <c r="N44" s="161">
        <f t="shared" si="37"/>
        <v>54.751999999999995</v>
      </c>
      <c r="O44" s="162">
        <f t="shared" si="38"/>
        <v>231.36099999999999</v>
      </c>
      <c r="P44" s="84">
        <f t="shared" si="39"/>
        <v>0</v>
      </c>
      <c r="Q44" s="84">
        <v>0</v>
      </c>
      <c r="R44" s="84">
        <v>0</v>
      </c>
      <c r="S44" s="84">
        <f t="shared" si="40"/>
        <v>13.206</v>
      </c>
      <c r="T44" s="84">
        <v>10.855</v>
      </c>
      <c r="U44" s="84">
        <v>2.351</v>
      </c>
      <c r="V44" s="150">
        <f t="shared" si="41"/>
        <v>272.90699999999998</v>
      </c>
      <c r="W44" s="84">
        <v>43.896999999999998</v>
      </c>
      <c r="X44" s="84">
        <v>229.01</v>
      </c>
      <c r="Y44" s="150">
        <f t="shared" si="42"/>
        <v>0</v>
      </c>
      <c r="Z44" s="84">
        <v>0</v>
      </c>
      <c r="AA44" s="84">
        <v>0</v>
      </c>
      <c r="AB44" s="113">
        <v>0</v>
      </c>
    </row>
    <row r="45" spans="1:28" ht="16.5" customHeight="1" x14ac:dyDescent="0.15">
      <c r="A45" s="149" t="s">
        <v>201</v>
      </c>
      <c r="B45" s="83" t="s">
        <v>13</v>
      </c>
      <c r="C45" s="84">
        <f t="shared" si="52"/>
        <v>8512.06</v>
      </c>
      <c r="D45" s="84">
        <f t="shared" si="33"/>
        <v>6113.4100000000008</v>
      </c>
      <c r="E45" s="84">
        <f t="shared" si="46"/>
        <v>6021.4500000000007</v>
      </c>
      <c r="F45" s="84">
        <f t="shared" si="47"/>
        <v>91.960000000000008</v>
      </c>
      <c r="G45" s="84">
        <f t="shared" si="34"/>
        <v>5994.2400000000007</v>
      </c>
      <c r="H45" s="84">
        <v>5909.8600000000006</v>
      </c>
      <c r="I45" s="84">
        <v>84.38000000000001</v>
      </c>
      <c r="J45" s="84">
        <f t="shared" si="35"/>
        <v>119.17</v>
      </c>
      <c r="K45" s="84">
        <v>111.59</v>
      </c>
      <c r="L45" s="84">
        <v>7.58</v>
      </c>
      <c r="M45" s="84">
        <f t="shared" si="36"/>
        <v>2128.5199999999995</v>
      </c>
      <c r="N45" s="161">
        <f t="shared" si="37"/>
        <v>206.48000000000002</v>
      </c>
      <c r="O45" s="162">
        <f t="shared" si="38"/>
        <v>1922.0399999999997</v>
      </c>
      <c r="P45" s="84">
        <f t="shared" si="39"/>
        <v>0</v>
      </c>
      <c r="Q45" s="84">
        <v>0</v>
      </c>
      <c r="R45" s="84">
        <v>0</v>
      </c>
      <c r="S45" s="84">
        <f t="shared" si="40"/>
        <v>78.489999999999995</v>
      </c>
      <c r="T45" s="84">
        <v>8.39</v>
      </c>
      <c r="U45" s="84">
        <v>70.099999999999994</v>
      </c>
      <c r="V45" s="150">
        <f t="shared" si="41"/>
        <v>2050.0299999999997</v>
      </c>
      <c r="W45" s="84">
        <v>198.09</v>
      </c>
      <c r="X45" s="84">
        <v>1851.9399999999998</v>
      </c>
      <c r="Y45" s="150">
        <f t="shared" si="42"/>
        <v>270.13</v>
      </c>
      <c r="Z45" s="84">
        <v>264.13</v>
      </c>
      <c r="AA45" s="84">
        <v>6</v>
      </c>
      <c r="AB45" s="113">
        <v>0</v>
      </c>
    </row>
    <row r="46" spans="1:28" ht="16.5" customHeight="1" thickBot="1" x14ac:dyDescent="0.2">
      <c r="A46" s="101"/>
      <c r="B46" s="153" t="s">
        <v>14</v>
      </c>
      <c r="C46" s="104">
        <f t="shared" si="52"/>
        <v>2010.9880000000001</v>
      </c>
      <c r="D46" s="154">
        <f t="shared" si="33"/>
        <v>1700.9090000000001</v>
      </c>
      <c r="E46" s="104">
        <f t="shared" si="46"/>
        <v>1690.2710000000002</v>
      </c>
      <c r="F46" s="104">
        <f t="shared" si="47"/>
        <v>10.638</v>
      </c>
      <c r="G46" s="154">
        <f t="shared" si="34"/>
        <v>1682.65</v>
      </c>
      <c r="H46" s="104">
        <v>1672.7650000000001</v>
      </c>
      <c r="I46" s="104">
        <v>9.8849999999999998</v>
      </c>
      <c r="J46" s="154">
        <f t="shared" si="35"/>
        <v>18.259</v>
      </c>
      <c r="K46" s="104">
        <v>17.506</v>
      </c>
      <c r="L46" s="104">
        <v>0.753</v>
      </c>
      <c r="M46" s="154">
        <f t="shared" si="36"/>
        <v>310.07900000000001</v>
      </c>
      <c r="N46" s="163">
        <f t="shared" si="37"/>
        <v>48.110999999999997</v>
      </c>
      <c r="O46" s="164">
        <f t="shared" si="38"/>
        <v>261.96800000000002</v>
      </c>
      <c r="P46" s="154">
        <f t="shared" si="39"/>
        <v>0</v>
      </c>
      <c r="Q46" s="104">
        <v>0</v>
      </c>
      <c r="R46" s="104">
        <v>0</v>
      </c>
      <c r="S46" s="154">
        <f t="shared" si="40"/>
        <v>8.3930000000000007</v>
      </c>
      <c r="T46" s="104">
        <v>1.3580000000000001</v>
      </c>
      <c r="U46" s="104">
        <v>7.0350000000000001</v>
      </c>
      <c r="V46" s="154">
        <f t="shared" si="41"/>
        <v>301.68600000000004</v>
      </c>
      <c r="W46" s="104">
        <v>46.753</v>
      </c>
      <c r="X46" s="104">
        <v>254.93300000000002</v>
      </c>
      <c r="Y46" s="154">
        <f t="shared" si="42"/>
        <v>0</v>
      </c>
      <c r="Z46" s="104">
        <v>0</v>
      </c>
      <c r="AA46" s="104">
        <v>0</v>
      </c>
      <c r="AB46" s="115">
        <v>0</v>
      </c>
    </row>
    <row r="47" spans="1:28" ht="16.5" customHeight="1" x14ac:dyDescent="0.15">
      <c r="A47" s="155"/>
      <c r="B47" s="156"/>
      <c r="C47" s="114"/>
      <c r="D47" s="114"/>
      <c r="E47" s="114"/>
      <c r="F47" s="114"/>
      <c r="G47" s="114"/>
      <c r="H47" s="114"/>
      <c r="I47" s="114"/>
      <c r="J47" s="114"/>
      <c r="K47" s="114"/>
      <c r="L47" s="114"/>
      <c r="M47" s="114"/>
      <c r="N47" s="114"/>
      <c r="O47" s="114"/>
      <c r="P47" s="114"/>
      <c r="Q47" s="114"/>
      <c r="R47" s="114"/>
      <c r="S47" s="114"/>
      <c r="T47" s="114"/>
      <c r="U47" s="114"/>
      <c r="V47" s="114"/>
      <c r="W47" s="114"/>
      <c r="X47" s="114"/>
      <c r="Y47" s="114"/>
      <c r="Z47" s="114"/>
      <c r="AA47" s="114"/>
      <c r="AB47" s="114"/>
    </row>
    <row r="50" spans="1:29" ht="17.25" x14ac:dyDescent="0.15">
      <c r="A50" s="3" t="s">
        <v>482</v>
      </c>
    </row>
    <row r="51" spans="1:29" ht="15" thickBot="1" x14ac:dyDescent="0.2">
      <c r="A51" s="346" t="s">
        <v>28</v>
      </c>
      <c r="B51" s="346"/>
      <c r="C51" s="346"/>
      <c r="D51" s="346"/>
      <c r="E51" s="346"/>
      <c r="F51" s="346"/>
      <c r="G51" s="346"/>
      <c r="H51" s="346"/>
      <c r="I51" s="346"/>
      <c r="J51" s="346"/>
      <c r="K51" s="346"/>
      <c r="L51" s="346"/>
      <c r="M51" s="346"/>
      <c r="N51" s="346"/>
      <c r="O51" s="346"/>
      <c r="P51" s="346"/>
      <c r="Q51" s="346"/>
      <c r="R51" s="346"/>
      <c r="S51" s="346"/>
      <c r="T51" s="346"/>
      <c r="U51" s="346"/>
      <c r="V51" s="346"/>
      <c r="W51" s="346"/>
      <c r="X51" s="346"/>
      <c r="Y51" s="346"/>
      <c r="Z51" s="346"/>
      <c r="AA51" s="346"/>
      <c r="AB51" s="346"/>
    </row>
    <row r="52" spans="1:29" ht="16.5" customHeight="1" x14ac:dyDescent="0.15">
      <c r="A52" s="134"/>
      <c r="B52" s="135"/>
      <c r="C52" s="136"/>
      <c r="D52" s="137" t="s">
        <v>0</v>
      </c>
      <c r="E52" s="138"/>
      <c r="F52" s="138"/>
      <c r="G52" s="138"/>
      <c r="H52" s="138"/>
      <c r="I52" s="138"/>
      <c r="J52" s="138"/>
      <c r="K52" s="138"/>
      <c r="L52" s="138"/>
      <c r="M52" s="138"/>
      <c r="N52" s="138"/>
      <c r="O52" s="138"/>
      <c r="P52" s="138"/>
      <c r="Q52" s="138"/>
      <c r="R52" s="138"/>
      <c r="S52" s="138"/>
      <c r="T52" s="138"/>
      <c r="U52" s="138"/>
      <c r="V52" s="138"/>
      <c r="W52" s="138"/>
      <c r="X52" s="138"/>
      <c r="Y52" s="137" t="s">
        <v>321</v>
      </c>
      <c r="Z52" s="138"/>
      <c r="AA52" s="138"/>
      <c r="AB52" s="139"/>
      <c r="AC52" s="107"/>
    </row>
    <row r="53" spans="1:29" ht="16.5" customHeight="1" x14ac:dyDescent="0.15">
      <c r="A53" s="140" t="s">
        <v>191</v>
      </c>
      <c r="B53" s="72"/>
      <c r="C53" s="124" t="s">
        <v>320</v>
      </c>
      <c r="D53" s="141" t="s">
        <v>3</v>
      </c>
      <c r="E53" s="142"/>
      <c r="F53" s="142"/>
      <c r="G53" s="142"/>
      <c r="H53" s="142"/>
      <c r="I53" s="142"/>
      <c r="J53" s="142"/>
      <c r="K53" s="142"/>
      <c r="L53" s="142"/>
      <c r="M53" s="141" t="s">
        <v>4</v>
      </c>
      <c r="N53" s="142"/>
      <c r="O53" s="142"/>
      <c r="P53" s="142"/>
      <c r="Q53" s="142"/>
      <c r="R53" s="142"/>
      <c r="S53" s="142"/>
      <c r="T53" s="142"/>
      <c r="U53" s="142"/>
      <c r="V53" s="142"/>
      <c r="W53" s="142"/>
      <c r="X53" s="142"/>
      <c r="Y53" s="83"/>
      <c r="Z53" s="83"/>
      <c r="AA53" s="83"/>
      <c r="AB53" s="143" t="s">
        <v>192</v>
      </c>
      <c r="AC53" s="107"/>
    </row>
    <row r="54" spans="1:29" ht="16.5" customHeight="1" x14ac:dyDescent="0.15">
      <c r="A54" s="140"/>
      <c r="B54" s="72"/>
      <c r="C54" s="124"/>
      <c r="D54" s="141" t="s">
        <v>5</v>
      </c>
      <c r="E54" s="142"/>
      <c r="F54" s="142"/>
      <c r="G54" s="141" t="s">
        <v>6</v>
      </c>
      <c r="H54" s="142"/>
      <c r="I54" s="142"/>
      <c r="J54" s="141" t="s">
        <v>7</v>
      </c>
      <c r="K54" s="142"/>
      <c r="L54" s="142"/>
      <c r="M54" s="141" t="s">
        <v>8</v>
      </c>
      <c r="N54" s="142"/>
      <c r="O54" s="142"/>
      <c r="P54" s="141" t="s">
        <v>6</v>
      </c>
      <c r="Q54" s="142"/>
      <c r="R54" s="142"/>
      <c r="S54" s="141" t="s">
        <v>7</v>
      </c>
      <c r="T54" s="142"/>
      <c r="U54" s="142"/>
      <c r="V54" s="141" t="s">
        <v>9</v>
      </c>
      <c r="W54" s="142"/>
      <c r="X54" s="142"/>
      <c r="Y54" s="124" t="s">
        <v>2</v>
      </c>
      <c r="Z54" s="124" t="s">
        <v>205</v>
      </c>
      <c r="AA54" s="124" t="s">
        <v>206</v>
      </c>
      <c r="AB54" s="143"/>
      <c r="AC54" s="107"/>
    </row>
    <row r="55" spans="1:29" ht="16.5" customHeight="1" x14ac:dyDescent="0.15">
      <c r="A55" s="144"/>
      <c r="C55" s="145"/>
      <c r="D55" s="83" t="s">
        <v>2</v>
      </c>
      <c r="E55" s="83" t="s">
        <v>10</v>
      </c>
      <c r="F55" s="83" t="s">
        <v>11</v>
      </c>
      <c r="G55" s="83" t="s">
        <v>2</v>
      </c>
      <c r="H55" s="83" t="s">
        <v>10</v>
      </c>
      <c r="I55" s="83" t="s">
        <v>11</v>
      </c>
      <c r="J55" s="83" t="s">
        <v>2</v>
      </c>
      <c r="K55" s="83" t="s">
        <v>10</v>
      </c>
      <c r="L55" s="83" t="s">
        <v>11</v>
      </c>
      <c r="M55" s="83" t="s">
        <v>2</v>
      </c>
      <c r="N55" s="146" t="s">
        <v>10</v>
      </c>
      <c r="O55" s="147" t="s">
        <v>11</v>
      </c>
      <c r="P55" s="83" t="s">
        <v>2</v>
      </c>
      <c r="Q55" s="83" t="s">
        <v>10</v>
      </c>
      <c r="R55" s="83" t="s">
        <v>11</v>
      </c>
      <c r="S55" s="83" t="s">
        <v>2</v>
      </c>
      <c r="T55" s="83" t="s">
        <v>10</v>
      </c>
      <c r="U55" s="83" t="s">
        <v>11</v>
      </c>
      <c r="V55" s="83" t="s">
        <v>2</v>
      </c>
      <c r="W55" s="83" t="s">
        <v>10</v>
      </c>
      <c r="X55" s="83" t="s">
        <v>11</v>
      </c>
      <c r="Y55" s="145"/>
      <c r="Z55" s="145"/>
      <c r="AA55" s="145"/>
      <c r="AB55" s="148"/>
      <c r="AC55" s="107"/>
    </row>
    <row r="56" spans="1:29" ht="16.5" customHeight="1" x14ac:dyDescent="0.15">
      <c r="A56" s="149" t="s">
        <v>460</v>
      </c>
      <c r="B56" s="83" t="s">
        <v>13</v>
      </c>
      <c r="C56" s="84">
        <f>D56+M56+Y56+AB56</f>
        <v>50844.73</v>
      </c>
      <c r="D56" s="150">
        <f>SUM(E56:F56)</f>
        <v>30001.24</v>
      </c>
      <c r="E56" s="84">
        <f>SUM(E58,E60,E62,E64,E66,E68,E70,E72,E74)</f>
        <v>29689.9</v>
      </c>
      <c r="F56" s="84">
        <f>SUM(F58,F60,F62,F64,F66,F68,F70,F72,F74)</f>
        <v>311.34000000000003</v>
      </c>
      <c r="G56" s="150">
        <f>SUM(H56:I56)</f>
        <v>29508.809999999998</v>
      </c>
      <c r="H56" s="84">
        <f>SUM(H58,H60,H62,H64,H66,H68,H70,H72,H74)</f>
        <v>29302.28</v>
      </c>
      <c r="I56" s="84">
        <f>SUM(I58,I60,I62,I64,I66,I68,I70,I72,I74)</f>
        <v>206.53</v>
      </c>
      <c r="J56" s="150">
        <f>SUM(K56:L56)</f>
        <v>492.43</v>
      </c>
      <c r="K56" s="84">
        <f>SUM(K58,K60,K62,K64,K66,K68,K70,K72,K74)</f>
        <v>387.62</v>
      </c>
      <c r="L56" s="84">
        <f>SUM(L58,L60,L62,L64,L66,L68,L70,L72,L74)</f>
        <v>104.80999999999999</v>
      </c>
      <c r="M56" s="150">
        <f>SUM(N56:O56)</f>
        <v>18226.900000000001</v>
      </c>
      <c r="N56" s="84">
        <f>SUM(N58,N60,N62,N64,N66,N68,N70,N72,N74)</f>
        <v>3008.4900000000002</v>
      </c>
      <c r="O56" s="84">
        <f>SUM(O58,O60,O62,O64,O66,O68,O70,O72,O74)</f>
        <v>15218.410000000002</v>
      </c>
      <c r="P56" s="150">
        <f>SUM(Q56:R56)</f>
        <v>0</v>
      </c>
      <c r="Q56" s="84">
        <f>SUM(Q58,Q60,Q62,Q64,Q66,Q68,Q70,Q72,Q74)</f>
        <v>0</v>
      </c>
      <c r="R56" s="84">
        <f>SUM(R58,R60,R62,R64,R66,R68,R70,R72,R74)</f>
        <v>0</v>
      </c>
      <c r="S56" s="150">
        <f>SUM(T56:U56)</f>
        <v>471.24</v>
      </c>
      <c r="T56" s="84">
        <f>SUM(T58,T60,T62,T64,T66,T68,T70,T72,T74)</f>
        <v>160.76000000000002</v>
      </c>
      <c r="U56" s="84">
        <f>SUM(U58,U60,U62,U64,U66,U68,U70,U72,U74)</f>
        <v>310.48</v>
      </c>
      <c r="V56" s="150">
        <f>SUM(W56:X56)</f>
        <v>17755.66</v>
      </c>
      <c r="W56" s="84">
        <f>SUM(W58,W60,W62,W64,W66,W68,W70,W72,W74)</f>
        <v>2847.73</v>
      </c>
      <c r="X56" s="84">
        <f>SUM(X58,X60,X62,X64,X66,X68,X70,X72,X74)</f>
        <v>14907.93</v>
      </c>
      <c r="Y56" s="150">
        <f t="shared" ref="Y56:Y75" si="53">SUM(Z56:AA56)</f>
        <v>2616.4800000000005</v>
      </c>
      <c r="Z56" s="84">
        <f t="shared" ref="Z56:AB57" si="54">SUM(Z58,Z60,Z62,Z64,Z66,Z68,Z70,Z72,Z74)</f>
        <v>2009.6600000000003</v>
      </c>
      <c r="AA56" s="84">
        <f t="shared" si="54"/>
        <v>606.82000000000005</v>
      </c>
      <c r="AB56" s="113">
        <f t="shared" si="54"/>
        <v>0.11</v>
      </c>
    </row>
    <row r="57" spans="1:29" ht="16.5" customHeight="1" x14ac:dyDescent="0.15">
      <c r="A57" s="151" t="s">
        <v>458</v>
      </c>
      <c r="B57" s="83" t="s">
        <v>14</v>
      </c>
      <c r="C57" s="84">
        <f t="shared" ref="C57" si="55">D57+M57+Y57+AB57</f>
        <v>11917.144</v>
      </c>
      <c r="D57" s="150">
        <f t="shared" ref="D57:D75" si="56">SUM(E57:F57)</f>
        <v>9151.0499999999993</v>
      </c>
      <c r="E57" s="84">
        <f>SUM(E59,E61,E63,E65,E67,E69,E71,E73,E75)</f>
        <v>9113.6970000000001</v>
      </c>
      <c r="F57" s="84">
        <f>SUM(F59,F61,F63,F65,F67,F69,F71,F73,F75)</f>
        <v>37.352999999999994</v>
      </c>
      <c r="G57" s="150">
        <f t="shared" ref="G57:G75" si="57">SUM(H57:I57)</f>
        <v>9083.6769999999997</v>
      </c>
      <c r="H57" s="84">
        <f>SUM(H59,H61,H63,H65,H67,H69,H71,H73,H75)</f>
        <v>9056.8649999999998</v>
      </c>
      <c r="I57" s="84">
        <f>SUM(I59,I61,I63,I65,I67,I69,I71,I73,I75)</f>
        <v>26.811999999999998</v>
      </c>
      <c r="J57" s="150">
        <f t="shared" ref="J57:J75" si="58">SUM(K57:L57)</f>
        <v>67.373000000000005</v>
      </c>
      <c r="K57" s="84">
        <f>SUM(K59,K61,K63,K65,K67,K69,K71,K73,K75)</f>
        <v>56.832000000000008</v>
      </c>
      <c r="L57" s="84">
        <f>SUM(L59,L61,L63,L65,L67,L69,L71,L73,L75)</f>
        <v>10.541</v>
      </c>
      <c r="M57" s="150">
        <f t="shared" ref="M57:M75" si="59">SUM(N57:O57)</f>
        <v>2765.6260000000002</v>
      </c>
      <c r="N57" s="84">
        <f>SUM(N59,N61,N63,N65,N67,N69,N71,N73,N75)</f>
        <v>722.125</v>
      </c>
      <c r="O57" s="84">
        <f>SUM(O59,O61,O63,O65,O67,O69,O71,O73,O75)</f>
        <v>2043.5010000000002</v>
      </c>
      <c r="P57" s="150">
        <f t="shared" ref="P57:P75" si="60">SUM(Q57:R57)</f>
        <v>0</v>
      </c>
      <c r="Q57" s="84">
        <f>SUM(Q59,Q61,Q63,Q65,Q67,Q69,Q71,Q73,Q75)</f>
        <v>0</v>
      </c>
      <c r="R57" s="84">
        <f>SUM(R59,R61,R63,R65,R67,R69,R71,R73,R75)</f>
        <v>0</v>
      </c>
      <c r="S57" s="150">
        <f t="shared" ref="S57:S75" si="61">SUM(T57:U57)</f>
        <v>59.40100000000001</v>
      </c>
      <c r="T57" s="84">
        <f>SUM(T59,T61,T63,T65,T67,T69,T71,T73,T75)</f>
        <v>28.378000000000004</v>
      </c>
      <c r="U57" s="84">
        <f>SUM(U59,U61,U63,U65,U67,U69,U71,U73,U75)</f>
        <v>31.023000000000003</v>
      </c>
      <c r="V57" s="150">
        <f t="shared" ref="V57:V75" si="62">SUM(W57:X57)</f>
        <v>2706.2249999999999</v>
      </c>
      <c r="W57" s="84">
        <f>SUM(W59,W61,W63,W65,W67,W69,W71,W73,W75)</f>
        <v>693.74699999999996</v>
      </c>
      <c r="X57" s="84">
        <f>SUM(X59,X61,X63,X65,X67,X69,X71,X73,X75)</f>
        <v>2012.4780000000001</v>
      </c>
      <c r="Y57" s="150">
        <f t="shared" si="53"/>
        <v>0.46800000000000003</v>
      </c>
      <c r="Z57" s="84">
        <f t="shared" si="54"/>
        <v>0</v>
      </c>
      <c r="AA57" s="84">
        <f t="shared" si="54"/>
        <v>0.46800000000000003</v>
      </c>
      <c r="AB57" s="113">
        <f t="shared" si="54"/>
        <v>0</v>
      </c>
    </row>
    <row r="58" spans="1:29" ht="16.5" customHeight="1" x14ac:dyDescent="0.15">
      <c r="A58" s="149" t="s">
        <v>217</v>
      </c>
      <c r="B58" s="83" t="s">
        <v>13</v>
      </c>
      <c r="C58" s="84">
        <f>D58+M58+Y58+AB58</f>
        <v>19472.469999999998</v>
      </c>
      <c r="D58" s="150">
        <f t="shared" si="56"/>
        <v>12141.869999999999</v>
      </c>
      <c r="E58" s="84">
        <f>H58+K58</f>
        <v>11967.199999999999</v>
      </c>
      <c r="F58" s="84">
        <f>I58+L58</f>
        <v>174.67000000000002</v>
      </c>
      <c r="G58" s="150">
        <f t="shared" si="57"/>
        <v>11822.06</v>
      </c>
      <c r="H58" s="84">
        <v>11731.869999999999</v>
      </c>
      <c r="I58" s="84">
        <v>90.19</v>
      </c>
      <c r="J58" s="150">
        <f t="shared" si="58"/>
        <v>319.81</v>
      </c>
      <c r="K58" s="84">
        <v>235.32999999999998</v>
      </c>
      <c r="L58" s="84">
        <v>84.48</v>
      </c>
      <c r="M58" s="150">
        <f t="shared" si="59"/>
        <v>6129.62</v>
      </c>
      <c r="N58" s="161">
        <f>T58+W58</f>
        <v>458.46</v>
      </c>
      <c r="O58" s="161">
        <f>U58+X58</f>
        <v>5671.16</v>
      </c>
      <c r="P58" s="150">
        <f t="shared" si="60"/>
        <v>0</v>
      </c>
      <c r="Q58" s="84">
        <v>0</v>
      </c>
      <c r="R58" s="84">
        <v>0</v>
      </c>
      <c r="S58" s="150">
        <f t="shared" si="61"/>
        <v>265.49</v>
      </c>
      <c r="T58" s="84">
        <v>36.57</v>
      </c>
      <c r="U58" s="84">
        <v>228.92</v>
      </c>
      <c r="V58" s="150">
        <f t="shared" si="62"/>
        <v>5864.13</v>
      </c>
      <c r="W58" s="84">
        <v>421.89</v>
      </c>
      <c r="X58" s="84">
        <v>5442.24</v>
      </c>
      <c r="Y58" s="150">
        <f t="shared" si="53"/>
        <v>1200.8700000000001</v>
      </c>
      <c r="Z58" s="84">
        <v>990.35</v>
      </c>
      <c r="AA58" s="84">
        <v>210.52</v>
      </c>
      <c r="AB58" s="113">
        <v>0.11</v>
      </c>
    </row>
    <row r="59" spans="1:29" ht="16.5" customHeight="1" x14ac:dyDescent="0.15">
      <c r="A59" s="151"/>
      <c r="B59" s="83" t="s">
        <v>14</v>
      </c>
      <c r="C59" s="84">
        <f t="shared" ref="C59" si="63">D59+M59+Y59+AB59</f>
        <v>4596.2</v>
      </c>
      <c r="D59" s="150">
        <f t="shared" si="56"/>
        <v>3724.0990000000002</v>
      </c>
      <c r="E59" s="84">
        <f t="shared" ref="E59:E75" si="64">H59+K59</f>
        <v>3706.326</v>
      </c>
      <c r="F59" s="84">
        <f t="shared" ref="F59:F75" si="65">I59+L59</f>
        <v>17.773</v>
      </c>
      <c r="G59" s="150">
        <f t="shared" si="57"/>
        <v>3680.9</v>
      </c>
      <c r="H59" s="84">
        <v>3671.712</v>
      </c>
      <c r="I59" s="84">
        <v>9.1879999999999988</v>
      </c>
      <c r="J59" s="150">
        <f t="shared" si="58"/>
        <v>43.199000000000005</v>
      </c>
      <c r="K59" s="84">
        <v>34.614000000000004</v>
      </c>
      <c r="L59" s="84">
        <v>8.5850000000000009</v>
      </c>
      <c r="M59" s="150">
        <f t="shared" si="59"/>
        <v>872.101</v>
      </c>
      <c r="N59" s="161">
        <f t="shared" ref="N59:N75" si="66">T59+W59</f>
        <v>111.25</v>
      </c>
      <c r="O59" s="161">
        <f t="shared" ref="O59:O75" si="67">U59+X59</f>
        <v>760.851</v>
      </c>
      <c r="P59" s="150">
        <f t="shared" si="60"/>
        <v>0</v>
      </c>
      <c r="Q59" s="84">
        <v>0</v>
      </c>
      <c r="R59" s="84">
        <v>0</v>
      </c>
      <c r="S59" s="150">
        <f t="shared" si="61"/>
        <v>29.744999999999997</v>
      </c>
      <c r="T59" s="84">
        <v>6.47</v>
      </c>
      <c r="U59" s="84">
        <v>23.274999999999999</v>
      </c>
      <c r="V59" s="150">
        <f t="shared" si="62"/>
        <v>842.35599999999999</v>
      </c>
      <c r="W59" s="84">
        <v>104.78</v>
      </c>
      <c r="X59" s="84">
        <v>737.57600000000002</v>
      </c>
      <c r="Y59" s="150">
        <f t="shared" si="53"/>
        <v>0</v>
      </c>
      <c r="Z59" s="84">
        <v>0</v>
      </c>
      <c r="AA59" s="84">
        <v>0</v>
      </c>
      <c r="AB59" s="113">
        <v>0</v>
      </c>
    </row>
    <row r="60" spans="1:29" ht="16.5" customHeight="1" x14ac:dyDescent="0.15">
      <c r="A60" s="149" t="s">
        <v>218</v>
      </c>
      <c r="B60" s="83" t="s">
        <v>13</v>
      </c>
      <c r="C60" s="84">
        <f>D60+M60+Y60+AB60</f>
        <v>1768.6799999999998</v>
      </c>
      <c r="D60" s="150">
        <f t="shared" si="56"/>
        <v>980.81999999999994</v>
      </c>
      <c r="E60" s="84">
        <f t="shared" si="64"/>
        <v>977.8</v>
      </c>
      <c r="F60" s="84">
        <f t="shared" si="65"/>
        <v>3.02</v>
      </c>
      <c r="G60" s="150">
        <f t="shared" si="57"/>
        <v>978.42</v>
      </c>
      <c r="H60" s="84">
        <v>975.5</v>
      </c>
      <c r="I60" s="84">
        <v>2.92</v>
      </c>
      <c r="J60" s="150">
        <f t="shared" si="58"/>
        <v>2.4</v>
      </c>
      <c r="K60" s="84">
        <v>2.2999999999999998</v>
      </c>
      <c r="L60" s="84">
        <v>0.1</v>
      </c>
      <c r="M60" s="150">
        <f t="shared" si="59"/>
        <v>714.30000000000007</v>
      </c>
      <c r="N60" s="161">
        <f t="shared" si="66"/>
        <v>250.28</v>
      </c>
      <c r="O60" s="161">
        <f t="shared" si="67"/>
        <v>464.02000000000004</v>
      </c>
      <c r="P60" s="150">
        <f t="shared" si="60"/>
        <v>0</v>
      </c>
      <c r="Q60" s="84">
        <v>0</v>
      </c>
      <c r="R60" s="84">
        <v>0</v>
      </c>
      <c r="S60" s="150">
        <f t="shared" si="61"/>
        <v>9.4700000000000006</v>
      </c>
      <c r="T60" s="84">
        <v>9.4700000000000006</v>
      </c>
      <c r="U60" s="84">
        <v>0</v>
      </c>
      <c r="V60" s="150">
        <f t="shared" si="62"/>
        <v>704.83</v>
      </c>
      <c r="W60" s="84">
        <v>240.81</v>
      </c>
      <c r="X60" s="84">
        <v>464.02000000000004</v>
      </c>
      <c r="Y60" s="150">
        <f t="shared" si="53"/>
        <v>73.56</v>
      </c>
      <c r="Z60" s="84">
        <v>37.35</v>
      </c>
      <c r="AA60" s="84">
        <v>36.21</v>
      </c>
      <c r="AB60" s="113">
        <v>0</v>
      </c>
    </row>
    <row r="61" spans="1:29" ht="16.5" customHeight="1" x14ac:dyDescent="0.15">
      <c r="A61" s="151"/>
      <c r="B61" s="83" t="s">
        <v>14</v>
      </c>
      <c r="C61" s="84">
        <f t="shared" ref="C61" si="68">D61+M61+Y61+AB61</f>
        <v>378.25400000000002</v>
      </c>
      <c r="D61" s="150">
        <f t="shared" si="56"/>
        <v>256.18700000000001</v>
      </c>
      <c r="E61" s="84">
        <f t="shared" si="64"/>
        <v>255.607</v>
      </c>
      <c r="F61" s="84">
        <f t="shared" si="65"/>
        <v>0.57999999999999996</v>
      </c>
      <c r="G61" s="150">
        <f t="shared" si="57"/>
        <v>255.642</v>
      </c>
      <c r="H61" s="84">
        <v>255.07300000000001</v>
      </c>
      <c r="I61" s="84">
        <v>0.56899999999999995</v>
      </c>
      <c r="J61" s="150">
        <f t="shared" si="58"/>
        <v>0.54500000000000004</v>
      </c>
      <c r="K61" s="84">
        <v>0.53400000000000003</v>
      </c>
      <c r="L61" s="84">
        <v>1.0999999999999999E-2</v>
      </c>
      <c r="M61" s="150">
        <f t="shared" si="59"/>
        <v>122.06700000000001</v>
      </c>
      <c r="N61" s="161">
        <f t="shared" si="66"/>
        <v>60.085999999999999</v>
      </c>
      <c r="O61" s="161">
        <f t="shared" si="67"/>
        <v>61.981000000000002</v>
      </c>
      <c r="P61" s="150">
        <f t="shared" si="60"/>
        <v>0</v>
      </c>
      <c r="Q61" s="84">
        <v>0</v>
      </c>
      <c r="R61" s="84">
        <v>0</v>
      </c>
      <c r="S61" s="150">
        <f t="shared" si="61"/>
        <v>1.6990000000000001</v>
      </c>
      <c r="T61" s="84">
        <v>1.6990000000000001</v>
      </c>
      <c r="U61" s="84">
        <v>0</v>
      </c>
      <c r="V61" s="150">
        <f t="shared" si="62"/>
        <v>120.36799999999999</v>
      </c>
      <c r="W61" s="84">
        <v>58.387</v>
      </c>
      <c r="X61" s="84">
        <v>61.981000000000002</v>
      </c>
      <c r="Y61" s="150">
        <f t="shared" si="53"/>
        <v>0</v>
      </c>
      <c r="Z61" s="84">
        <v>0</v>
      </c>
      <c r="AA61" s="84">
        <v>0</v>
      </c>
      <c r="AB61" s="113">
        <v>0</v>
      </c>
    </row>
    <row r="62" spans="1:29" ht="16.5" customHeight="1" x14ac:dyDescent="0.15">
      <c r="A62" s="149" t="s">
        <v>219</v>
      </c>
      <c r="B62" s="83" t="s">
        <v>13</v>
      </c>
      <c r="C62" s="84">
        <f>D62+M62+Y62+AB62</f>
        <v>3286.6000000000004</v>
      </c>
      <c r="D62" s="150">
        <f t="shared" si="56"/>
        <v>1718.5300000000002</v>
      </c>
      <c r="E62" s="84">
        <f t="shared" si="64"/>
        <v>1713.5500000000002</v>
      </c>
      <c r="F62" s="84">
        <f t="shared" si="65"/>
        <v>4.9799999999999995</v>
      </c>
      <c r="G62" s="150">
        <f t="shared" si="57"/>
        <v>1711.21</v>
      </c>
      <c r="H62" s="84">
        <v>1706.4</v>
      </c>
      <c r="I62" s="84">
        <v>4.8099999999999996</v>
      </c>
      <c r="J62" s="150">
        <f t="shared" si="58"/>
        <v>7.32</v>
      </c>
      <c r="K62" s="84">
        <v>7.15</v>
      </c>
      <c r="L62" s="84">
        <v>0.17</v>
      </c>
      <c r="M62" s="150">
        <f t="shared" si="59"/>
        <v>1396.24</v>
      </c>
      <c r="N62" s="161">
        <f t="shared" si="66"/>
        <v>522.65</v>
      </c>
      <c r="O62" s="161">
        <f t="shared" si="67"/>
        <v>873.59</v>
      </c>
      <c r="P62" s="150">
        <f t="shared" si="60"/>
        <v>0</v>
      </c>
      <c r="Q62" s="84">
        <v>0</v>
      </c>
      <c r="R62" s="84">
        <v>0</v>
      </c>
      <c r="S62" s="150">
        <f t="shared" si="61"/>
        <v>42.430000000000007</v>
      </c>
      <c r="T62" s="84">
        <v>32.130000000000003</v>
      </c>
      <c r="U62" s="84">
        <v>10.3</v>
      </c>
      <c r="V62" s="150">
        <f t="shared" si="62"/>
        <v>1353.81</v>
      </c>
      <c r="W62" s="84">
        <v>490.52</v>
      </c>
      <c r="X62" s="84">
        <v>863.29000000000008</v>
      </c>
      <c r="Y62" s="150">
        <f t="shared" si="53"/>
        <v>171.82999999999998</v>
      </c>
      <c r="Z62" s="84">
        <v>129.03</v>
      </c>
      <c r="AA62" s="84">
        <v>42.8</v>
      </c>
      <c r="AB62" s="113">
        <v>0</v>
      </c>
    </row>
    <row r="63" spans="1:29" ht="16.5" customHeight="1" x14ac:dyDescent="0.15">
      <c r="A63" s="151"/>
      <c r="B63" s="83" t="s">
        <v>14</v>
      </c>
      <c r="C63" s="84">
        <f t="shared" ref="C63" si="69">D63+M63+Y63+AB63</f>
        <v>752.91800000000012</v>
      </c>
      <c r="D63" s="150">
        <f t="shared" si="56"/>
        <v>507.21900000000005</v>
      </c>
      <c r="E63" s="84">
        <f t="shared" si="64"/>
        <v>506.73100000000005</v>
      </c>
      <c r="F63" s="84">
        <f t="shared" si="65"/>
        <v>0.48799999999999999</v>
      </c>
      <c r="G63" s="150">
        <f t="shared" si="57"/>
        <v>506.01100000000002</v>
      </c>
      <c r="H63" s="84">
        <v>505.52300000000002</v>
      </c>
      <c r="I63" s="84">
        <v>0.48799999999999999</v>
      </c>
      <c r="J63" s="150">
        <f t="shared" si="58"/>
        <v>1.208</v>
      </c>
      <c r="K63" s="84">
        <v>1.208</v>
      </c>
      <c r="L63" s="84">
        <v>0</v>
      </c>
      <c r="M63" s="150">
        <f t="shared" si="59"/>
        <v>245.69900000000001</v>
      </c>
      <c r="N63" s="161">
        <f t="shared" si="66"/>
        <v>124.764</v>
      </c>
      <c r="O63" s="161">
        <f t="shared" si="67"/>
        <v>120.935</v>
      </c>
      <c r="P63" s="150">
        <f t="shared" si="60"/>
        <v>0</v>
      </c>
      <c r="Q63" s="84">
        <v>0</v>
      </c>
      <c r="R63" s="84">
        <v>0</v>
      </c>
      <c r="S63" s="150">
        <f t="shared" si="61"/>
        <v>6.6720000000000006</v>
      </c>
      <c r="T63" s="84">
        <v>5.7370000000000001</v>
      </c>
      <c r="U63" s="84">
        <v>0.93500000000000005</v>
      </c>
      <c r="V63" s="150">
        <f t="shared" si="62"/>
        <v>239.02699999999999</v>
      </c>
      <c r="W63" s="84">
        <v>119.027</v>
      </c>
      <c r="X63" s="84">
        <v>120</v>
      </c>
      <c r="Y63" s="150">
        <f t="shared" si="53"/>
        <v>0</v>
      </c>
      <c r="Z63" s="84">
        <v>0</v>
      </c>
      <c r="AA63" s="84">
        <v>0</v>
      </c>
      <c r="AB63" s="113">
        <v>0</v>
      </c>
    </row>
    <row r="64" spans="1:29" ht="16.5" customHeight="1" x14ac:dyDescent="0.15">
      <c r="A64" s="149" t="s">
        <v>220</v>
      </c>
      <c r="B64" s="83" t="s">
        <v>13</v>
      </c>
      <c r="C64" s="84">
        <f>D64+M64+Y64+AB64</f>
        <v>7598.1799999999994</v>
      </c>
      <c r="D64" s="150">
        <f t="shared" si="56"/>
        <v>4844.3099999999995</v>
      </c>
      <c r="E64" s="84">
        <f t="shared" si="64"/>
        <v>4796.4399999999996</v>
      </c>
      <c r="F64" s="84">
        <f t="shared" si="65"/>
        <v>47.87</v>
      </c>
      <c r="G64" s="150">
        <f t="shared" si="57"/>
        <v>4765.7999999999993</v>
      </c>
      <c r="H64" s="84">
        <v>4731.6799999999994</v>
      </c>
      <c r="I64" s="84">
        <v>34.119999999999997</v>
      </c>
      <c r="J64" s="150">
        <f t="shared" si="58"/>
        <v>78.509999999999991</v>
      </c>
      <c r="K64" s="84">
        <v>64.759999999999991</v>
      </c>
      <c r="L64" s="84">
        <v>13.75</v>
      </c>
      <c r="M64" s="150">
        <f t="shared" si="59"/>
        <v>2311.9</v>
      </c>
      <c r="N64" s="161">
        <f t="shared" si="66"/>
        <v>156.51999999999998</v>
      </c>
      <c r="O64" s="161">
        <f t="shared" si="67"/>
        <v>2155.38</v>
      </c>
      <c r="P64" s="150">
        <f t="shared" si="60"/>
        <v>0</v>
      </c>
      <c r="Q64" s="84">
        <v>0</v>
      </c>
      <c r="R64" s="84">
        <v>0</v>
      </c>
      <c r="S64" s="150">
        <f t="shared" si="61"/>
        <v>73.05</v>
      </c>
      <c r="T64" s="84">
        <v>20.7</v>
      </c>
      <c r="U64" s="84">
        <v>52.35</v>
      </c>
      <c r="V64" s="150">
        <f t="shared" si="62"/>
        <v>2238.8500000000004</v>
      </c>
      <c r="W64" s="84">
        <v>135.82</v>
      </c>
      <c r="X64" s="84">
        <v>2103.0300000000002</v>
      </c>
      <c r="Y64" s="150">
        <f t="shared" si="53"/>
        <v>441.97</v>
      </c>
      <c r="Z64" s="84">
        <v>406.11</v>
      </c>
      <c r="AA64" s="84">
        <v>35.86</v>
      </c>
      <c r="AB64" s="113">
        <v>0</v>
      </c>
    </row>
    <row r="65" spans="1:28" ht="16.5" customHeight="1" x14ac:dyDescent="0.15">
      <c r="A65" s="151"/>
      <c r="B65" s="83" t="s">
        <v>14</v>
      </c>
      <c r="C65" s="84">
        <f t="shared" ref="C65" si="70">D65+M65+Y65+AB65</f>
        <v>1882.624</v>
      </c>
      <c r="D65" s="150">
        <f t="shared" si="56"/>
        <v>1562.308</v>
      </c>
      <c r="E65" s="84">
        <f t="shared" si="64"/>
        <v>1556.5029999999999</v>
      </c>
      <c r="F65" s="84">
        <f t="shared" si="65"/>
        <v>5.8049999999999997</v>
      </c>
      <c r="G65" s="150">
        <f t="shared" si="57"/>
        <v>1551.925</v>
      </c>
      <c r="H65" s="84">
        <v>1547.4849999999999</v>
      </c>
      <c r="I65" s="84">
        <v>4.4399999999999995</v>
      </c>
      <c r="J65" s="150">
        <f t="shared" si="58"/>
        <v>10.382999999999999</v>
      </c>
      <c r="K65" s="84">
        <v>9.0179999999999989</v>
      </c>
      <c r="L65" s="84">
        <v>1.365</v>
      </c>
      <c r="M65" s="150">
        <f t="shared" si="59"/>
        <v>320.31599999999997</v>
      </c>
      <c r="N65" s="161">
        <f t="shared" si="66"/>
        <v>36.573</v>
      </c>
      <c r="O65" s="161">
        <f t="shared" si="67"/>
        <v>283.74299999999999</v>
      </c>
      <c r="P65" s="150">
        <f t="shared" si="60"/>
        <v>0</v>
      </c>
      <c r="Q65" s="84">
        <v>0</v>
      </c>
      <c r="R65" s="84">
        <v>0</v>
      </c>
      <c r="S65" s="150">
        <f t="shared" si="61"/>
        <v>8.6490000000000009</v>
      </c>
      <c r="T65" s="84">
        <v>3.63</v>
      </c>
      <c r="U65" s="84">
        <v>5.0190000000000001</v>
      </c>
      <c r="V65" s="150">
        <f t="shared" si="62"/>
        <v>311.66699999999997</v>
      </c>
      <c r="W65" s="84">
        <v>32.942999999999998</v>
      </c>
      <c r="X65" s="84">
        <v>278.72399999999999</v>
      </c>
      <c r="Y65" s="150">
        <f t="shared" si="53"/>
        <v>0</v>
      </c>
      <c r="Z65" s="84">
        <v>0</v>
      </c>
      <c r="AA65" s="84">
        <v>0</v>
      </c>
      <c r="AB65" s="113">
        <v>0</v>
      </c>
    </row>
    <row r="66" spans="1:28" ht="16.5" customHeight="1" x14ac:dyDescent="0.15">
      <c r="A66" s="149" t="s">
        <v>222</v>
      </c>
      <c r="B66" s="83" t="s">
        <v>13</v>
      </c>
      <c r="C66" s="84">
        <f>D66+M66+Y66+AB66</f>
        <v>2502.19</v>
      </c>
      <c r="D66" s="150">
        <f t="shared" si="56"/>
        <v>1524.98</v>
      </c>
      <c r="E66" s="84">
        <f t="shared" si="64"/>
        <v>1510.68</v>
      </c>
      <c r="F66" s="84">
        <f t="shared" si="65"/>
        <v>14.3</v>
      </c>
      <c r="G66" s="150">
        <f t="shared" si="57"/>
        <v>1516.08</v>
      </c>
      <c r="H66" s="84">
        <v>1502.75</v>
      </c>
      <c r="I66" s="84">
        <v>13.33</v>
      </c>
      <c r="J66" s="150">
        <f t="shared" si="58"/>
        <v>8.9</v>
      </c>
      <c r="K66" s="84">
        <v>7.93</v>
      </c>
      <c r="L66" s="84">
        <v>0.97</v>
      </c>
      <c r="M66" s="150">
        <f t="shared" si="59"/>
        <v>737.29</v>
      </c>
      <c r="N66" s="161">
        <f t="shared" si="66"/>
        <v>81.44</v>
      </c>
      <c r="O66" s="161">
        <f t="shared" si="67"/>
        <v>655.84999999999991</v>
      </c>
      <c r="P66" s="150">
        <f t="shared" si="60"/>
        <v>0</v>
      </c>
      <c r="Q66" s="84">
        <v>0</v>
      </c>
      <c r="R66" s="84">
        <v>0</v>
      </c>
      <c r="S66" s="150">
        <f t="shared" si="61"/>
        <v>12.37</v>
      </c>
      <c r="T66" s="84">
        <v>8.94</v>
      </c>
      <c r="U66" s="84">
        <v>3.43</v>
      </c>
      <c r="V66" s="150">
        <f t="shared" si="62"/>
        <v>724.92</v>
      </c>
      <c r="W66" s="84">
        <v>72.5</v>
      </c>
      <c r="X66" s="84">
        <v>652.41999999999996</v>
      </c>
      <c r="Y66" s="150">
        <f t="shared" si="53"/>
        <v>239.92</v>
      </c>
      <c r="Z66" s="84">
        <v>176.95</v>
      </c>
      <c r="AA66" s="84">
        <v>62.97</v>
      </c>
      <c r="AB66" s="113">
        <v>0</v>
      </c>
    </row>
    <row r="67" spans="1:28" ht="16.5" customHeight="1" x14ac:dyDescent="0.15">
      <c r="A67" s="151"/>
      <c r="B67" s="83" t="s">
        <v>14</v>
      </c>
      <c r="C67" s="84">
        <f t="shared" ref="C67" si="71">D67+M67+Y67+AB67</f>
        <v>591.48400000000004</v>
      </c>
      <c r="D67" s="150">
        <f t="shared" si="56"/>
        <v>486.15500000000003</v>
      </c>
      <c r="E67" s="84">
        <f t="shared" si="64"/>
        <v>483.82400000000001</v>
      </c>
      <c r="F67" s="84">
        <f t="shared" si="65"/>
        <v>2.331</v>
      </c>
      <c r="G67" s="150">
        <f t="shared" si="57"/>
        <v>484.54700000000003</v>
      </c>
      <c r="H67" s="84">
        <v>482.31</v>
      </c>
      <c r="I67" s="84">
        <v>2.2370000000000001</v>
      </c>
      <c r="J67" s="150">
        <f t="shared" si="58"/>
        <v>1.6080000000000001</v>
      </c>
      <c r="K67" s="84">
        <v>1.514</v>
      </c>
      <c r="L67" s="84">
        <v>9.4E-2</v>
      </c>
      <c r="M67" s="150">
        <f t="shared" si="59"/>
        <v>104.86099999999999</v>
      </c>
      <c r="N67" s="161">
        <f t="shared" si="66"/>
        <v>19.704999999999998</v>
      </c>
      <c r="O67" s="161">
        <f t="shared" si="67"/>
        <v>85.155999999999992</v>
      </c>
      <c r="P67" s="150">
        <f t="shared" si="60"/>
        <v>0</v>
      </c>
      <c r="Q67" s="84">
        <v>0</v>
      </c>
      <c r="R67" s="84">
        <v>0</v>
      </c>
      <c r="S67" s="150">
        <f t="shared" si="61"/>
        <v>2.0680000000000001</v>
      </c>
      <c r="T67" s="84">
        <v>1.7150000000000001</v>
      </c>
      <c r="U67" s="84">
        <v>0.35299999999999998</v>
      </c>
      <c r="V67" s="150">
        <f t="shared" si="62"/>
        <v>102.79299999999999</v>
      </c>
      <c r="W67" s="84">
        <v>17.989999999999998</v>
      </c>
      <c r="X67" s="84">
        <v>84.802999999999997</v>
      </c>
      <c r="Y67" s="150">
        <f t="shared" si="53"/>
        <v>0.46800000000000003</v>
      </c>
      <c r="Z67" s="84">
        <v>0</v>
      </c>
      <c r="AA67" s="84">
        <v>0.46800000000000003</v>
      </c>
      <c r="AB67" s="113">
        <v>0</v>
      </c>
    </row>
    <row r="68" spans="1:28" ht="16.5" customHeight="1" x14ac:dyDescent="0.15">
      <c r="A68" s="149" t="s">
        <v>167</v>
      </c>
      <c r="B68" s="83" t="s">
        <v>13</v>
      </c>
      <c r="C68" s="84">
        <f>D68+M68+Y68+AB68</f>
        <v>3030.57</v>
      </c>
      <c r="D68" s="150">
        <f t="shared" si="56"/>
        <v>1623.15</v>
      </c>
      <c r="E68" s="84">
        <f t="shared" si="64"/>
        <v>1597.15</v>
      </c>
      <c r="F68" s="84">
        <f t="shared" si="65"/>
        <v>26</v>
      </c>
      <c r="G68" s="150">
        <f t="shared" si="57"/>
        <v>1568.78</v>
      </c>
      <c r="H68" s="84">
        <v>1545.47</v>
      </c>
      <c r="I68" s="84">
        <v>23.31</v>
      </c>
      <c r="J68" s="150">
        <f t="shared" si="58"/>
        <v>54.37</v>
      </c>
      <c r="K68" s="84">
        <v>51.68</v>
      </c>
      <c r="L68" s="84">
        <v>2.69</v>
      </c>
      <c r="M68" s="150">
        <f t="shared" si="59"/>
        <v>1370.7</v>
      </c>
      <c r="N68" s="161">
        <f t="shared" si="66"/>
        <v>225.14000000000001</v>
      </c>
      <c r="O68" s="161">
        <f t="shared" si="67"/>
        <v>1145.56</v>
      </c>
      <c r="P68" s="150">
        <f t="shared" si="60"/>
        <v>0</v>
      </c>
      <c r="Q68" s="84">
        <v>0</v>
      </c>
      <c r="R68" s="84">
        <v>0</v>
      </c>
      <c r="S68" s="150">
        <f t="shared" si="61"/>
        <v>7.8100000000000005</v>
      </c>
      <c r="T68" s="84">
        <v>6.73</v>
      </c>
      <c r="U68" s="84">
        <v>1.08</v>
      </c>
      <c r="V68" s="150">
        <f t="shared" si="62"/>
        <v>1362.89</v>
      </c>
      <c r="W68" s="84">
        <v>218.41000000000003</v>
      </c>
      <c r="X68" s="84">
        <v>1144.48</v>
      </c>
      <c r="Y68" s="150">
        <f t="shared" si="53"/>
        <v>36.72</v>
      </c>
      <c r="Z68" s="84">
        <v>2.15</v>
      </c>
      <c r="AA68" s="84">
        <v>34.57</v>
      </c>
      <c r="AB68" s="113">
        <v>0</v>
      </c>
    </row>
    <row r="69" spans="1:28" ht="16.5" customHeight="1" x14ac:dyDescent="0.15">
      <c r="A69" s="151"/>
      <c r="B69" s="83" t="s">
        <v>14</v>
      </c>
      <c r="C69" s="84">
        <f t="shared" ref="C69" si="72">D69+M69+Y69+AB69</f>
        <v>610.68200000000002</v>
      </c>
      <c r="D69" s="150">
        <f t="shared" si="56"/>
        <v>400.59900000000005</v>
      </c>
      <c r="E69" s="84">
        <f t="shared" si="64"/>
        <v>397.73900000000003</v>
      </c>
      <c r="F69" s="84">
        <f t="shared" si="65"/>
        <v>2.86</v>
      </c>
      <c r="G69" s="150">
        <f t="shared" si="57"/>
        <v>393.99099999999999</v>
      </c>
      <c r="H69" s="84">
        <v>391.37200000000001</v>
      </c>
      <c r="I69" s="84">
        <v>2.6189999999999998</v>
      </c>
      <c r="J69" s="150">
        <f t="shared" si="58"/>
        <v>6.6079999999999997</v>
      </c>
      <c r="K69" s="84">
        <v>6.367</v>
      </c>
      <c r="L69" s="84">
        <v>0.24099999999999999</v>
      </c>
      <c r="M69" s="150">
        <f t="shared" si="59"/>
        <v>210.08300000000003</v>
      </c>
      <c r="N69" s="161">
        <f t="shared" si="66"/>
        <v>53.007999999999996</v>
      </c>
      <c r="O69" s="161">
        <f t="shared" si="67"/>
        <v>157.07500000000002</v>
      </c>
      <c r="P69" s="150">
        <f t="shared" si="60"/>
        <v>0</v>
      </c>
      <c r="Q69" s="84">
        <v>0</v>
      </c>
      <c r="R69" s="84">
        <v>0</v>
      </c>
      <c r="S69" s="150">
        <f t="shared" si="61"/>
        <v>1.2890000000000001</v>
      </c>
      <c r="T69" s="84">
        <v>1.181</v>
      </c>
      <c r="U69" s="84">
        <v>0.108</v>
      </c>
      <c r="V69" s="150">
        <f t="shared" si="62"/>
        <v>208.79400000000001</v>
      </c>
      <c r="W69" s="84">
        <v>51.826999999999998</v>
      </c>
      <c r="X69" s="84">
        <v>156.96700000000001</v>
      </c>
      <c r="Y69" s="150">
        <f t="shared" si="53"/>
        <v>0</v>
      </c>
      <c r="Z69" s="84">
        <v>0</v>
      </c>
      <c r="AA69" s="84">
        <v>0</v>
      </c>
      <c r="AB69" s="113">
        <v>0</v>
      </c>
    </row>
    <row r="70" spans="1:28" ht="16.5" customHeight="1" x14ac:dyDescent="0.15">
      <c r="A70" s="149" t="s">
        <v>221</v>
      </c>
      <c r="B70" s="83" t="s">
        <v>13</v>
      </c>
      <c r="C70" s="84">
        <f>D70+M70+Y70+AB70</f>
        <v>7693.1699999999992</v>
      </c>
      <c r="D70" s="150">
        <f t="shared" si="56"/>
        <v>5065.2099999999991</v>
      </c>
      <c r="E70" s="84">
        <f t="shared" si="64"/>
        <v>5043.7099999999991</v>
      </c>
      <c r="F70" s="84">
        <f t="shared" si="65"/>
        <v>21.5</v>
      </c>
      <c r="G70" s="150">
        <f t="shared" si="57"/>
        <v>5050.1499999999996</v>
      </c>
      <c r="H70" s="84">
        <v>5030.6399999999994</v>
      </c>
      <c r="I70" s="84">
        <v>19.510000000000002</v>
      </c>
      <c r="J70" s="150">
        <f t="shared" si="58"/>
        <v>15.06</v>
      </c>
      <c r="K70" s="84">
        <v>13.07</v>
      </c>
      <c r="L70" s="84">
        <v>1.99</v>
      </c>
      <c r="M70" s="150">
        <f t="shared" si="59"/>
        <v>2400.25</v>
      </c>
      <c r="N70" s="161">
        <f t="shared" si="66"/>
        <v>553.86</v>
      </c>
      <c r="O70" s="161">
        <f t="shared" si="67"/>
        <v>1846.3899999999999</v>
      </c>
      <c r="P70" s="150">
        <f t="shared" si="60"/>
        <v>0</v>
      </c>
      <c r="Q70" s="84">
        <v>0</v>
      </c>
      <c r="R70" s="84">
        <v>0</v>
      </c>
      <c r="S70" s="150">
        <f t="shared" si="61"/>
        <v>19.41</v>
      </c>
      <c r="T70" s="84">
        <v>10.93</v>
      </c>
      <c r="U70" s="84">
        <v>8.48</v>
      </c>
      <c r="V70" s="150">
        <f t="shared" si="62"/>
        <v>2380.84</v>
      </c>
      <c r="W70" s="84">
        <v>542.93000000000006</v>
      </c>
      <c r="X70" s="84">
        <v>1837.9099999999999</v>
      </c>
      <c r="Y70" s="150">
        <f t="shared" si="53"/>
        <v>227.70999999999998</v>
      </c>
      <c r="Z70" s="84">
        <v>82.71</v>
      </c>
      <c r="AA70" s="84">
        <v>145</v>
      </c>
      <c r="AB70" s="113">
        <v>0</v>
      </c>
    </row>
    <row r="71" spans="1:28" ht="16.5" customHeight="1" x14ac:dyDescent="0.15">
      <c r="A71" s="151"/>
      <c r="B71" s="83" t="s">
        <v>14</v>
      </c>
      <c r="C71" s="84">
        <f t="shared" ref="C71" si="73">D71+M71+Y71+AB71</f>
        <v>1976.299</v>
      </c>
      <c r="D71" s="150">
        <f t="shared" si="56"/>
        <v>1597.7839999999999</v>
      </c>
      <c r="E71" s="84">
        <f t="shared" si="64"/>
        <v>1594.319</v>
      </c>
      <c r="F71" s="84">
        <f t="shared" si="65"/>
        <v>3.4649999999999999</v>
      </c>
      <c r="G71" s="150">
        <f t="shared" si="57"/>
        <v>1594.9479999999999</v>
      </c>
      <c r="H71" s="84">
        <v>1591.6769999999999</v>
      </c>
      <c r="I71" s="84">
        <v>3.2709999999999999</v>
      </c>
      <c r="J71" s="150">
        <f t="shared" si="58"/>
        <v>2.8360000000000003</v>
      </c>
      <c r="K71" s="84">
        <v>2.6420000000000003</v>
      </c>
      <c r="L71" s="84">
        <v>0.19400000000000001</v>
      </c>
      <c r="M71" s="150">
        <f t="shared" si="59"/>
        <v>378.51499999999999</v>
      </c>
      <c r="N71" s="161">
        <f t="shared" si="66"/>
        <v>133.80600000000001</v>
      </c>
      <c r="O71" s="161">
        <f t="shared" si="67"/>
        <v>244.709</v>
      </c>
      <c r="P71" s="150">
        <f t="shared" si="60"/>
        <v>0</v>
      </c>
      <c r="Q71" s="84">
        <v>0</v>
      </c>
      <c r="R71" s="84">
        <v>0</v>
      </c>
      <c r="S71" s="150">
        <f t="shared" si="61"/>
        <v>2.6379999999999999</v>
      </c>
      <c r="T71" s="84">
        <v>1.913</v>
      </c>
      <c r="U71" s="84">
        <v>0.72499999999999998</v>
      </c>
      <c r="V71" s="150">
        <f t="shared" si="62"/>
        <v>375.87700000000001</v>
      </c>
      <c r="W71" s="84">
        <v>131.893</v>
      </c>
      <c r="X71" s="84">
        <v>243.98400000000001</v>
      </c>
      <c r="Y71" s="150">
        <f t="shared" si="53"/>
        <v>0</v>
      </c>
      <c r="Z71" s="84">
        <v>0</v>
      </c>
      <c r="AA71" s="84">
        <v>0</v>
      </c>
      <c r="AB71" s="113">
        <v>0</v>
      </c>
    </row>
    <row r="72" spans="1:28" ht="16.5" customHeight="1" x14ac:dyDescent="0.15">
      <c r="A72" s="149" t="s">
        <v>461</v>
      </c>
      <c r="B72" s="83" t="s">
        <v>13</v>
      </c>
      <c r="C72" s="84">
        <f>D72+M72+Y72+AB72</f>
        <v>4219.57</v>
      </c>
      <c r="D72" s="150">
        <f t="shared" si="56"/>
        <v>1360.98</v>
      </c>
      <c r="E72" s="84">
        <f t="shared" si="64"/>
        <v>1358.22</v>
      </c>
      <c r="F72" s="84">
        <f t="shared" si="65"/>
        <v>2.76</v>
      </c>
      <c r="G72" s="150">
        <f t="shared" si="57"/>
        <v>1359.56</v>
      </c>
      <c r="H72" s="84">
        <v>1356.8</v>
      </c>
      <c r="I72" s="84">
        <v>2.76</v>
      </c>
      <c r="J72" s="150">
        <f t="shared" si="58"/>
        <v>1.42</v>
      </c>
      <c r="K72" s="84">
        <v>1.42</v>
      </c>
      <c r="L72" s="84">
        <v>0</v>
      </c>
      <c r="M72" s="150">
        <f t="shared" si="59"/>
        <v>2762.51</v>
      </c>
      <c r="N72" s="161">
        <f t="shared" si="66"/>
        <v>597.81999999999994</v>
      </c>
      <c r="O72" s="161">
        <f t="shared" si="67"/>
        <v>2164.69</v>
      </c>
      <c r="P72" s="150">
        <f t="shared" si="60"/>
        <v>0</v>
      </c>
      <c r="Q72" s="84">
        <v>0</v>
      </c>
      <c r="R72" s="84">
        <v>0</v>
      </c>
      <c r="S72" s="150">
        <f t="shared" si="61"/>
        <v>27.060000000000002</v>
      </c>
      <c r="T72" s="84">
        <v>21.14</v>
      </c>
      <c r="U72" s="84">
        <v>5.92</v>
      </c>
      <c r="V72" s="150">
        <f t="shared" si="62"/>
        <v>2735.45</v>
      </c>
      <c r="W72" s="84">
        <v>576.67999999999995</v>
      </c>
      <c r="X72" s="84">
        <v>2158.77</v>
      </c>
      <c r="Y72" s="150">
        <f t="shared" si="53"/>
        <v>96.080000000000013</v>
      </c>
      <c r="Z72" s="84">
        <v>62.09</v>
      </c>
      <c r="AA72" s="84">
        <v>33.99</v>
      </c>
      <c r="AB72" s="113">
        <v>0</v>
      </c>
    </row>
    <row r="73" spans="1:28" ht="16.5" customHeight="1" x14ac:dyDescent="0.15">
      <c r="A73" s="151"/>
      <c r="B73" s="83" t="s">
        <v>14</v>
      </c>
      <c r="C73" s="84">
        <f t="shared" ref="C73:C75" si="74">D73+M73+Y73+AB73</f>
        <v>813.077</v>
      </c>
      <c r="D73" s="150">
        <f t="shared" si="56"/>
        <v>372.94900000000007</v>
      </c>
      <c r="E73" s="84">
        <f t="shared" si="64"/>
        <v>372.62800000000004</v>
      </c>
      <c r="F73" s="84">
        <f t="shared" si="65"/>
        <v>0.32100000000000001</v>
      </c>
      <c r="G73" s="150">
        <f t="shared" si="57"/>
        <v>372.77200000000005</v>
      </c>
      <c r="H73" s="84">
        <v>372.45100000000002</v>
      </c>
      <c r="I73" s="84">
        <v>0.32100000000000001</v>
      </c>
      <c r="J73" s="150">
        <f t="shared" si="58"/>
        <v>0.17699999999999999</v>
      </c>
      <c r="K73" s="84">
        <v>0.17699999999999999</v>
      </c>
      <c r="L73" s="84">
        <v>0</v>
      </c>
      <c r="M73" s="150">
        <f t="shared" si="59"/>
        <v>440.12799999999999</v>
      </c>
      <c r="N73" s="161">
        <f t="shared" si="66"/>
        <v>142.76499999999999</v>
      </c>
      <c r="O73" s="161">
        <f t="shared" si="67"/>
        <v>297.363</v>
      </c>
      <c r="P73" s="150">
        <f t="shared" si="60"/>
        <v>0</v>
      </c>
      <c r="Q73" s="84">
        <v>0</v>
      </c>
      <c r="R73" s="84">
        <v>0</v>
      </c>
      <c r="S73" s="150">
        <f t="shared" si="61"/>
        <v>4.0830000000000002</v>
      </c>
      <c r="T73" s="84">
        <v>3.4750000000000001</v>
      </c>
      <c r="U73" s="84">
        <v>0.60799999999999998</v>
      </c>
      <c r="V73" s="150">
        <f t="shared" si="62"/>
        <v>436.04499999999996</v>
      </c>
      <c r="W73" s="84">
        <v>139.29</v>
      </c>
      <c r="X73" s="84">
        <v>296.755</v>
      </c>
      <c r="Y73" s="150">
        <f t="shared" si="53"/>
        <v>0</v>
      </c>
      <c r="Z73" s="84">
        <v>0</v>
      </c>
      <c r="AA73" s="84">
        <v>0</v>
      </c>
      <c r="AB73" s="113">
        <v>0</v>
      </c>
    </row>
    <row r="74" spans="1:28" ht="16.5" customHeight="1" x14ac:dyDescent="0.15">
      <c r="A74" s="149" t="s">
        <v>419</v>
      </c>
      <c r="B74" s="83" t="s">
        <v>13</v>
      </c>
      <c r="C74" s="84">
        <f t="shared" si="74"/>
        <v>1273.3</v>
      </c>
      <c r="D74" s="150">
        <f t="shared" si="56"/>
        <v>741.3900000000001</v>
      </c>
      <c r="E74" s="84">
        <f t="shared" si="64"/>
        <v>725.15000000000009</v>
      </c>
      <c r="F74" s="84">
        <f t="shared" si="65"/>
        <v>16.239999999999998</v>
      </c>
      <c r="G74" s="150">
        <f t="shared" si="57"/>
        <v>736.75000000000011</v>
      </c>
      <c r="H74" s="84">
        <v>721.17000000000007</v>
      </c>
      <c r="I74" s="84">
        <v>15.58</v>
      </c>
      <c r="J74" s="150">
        <f t="shared" si="58"/>
        <v>4.6399999999999997</v>
      </c>
      <c r="K74" s="84">
        <v>3.98</v>
      </c>
      <c r="L74" s="84">
        <v>0.66</v>
      </c>
      <c r="M74" s="150">
        <f t="shared" si="59"/>
        <v>404.09</v>
      </c>
      <c r="N74" s="161">
        <f t="shared" si="66"/>
        <v>162.32</v>
      </c>
      <c r="O74" s="161">
        <f t="shared" si="67"/>
        <v>241.76999999999998</v>
      </c>
      <c r="P74" s="150">
        <f t="shared" si="60"/>
        <v>0</v>
      </c>
      <c r="Q74" s="84">
        <v>0</v>
      </c>
      <c r="R74" s="84">
        <v>0</v>
      </c>
      <c r="S74" s="150">
        <f t="shared" si="61"/>
        <v>14.15</v>
      </c>
      <c r="T74" s="84">
        <v>14.15</v>
      </c>
      <c r="U74" s="84">
        <v>0</v>
      </c>
      <c r="V74" s="150">
        <f t="shared" si="62"/>
        <v>389.93999999999994</v>
      </c>
      <c r="W74" s="84">
        <v>148.16999999999999</v>
      </c>
      <c r="X74" s="84">
        <v>241.76999999999998</v>
      </c>
      <c r="Y74" s="150">
        <f t="shared" si="53"/>
        <v>127.82000000000001</v>
      </c>
      <c r="Z74" s="84">
        <v>122.92</v>
      </c>
      <c r="AA74" s="84">
        <v>4.9000000000000004</v>
      </c>
      <c r="AB74" s="113">
        <v>0</v>
      </c>
    </row>
    <row r="75" spans="1:28" ht="16.5" customHeight="1" thickBot="1" x14ac:dyDescent="0.2">
      <c r="A75" s="101"/>
      <c r="B75" s="153" t="s">
        <v>14</v>
      </c>
      <c r="C75" s="104">
        <f t="shared" si="74"/>
        <v>315.60599999999999</v>
      </c>
      <c r="D75" s="154">
        <f t="shared" si="56"/>
        <v>243.75</v>
      </c>
      <c r="E75" s="104">
        <f t="shared" si="64"/>
        <v>240.02</v>
      </c>
      <c r="F75" s="104">
        <f t="shared" si="65"/>
        <v>3.7300000000000004</v>
      </c>
      <c r="G75" s="154">
        <f t="shared" si="57"/>
        <v>242.941</v>
      </c>
      <c r="H75" s="104">
        <v>239.262</v>
      </c>
      <c r="I75" s="104">
        <v>3.6790000000000003</v>
      </c>
      <c r="J75" s="154">
        <f t="shared" si="58"/>
        <v>0.80900000000000005</v>
      </c>
      <c r="K75" s="104">
        <v>0.75800000000000001</v>
      </c>
      <c r="L75" s="104">
        <v>5.0999999999999997E-2</v>
      </c>
      <c r="M75" s="154">
        <f t="shared" si="59"/>
        <v>71.855999999999995</v>
      </c>
      <c r="N75" s="163">
        <f t="shared" si="66"/>
        <v>40.167999999999999</v>
      </c>
      <c r="O75" s="163">
        <f t="shared" si="67"/>
        <v>31.688000000000002</v>
      </c>
      <c r="P75" s="154">
        <f t="shared" si="60"/>
        <v>0</v>
      </c>
      <c r="Q75" s="104">
        <v>0</v>
      </c>
      <c r="R75" s="104">
        <v>0</v>
      </c>
      <c r="S75" s="154">
        <f t="shared" si="61"/>
        <v>2.5579999999999998</v>
      </c>
      <c r="T75" s="104">
        <v>2.5579999999999998</v>
      </c>
      <c r="U75" s="104">
        <v>0</v>
      </c>
      <c r="V75" s="154">
        <f t="shared" si="62"/>
        <v>69.298000000000002</v>
      </c>
      <c r="W75" s="104">
        <v>37.61</v>
      </c>
      <c r="X75" s="104">
        <v>31.688000000000002</v>
      </c>
      <c r="Y75" s="154">
        <f t="shared" si="53"/>
        <v>0</v>
      </c>
      <c r="Z75" s="104">
        <v>0</v>
      </c>
      <c r="AA75" s="104">
        <v>0</v>
      </c>
      <c r="AB75" s="115">
        <v>0</v>
      </c>
    </row>
    <row r="76" spans="1:28" ht="16.5" customHeight="1" x14ac:dyDescent="0.15">
      <c r="A76" s="155"/>
      <c r="B76" s="156"/>
      <c r="C76" s="114"/>
      <c r="D76" s="114"/>
      <c r="E76" s="114"/>
      <c r="F76" s="114"/>
      <c r="G76" s="114"/>
      <c r="H76" s="114"/>
      <c r="I76" s="114"/>
      <c r="J76" s="114"/>
      <c r="K76" s="114"/>
      <c r="L76" s="114"/>
      <c r="M76" s="114"/>
      <c r="N76" s="114"/>
      <c r="O76" s="114"/>
      <c r="P76" s="114"/>
      <c r="Q76" s="114"/>
      <c r="R76" s="114"/>
      <c r="S76" s="114"/>
      <c r="T76" s="114"/>
      <c r="U76" s="114"/>
      <c r="V76" s="114"/>
      <c r="W76" s="114"/>
      <c r="X76" s="114"/>
      <c r="Y76" s="114"/>
      <c r="Z76" s="114"/>
      <c r="AA76" s="114"/>
      <c r="AB76" s="114"/>
    </row>
    <row r="79" spans="1:28" ht="17.25" x14ac:dyDescent="0.15">
      <c r="A79" s="3" t="s">
        <v>392</v>
      </c>
    </row>
    <row r="80" spans="1:28" ht="15" thickBot="1" x14ac:dyDescent="0.2">
      <c r="A80" s="346" t="s">
        <v>28</v>
      </c>
      <c r="B80" s="346"/>
      <c r="C80" s="346"/>
      <c r="D80" s="346"/>
      <c r="E80" s="346"/>
      <c r="F80" s="346"/>
      <c r="G80" s="346"/>
      <c r="H80" s="346"/>
      <c r="I80" s="346"/>
      <c r="J80" s="346"/>
      <c r="K80" s="346"/>
      <c r="L80" s="346"/>
      <c r="M80" s="346"/>
      <c r="N80" s="346"/>
      <c r="O80" s="346"/>
      <c r="P80" s="346"/>
      <c r="Q80" s="346"/>
      <c r="R80" s="346"/>
      <c r="S80" s="346"/>
      <c r="T80" s="346"/>
      <c r="U80" s="346"/>
      <c r="V80" s="346"/>
      <c r="W80" s="346"/>
      <c r="X80" s="346"/>
      <c r="Y80" s="346"/>
      <c r="Z80" s="346"/>
      <c r="AA80" s="346"/>
      <c r="AB80" s="346"/>
    </row>
    <row r="81" spans="1:29" ht="16.5" customHeight="1" x14ac:dyDescent="0.15">
      <c r="A81" s="134"/>
      <c r="B81" s="135"/>
      <c r="C81" s="136"/>
      <c r="D81" s="137" t="s">
        <v>0</v>
      </c>
      <c r="E81" s="138"/>
      <c r="F81" s="138"/>
      <c r="G81" s="138"/>
      <c r="H81" s="138"/>
      <c r="I81" s="138"/>
      <c r="J81" s="138"/>
      <c r="K81" s="138"/>
      <c r="L81" s="138"/>
      <c r="M81" s="138"/>
      <c r="N81" s="138"/>
      <c r="O81" s="138"/>
      <c r="P81" s="138"/>
      <c r="Q81" s="138"/>
      <c r="R81" s="138"/>
      <c r="S81" s="138"/>
      <c r="T81" s="138"/>
      <c r="U81" s="138"/>
      <c r="V81" s="138"/>
      <c r="W81" s="138"/>
      <c r="X81" s="138"/>
      <c r="Y81" s="137" t="s">
        <v>321</v>
      </c>
      <c r="Z81" s="138"/>
      <c r="AA81" s="138"/>
      <c r="AB81" s="139"/>
      <c r="AC81" s="107"/>
    </row>
    <row r="82" spans="1:29" ht="16.5" customHeight="1" x14ac:dyDescent="0.15">
      <c r="A82" s="140" t="s">
        <v>191</v>
      </c>
      <c r="B82" s="72"/>
      <c r="C82" s="124" t="s">
        <v>320</v>
      </c>
      <c r="D82" s="141" t="s">
        <v>3</v>
      </c>
      <c r="E82" s="142"/>
      <c r="F82" s="142"/>
      <c r="G82" s="142"/>
      <c r="H82" s="142"/>
      <c r="I82" s="142"/>
      <c r="J82" s="142"/>
      <c r="K82" s="142"/>
      <c r="L82" s="142"/>
      <c r="M82" s="141" t="s">
        <v>4</v>
      </c>
      <c r="N82" s="142"/>
      <c r="O82" s="142"/>
      <c r="P82" s="142"/>
      <c r="Q82" s="142"/>
      <c r="R82" s="142"/>
      <c r="S82" s="142"/>
      <c r="T82" s="142"/>
      <c r="U82" s="142"/>
      <c r="V82" s="142"/>
      <c r="W82" s="142"/>
      <c r="X82" s="142"/>
      <c r="Y82" s="83"/>
      <c r="Z82" s="83"/>
      <c r="AA82" s="83"/>
      <c r="AB82" s="143" t="s">
        <v>192</v>
      </c>
      <c r="AC82" s="107"/>
    </row>
    <row r="83" spans="1:29" ht="16.5" customHeight="1" x14ac:dyDescent="0.15">
      <c r="A83" s="140"/>
      <c r="B83" s="72"/>
      <c r="C83" s="124"/>
      <c r="D83" s="141" t="s">
        <v>5</v>
      </c>
      <c r="E83" s="142"/>
      <c r="F83" s="142"/>
      <c r="G83" s="141" t="s">
        <v>6</v>
      </c>
      <c r="H83" s="142"/>
      <c r="I83" s="142"/>
      <c r="J83" s="141" t="s">
        <v>7</v>
      </c>
      <c r="K83" s="142"/>
      <c r="L83" s="142"/>
      <c r="M83" s="141" t="s">
        <v>8</v>
      </c>
      <c r="N83" s="142"/>
      <c r="O83" s="142"/>
      <c r="P83" s="141" t="s">
        <v>6</v>
      </c>
      <c r="Q83" s="142"/>
      <c r="R83" s="142"/>
      <c r="S83" s="141" t="s">
        <v>7</v>
      </c>
      <c r="T83" s="142"/>
      <c r="U83" s="142"/>
      <c r="V83" s="141" t="s">
        <v>9</v>
      </c>
      <c r="W83" s="142"/>
      <c r="X83" s="142"/>
      <c r="Y83" s="124" t="s">
        <v>2</v>
      </c>
      <c r="Z83" s="124" t="s">
        <v>205</v>
      </c>
      <c r="AA83" s="124" t="s">
        <v>206</v>
      </c>
      <c r="AB83" s="143"/>
      <c r="AC83" s="107"/>
    </row>
    <row r="84" spans="1:29" ht="16.5" customHeight="1" x14ac:dyDescent="0.15">
      <c r="A84" s="144"/>
      <c r="C84" s="145"/>
      <c r="D84" s="83" t="s">
        <v>2</v>
      </c>
      <c r="E84" s="83" t="s">
        <v>10</v>
      </c>
      <c r="F84" s="83" t="s">
        <v>11</v>
      </c>
      <c r="G84" s="83" t="s">
        <v>2</v>
      </c>
      <c r="H84" s="83" t="s">
        <v>10</v>
      </c>
      <c r="I84" s="83" t="s">
        <v>11</v>
      </c>
      <c r="J84" s="83" t="s">
        <v>2</v>
      </c>
      <c r="K84" s="83" t="s">
        <v>10</v>
      </c>
      <c r="L84" s="83" t="s">
        <v>11</v>
      </c>
      <c r="M84" s="83" t="s">
        <v>2</v>
      </c>
      <c r="N84" s="146" t="s">
        <v>10</v>
      </c>
      <c r="O84" s="147" t="s">
        <v>11</v>
      </c>
      <c r="P84" s="83" t="s">
        <v>2</v>
      </c>
      <c r="Q84" s="83" t="s">
        <v>10</v>
      </c>
      <c r="R84" s="83" t="s">
        <v>11</v>
      </c>
      <c r="S84" s="83" t="s">
        <v>2</v>
      </c>
      <c r="T84" s="83" t="s">
        <v>10</v>
      </c>
      <c r="U84" s="83" t="s">
        <v>11</v>
      </c>
      <c r="V84" s="83" t="s">
        <v>2</v>
      </c>
      <c r="W84" s="83" t="s">
        <v>10</v>
      </c>
      <c r="X84" s="83" t="s">
        <v>11</v>
      </c>
      <c r="Y84" s="145"/>
      <c r="Z84" s="145"/>
      <c r="AA84" s="145"/>
      <c r="AB84" s="148"/>
      <c r="AC84" s="107"/>
    </row>
    <row r="85" spans="1:29" ht="16.5" customHeight="1" x14ac:dyDescent="0.15">
      <c r="A85" s="149" t="s">
        <v>15</v>
      </c>
      <c r="B85" s="83" t="s">
        <v>13</v>
      </c>
      <c r="C85" s="84">
        <f>D85+M85+Y85+AB85</f>
        <v>31781.99</v>
      </c>
      <c r="D85" s="150">
        <f t="shared" ref="D85:D96" si="75">E85+F85</f>
        <v>16344.990000000002</v>
      </c>
      <c r="E85" s="84">
        <f>H85+K85</f>
        <v>16189.7</v>
      </c>
      <c r="F85" s="84">
        <f>I85+L85</f>
        <v>155.29000000000002</v>
      </c>
      <c r="G85" s="150">
        <f>H85+I85</f>
        <v>15870.22</v>
      </c>
      <c r="H85" s="84">
        <f>H87+H89+H91+H93+H95</f>
        <v>15781.83</v>
      </c>
      <c r="I85" s="84">
        <f>I87+I89+I91+I93+I95</f>
        <v>88.39</v>
      </c>
      <c r="J85" s="150">
        <f>K85+L85</f>
        <v>474.77</v>
      </c>
      <c r="K85" s="84">
        <f>K87+K89+K91+K93+K95</f>
        <v>407.87</v>
      </c>
      <c r="L85" s="84">
        <f>L87+L89+L91+L93+L95</f>
        <v>66.900000000000006</v>
      </c>
      <c r="M85" s="150">
        <f>N85+O85</f>
        <v>14554.82</v>
      </c>
      <c r="N85" s="84">
        <f>N87+N89+N91+N93+N95</f>
        <v>2251.13</v>
      </c>
      <c r="O85" s="84">
        <f>O87+O89+O91+O93+O95</f>
        <v>12303.69</v>
      </c>
      <c r="P85" s="84">
        <v>0</v>
      </c>
      <c r="Q85" s="84">
        <v>0</v>
      </c>
      <c r="R85" s="84">
        <v>0</v>
      </c>
      <c r="S85" s="150">
        <f>T85+U85</f>
        <v>601.83999999999992</v>
      </c>
      <c r="T85" s="84">
        <f>T87+T89+T91+T93+T95</f>
        <v>171.72</v>
      </c>
      <c r="U85" s="84">
        <f>U87+U89+U91+U93+U95</f>
        <v>430.11999999999995</v>
      </c>
      <c r="V85" s="150">
        <f>W85+X85</f>
        <v>13952.98</v>
      </c>
      <c r="W85" s="84">
        <f>W87+W89+W91+W93+W95</f>
        <v>2079.41</v>
      </c>
      <c r="X85" s="84">
        <f>X87+X89+X91+X93+X95</f>
        <v>11873.57</v>
      </c>
      <c r="Y85" s="150">
        <f t="shared" ref="Y85:Y96" si="76">SUM(Z85:AA85)</f>
        <v>882.18000000000006</v>
      </c>
      <c r="Z85" s="84">
        <f>Z87+Z89+Z91+Z93+Z95</f>
        <v>495.40000000000003</v>
      </c>
      <c r="AA85" s="84">
        <f t="shared" ref="AA85:AB85" si="77">AA87+AA89+AA91+AA93+AA95</f>
        <v>386.78</v>
      </c>
      <c r="AB85" s="113">
        <f t="shared" si="77"/>
        <v>0</v>
      </c>
    </row>
    <row r="86" spans="1:29" ht="16.5" customHeight="1" x14ac:dyDescent="0.15">
      <c r="A86" s="151"/>
      <c r="B86" s="83" t="s">
        <v>14</v>
      </c>
      <c r="C86" s="84">
        <f t="shared" ref="C86" si="78">D86+M86+Y86+AB86</f>
        <v>7259.5709999999999</v>
      </c>
      <c r="D86" s="150">
        <f t="shared" si="75"/>
        <v>5091.67</v>
      </c>
      <c r="E86" s="84">
        <f t="shared" ref="E86:E96" si="79">H86+K86</f>
        <v>5073.991</v>
      </c>
      <c r="F86" s="84">
        <f t="shared" ref="F86:F96" si="80">I86+L86</f>
        <v>17.679000000000002</v>
      </c>
      <c r="G86" s="150">
        <f t="shared" ref="G86:G96" si="81">H86+I86</f>
        <v>5025.3900000000003</v>
      </c>
      <c r="H86" s="84">
        <f>H88+H90+H92+H94+H96</f>
        <v>5014.3890000000001</v>
      </c>
      <c r="I86" s="84">
        <f>I88+I90+I92+I94+I96</f>
        <v>11.001000000000001</v>
      </c>
      <c r="J86" s="150">
        <f t="shared" ref="J86:J96" si="82">K86+L86</f>
        <v>66.28</v>
      </c>
      <c r="K86" s="84">
        <f>K88+K90+K92+K94+K96</f>
        <v>59.601999999999997</v>
      </c>
      <c r="L86" s="84">
        <f>L88+L90+L92+L94+L96</f>
        <v>6.6779999999999999</v>
      </c>
      <c r="M86" s="150">
        <f t="shared" ref="M86:M96" si="83">N86+O86</f>
        <v>2167.9009999999998</v>
      </c>
      <c r="N86" s="84">
        <f>N88+N90+N92+N94+N96</f>
        <v>550.13099999999997</v>
      </c>
      <c r="O86" s="84">
        <f>O88+O90+O92+O94+O96</f>
        <v>1617.77</v>
      </c>
      <c r="P86" s="84">
        <v>0</v>
      </c>
      <c r="Q86" s="84">
        <v>0</v>
      </c>
      <c r="R86" s="84">
        <v>0</v>
      </c>
      <c r="S86" s="150">
        <f t="shared" ref="S86:S96" si="84">T86+U86</f>
        <v>73.198000000000008</v>
      </c>
      <c r="T86" s="84">
        <f>T88+T90+T92+T94+T96</f>
        <v>29.367000000000001</v>
      </c>
      <c r="U86" s="84">
        <f>U88+U90+U92+U94+U96</f>
        <v>43.831000000000003</v>
      </c>
      <c r="V86" s="150">
        <f t="shared" ref="V86:V96" si="85">W86+X86</f>
        <v>2094.703</v>
      </c>
      <c r="W86" s="84">
        <f>W88+W90+W92+W94+W96</f>
        <v>520.76400000000001</v>
      </c>
      <c r="X86" s="84">
        <f>X88+X90+X92+X94+X96</f>
        <v>1573.9390000000001</v>
      </c>
      <c r="Y86" s="150">
        <f t="shared" si="76"/>
        <v>0</v>
      </c>
      <c r="Z86" s="84">
        <f>Z88+Z90+Z92+Z94+Z96</f>
        <v>0</v>
      </c>
      <c r="AA86" s="84">
        <f t="shared" ref="AA86:AB86" si="86">AA88+AA90+AA92+AA94+AA96</f>
        <v>0</v>
      </c>
      <c r="AB86" s="113">
        <f t="shared" si="86"/>
        <v>0</v>
      </c>
    </row>
    <row r="87" spans="1:29" ht="16.5" customHeight="1" x14ac:dyDescent="0.15">
      <c r="A87" s="149" t="s">
        <v>172</v>
      </c>
      <c r="B87" s="83" t="s">
        <v>13</v>
      </c>
      <c r="C87" s="84">
        <f>D87+M87+Y87+AB87</f>
        <v>15117.529999999999</v>
      </c>
      <c r="D87" s="150">
        <f t="shared" si="75"/>
        <v>8093.5999999999995</v>
      </c>
      <c r="E87" s="84">
        <f t="shared" si="79"/>
        <v>8017.9699999999993</v>
      </c>
      <c r="F87" s="84">
        <f t="shared" si="80"/>
        <v>75.63</v>
      </c>
      <c r="G87" s="150">
        <f t="shared" si="81"/>
        <v>7938.9699999999993</v>
      </c>
      <c r="H87" s="84">
        <v>7878.3099999999995</v>
      </c>
      <c r="I87" s="84">
        <v>60.660000000000004</v>
      </c>
      <c r="J87" s="150">
        <f t="shared" si="82"/>
        <v>154.63</v>
      </c>
      <c r="K87" s="84">
        <v>139.66</v>
      </c>
      <c r="L87" s="84">
        <v>14.969999999999999</v>
      </c>
      <c r="M87" s="150">
        <f t="shared" si="83"/>
        <v>6542.3</v>
      </c>
      <c r="N87" s="161">
        <f>T87+W87</f>
        <v>774.25</v>
      </c>
      <c r="O87" s="161">
        <f>U87+X87</f>
        <v>5768.05</v>
      </c>
      <c r="P87" s="84">
        <v>0</v>
      </c>
      <c r="Q87" s="84">
        <v>0</v>
      </c>
      <c r="R87" s="84">
        <v>0</v>
      </c>
      <c r="S87" s="150">
        <f t="shared" si="84"/>
        <v>297.3</v>
      </c>
      <c r="T87" s="84">
        <v>69.75</v>
      </c>
      <c r="U87" s="84">
        <v>227.55</v>
      </c>
      <c r="V87" s="150">
        <f t="shared" si="85"/>
        <v>6245</v>
      </c>
      <c r="W87" s="84">
        <v>704.5</v>
      </c>
      <c r="X87" s="84">
        <v>5540.5</v>
      </c>
      <c r="Y87" s="150">
        <f t="shared" si="76"/>
        <v>481.63</v>
      </c>
      <c r="Z87" s="84">
        <v>385.18</v>
      </c>
      <c r="AA87" s="84">
        <v>96.45</v>
      </c>
      <c r="AB87" s="113">
        <v>0</v>
      </c>
    </row>
    <row r="88" spans="1:29" ht="16.5" customHeight="1" x14ac:dyDescent="0.15">
      <c r="A88" s="151"/>
      <c r="B88" s="83" t="s">
        <v>14</v>
      </c>
      <c r="C88" s="84">
        <f t="shared" ref="C88" si="87">D88+M88+Y88+AB88</f>
        <v>3463.03</v>
      </c>
      <c r="D88" s="150">
        <f t="shared" si="75"/>
        <v>2542.232</v>
      </c>
      <c r="E88" s="84">
        <f t="shared" si="79"/>
        <v>2533.931</v>
      </c>
      <c r="F88" s="84">
        <f t="shared" si="80"/>
        <v>8.3010000000000002</v>
      </c>
      <c r="G88" s="150">
        <f t="shared" si="81"/>
        <v>2516.0879999999997</v>
      </c>
      <c r="H88" s="84">
        <v>2509.1889999999999</v>
      </c>
      <c r="I88" s="84">
        <v>6.899</v>
      </c>
      <c r="J88" s="150">
        <f t="shared" si="82"/>
        <v>26.144000000000002</v>
      </c>
      <c r="K88" s="84">
        <v>24.742000000000001</v>
      </c>
      <c r="L88" s="84">
        <v>1.4019999999999999</v>
      </c>
      <c r="M88" s="150">
        <f t="shared" si="83"/>
        <v>920.79800000000012</v>
      </c>
      <c r="N88" s="161">
        <f t="shared" ref="N88:N96" si="88">T88+W88</f>
        <v>193.03400000000002</v>
      </c>
      <c r="O88" s="161">
        <f t="shared" ref="O88:O96" si="89">U88+X88</f>
        <v>727.76400000000012</v>
      </c>
      <c r="P88" s="84">
        <v>0</v>
      </c>
      <c r="Q88" s="84">
        <v>0</v>
      </c>
      <c r="R88" s="84">
        <v>0</v>
      </c>
      <c r="S88" s="150">
        <f t="shared" si="84"/>
        <v>34.523000000000003</v>
      </c>
      <c r="T88" s="84">
        <v>11.737</v>
      </c>
      <c r="U88" s="84">
        <v>22.786000000000001</v>
      </c>
      <c r="V88" s="150">
        <f t="shared" si="85"/>
        <v>886.27500000000009</v>
      </c>
      <c r="W88" s="84">
        <v>181.29700000000003</v>
      </c>
      <c r="X88" s="84">
        <v>704.97800000000007</v>
      </c>
      <c r="Y88" s="150">
        <f t="shared" si="76"/>
        <v>0</v>
      </c>
      <c r="Z88" s="84">
        <v>0</v>
      </c>
      <c r="AA88" s="84">
        <v>0</v>
      </c>
      <c r="AB88" s="113">
        <v>0</v>
      </c>
    </row>
    <row r="89" spans="1:29" ht="16.5" customHeight="1" x14ac:dyDescent="0.15">
      <c r="A89" s="149" t="s">
        <v>173</v>
      </c>
      <c r="B89" s="83" t="s">
        <v>13</v>
      </c>
      <c r="C89" s="84">
        <f>D89+M89+Y89+AB89</f>
        <v>590.8599999999999</v>
      </c>
      <c r="D89" s="150">
        <f t="shared" si="75"/>
        <v>224.67</v>
      </c>
      <c r="E89" s="84">
        <f t="shared" si="79"/>
        <v>221.14</v>
      </c>
      <c r="F89" s="84">
        <f t="shared" si="80"/>
        <v>3.53</v>
      </c>
      <c r="G89" s="150">
        <f t="shared" si="81"/>
        <v>222.04</v>
      </c>
      <c r="H89" s="84">
        <v>218.51</v>
      </c>
      <c r="I89" s="84">
        <v>3.53</v>
      </c>
      <c r="J89" s="150">
        <f t="shared" si="82"/>
        <v>2.63</v>
      </c>
      <c r="K89" s="84">
        <v>2.63</v>
      </c>
      <c r="L89" s="84">
        <v>0</v>
      </c>
      <c r="M89" s="150">
        <f t="shared" si="83"/>
        <v>356.28</v>
      </c>
      <c r="N89" s="161">
        <f t="shared" si="88"/>
        <v>93.22</v>
      </c>
      <c r="O89" s="161">
        <f t="shared" si="89"/>
        <v>263.06</v>
      </c>
      <c r="P89" s="84">
        <v>0</v>
      </c>
      <c r="Q89" s="84">
        <v>0</v>
      </c>
      <c r="R89" s="84">
        <v>0</v>
      </c>
      <c r="S89" s="150">
        <f t="shared" si="84"/>
        <v>85.9</v>
      </c>
      <c r="T89" s="84">
        <v>29.38</v>
      </c>
      <c r="U89" s="84">
        <v>56.52</v>
      </c>
      <c r="V89" s="150">
        <f t="shared" si="85"/>
        <v>270.38</v>
      </c>
      <c r="W89" s="84">
        <v>63.84</v>
      </c>
      <c r="X89" s="84">
        <v>206.54</v>
      </c>
      <c r="Y89" s="150">
        <f t="shared" si="76"/>
        <v>9.91</v>
      </c>
      <c r="Z89" s="84">
        <v>0.11</v>
      </c>
      <c r="AA89" s="84">
        <v>9.8000000000000007</v>
      </c>
      <c r="AB89" s="113">
        <v>0</v>
      </c>
    </row>
    <row r="90" spans="1:29" ht="16.5" customHeight="1" x14ac:dyDescent="0.15">
      <c r="A90" s="151"/>
      <c r="B90" s="83" t="s">
        <v>14</v>
      </c>
      <c r="C90" s="84">
        <f t="shared" ref="C90" si="90">D90+M90+Y90+AB90</f>
        <v>118.155</v>
      </c>
      <c r="D90" s="150">
        <f t="shared" si="75"/>
        <v>62.07</v>
      </c>
      <c r="E90" s="84">
        <f t="shared" si="79"/>
        <v>61.71</v>
      </c>
      <c r="F90" s="84">
        <f t="shared" si="80"/>
        <v>0.36</v>
      </c>
      <c r="G90" s="150">
        <f t="shared" si="81"/>
        <v>61.488</v>
      </c>
      <c r="H90" s="84">
        <v>61.128</v>
      </c>
      <c r="I90" s="84">
        <v>0.36</v>
      </c>
      <c r="J90" s="150">
        <f t="shared" si="82"/>
        <v>0.58200000000000007</v>
      </c>
      <c r="K90" s="84">
        <v>0.58200000000000007</v>
      </c>
      <c r="L90" s="84">
        <v>0</v>
      </c>
      <c r="M90" s="150">
        <f t="shared" si="83"/>
        <v>56.085000000000001</v>
      </c>
      <c r="N90" s="161">
        <f t="shared" si="88"/>
        <v>20.713000000000001</v>
      </c>
      <c r="O90" s="161">
        <f t="shared" si="89"/>
        <v>35.372</v>
      </c>
      <c r="P90" s="84">
        <v>0</v>
      </c>
      <c r="Q90" s="84">
        <v>0</v>
      </c>
      <c r="R90" s="84">
        <v>0</v>
      </c>
      <c r="S90" s="150">
        <f t="shared" si="84"/>
        <v>10.937999999999999</v>
      </c>
      <c r="T90" s="84">
        <v>5.1189999999999998</v>
      </c>
      <c r="U90" s="84">
        <v>5.819</v>
      </c>
      <c r="V90" s="150">
        <f t="shared" si="85"/>
        <v>45.146999999999998</v>
      </c>
      <c r="W90" s="84">
        <v>15.593999999999999</v>
      </c>
      <c r="X90" s="84">
        <v>29.553000000000001</v>
      </c>
      <c r="Y90" s="150">
        <f t="shared" si="76"/>
        <v>0</v>
      </c>
      <c r="Z90" s="84">
        <v>0</v>
      </c>
      <c r="AA90" s="84">
        <v>0</v>
      </c>
      <c r="AB90" s="113">
        <v>0</v>
      </c>
    </row>
    <row r="91" spans="1:29" ht="16.5" customHeight="1" x14ac:dyDescent="0.15">
      <c r="A91" s="149" t="s">
        <v>174</v>
      </c>
      <c r="B91" s="83" t="s">
        <v>13</v>
      </c>
      <c r="C91" s="84">
        <f>D91+M91+Y91+AB91</f>
        <v>13908.83</v>
      </c>
      <c r="D91" s="150">
        <f t="shared" si="75"/>
        <v>6840.9500000000007</v>
      </c>
      <c r="E91" s="84">
        <f t="shared" si="79"/>
        <v>6773.5500000000011</v>
      </c>
      <c r="F91" s="84">
        <f t="shared" si="80"/>
        <v>67.400000000000006</v>
      </c>
      <c r="G91" s="150">
        <f t="shared" si="81"/>
        <v>6535.0500000000011</v>
      </c>
      <c r="H91" s="84">
        <v>6519.4500000000007</v>
      </c>
      <c r="I91" s="84">
        <v>15.6</v>
      </c>
      <c r="J91" s="150">
        <f t="shared" si="82"/>
        <v>305.89999999999998</v>
      </c>
      <c r="K91" s="84">
        <v>254.09999999999997</v>
      </c>
      <c r="L91" s="84">
        <v>51.800000000000004</v>
      </c>
      <c r="M91" s="150">
        <f t="shared" si="83"/>
        <v>6691</v>
      </c>
      <c r="N91" s="161">
        <f t="shared" si="88"/>
        <v>1292</v>
      </c>
      <c r="O91" s="161">
        <f t="shared" si="89"/>
        <v>5399</v>
      </c>
      <c r="P91" s="84">
        <v>0</v>
      </c>
      <c r="Q91" s="84">
        <v>0</v>
      </c>
      <c r="R91" s="84">
        <v>0</v>
      </c>
      <c r="S91" s="150">
        <f t="shared" si="84"/>
        <v>63.239999999999995</v>
      </c>
      <c r="T91" s="84">
        <v>37.22</v>
      </c>
      <c r="U91" s="84">
        <v>26.02</v>
      </c>
      <c r="V91" s="150">
        <f t="shared" si="85"/>
        <v>6627.7599999999993</v>
      </c>
      <c r="W91" s="84">
        <v>1254.78</v>
      </c>
      <c r="X91" s="84">
        <v>5372.98</v>
      </c>
      <c r="Y91" s="150">
        <f t="shared" si="76"/>
        <v>376.88</v>
      </c>
      <c r="Z91" s="84">
        <v>110.11</v>
      </c>
      <c r="AA91" s="84">
        <v>266.77</v>
      </c>
      <c r="AB91" s="113">
        <v>0</v>
      </c>
    </row>
    <row r="92" spans="1:29" ht="16.5" customHeight="1" x14ac:dyDescent="0.15">
      <c r="A92" s="151"/>
      <c r="B92" s="83" t="s">
        <v>14</v>
      </c>
      <c r="C92" s="84">
        <f t="shared" ref="C92" si="91">D92+M92+Y92+AB92</f>
        <v>3137.4519999999998</v>
      </c>
      <c r="D92" s="150">
        <f t="shared" si="75"/>
        <v>2089.3789999999999</v>
      </c>
      <c r="E92" s="84">
        <f t="shared" si="79"/>
        <v>2082.4459999999999</v>
      </c>
      <c r="F92" s="84">
        <f t="shared" si="80"/>
        <v>6.9329999999999998</v>
      </c>
      <c r="G92" s="150">
        <f t="shared" si="81"/>
        <v>2053.0340000000001</v>
      </c>
      <c r="H92" s="84">
        <v>2051.3620000000001</v>
      </c>
      <c r="I92" s="84">
        <v>1.6719999999999999</v>
      </c>
      <c r="J92" s="150">
        <f t="shared" si="82"/>
        <v>36.344999999999999</v>
      </c>
      <c r="K92" s="84">
        <v>31.084</v>
      </c>
      <c r="L92" s="84">
        <v>5.2610000000000001</v>
      </c>
      <c r="M92" s="150">
        <f t="shared" si="83"/>
        <v>1048.0729999999999</v>
      </c>
      <c r="N92" s="161">
        <f t="shared" si="88"/>
        <v>314.53899999999999</v>
      </c>
      <c r="O92" s="161">
        <f t="shared" si="89"/>
        <v>733.53399999999999</v>
      </c>
      <c r="P92" s="84">
        <v>0</v>
      </c>
      <c r="Q92" s="84">
        <v>0</v>
      </c>
      <c r="R92" s="84">
        <v>0</v>
      </c>
      <c r="S92" s="150">
        <f t="shared" si="84"/>
        <v>9.0299999999999994</v>
      </c>
      <c r="T92" s="84">
        <v>6.4269999999999996</v>
      </c>
      <c r="U92" s="84">
        <v>2.6030000000000002</v>
      </c>
      <c r="V92" s="150">
        <f t="shared" si="85"/>
        <v>1039.0430000000001</v>
      </c>
      <c r="W92" s="84">
        <v>308.11199999999997</v>
      </c>
      <c r="X92" s="84">
        <v>730.93100000000004</v>
      </c>
      <c r="Y92" s="150">
        <f t="shared" si="76"/>
        <v>0</v>
      </c>
      <c r="Z92" s="84">
        <v>0</v>
      </c>
      <c r="AA92" s="84">
        <v>0</v>
      </c>
      <c r="AB92" s="113">
        <v>0</v>
      </c>
    </row>
    <row r="93" spans="1:29" ht="16.5" customHeight="1" x14ac:dyDescent="0.15">
      <c r="A93" s="149" t="s">
        <v>175</v>
      </c>
      <c r="B93" s="83" t="s">
        <v>13</v>
      </c>
      <c r="C93" s="84">
        <f>D93+M93+Y93+AB93</f>
        <v>1333.43</v>
      </c>
      <c r="D93" s="150">
        <f t="shared" si="75"/>
        <v>696.55</v>
      </c>
      <c r="E93" s="84">
        <f t="shared" si="79"/>
        <v>695.41</v>
      </c>
      <c r="F93" s="84">
        <f t="shared" si="80"/>
        <v>1.1400000000000001</v>
      </c>
      <c r="G93" s="150">
        <f t="shared" si="81"/>
        <v>688.9799999999999</v>
      </c>
      <c r="H93" s="84">
        <v>687.96999999999991</v>
      </c>
      <c r="I93" s="84">
        <v>1.01</v>
      </c>
      <c r="J93" s="150">
        <f t="shared" si="82"/>
        <v>7.5699999999999994</v>
      </c>
      <c r="K93" s="84">
        <v>7.4399999999999995</v>
      </c>
      <c r="L93" s="84">
        <v>0.13</v>
      </c>
      <c r="M93" s="150">
        <f t="shared" si="83"/>
        <v>624.73</v>
      </c>
      <c r="N93" s="161">
        <f t="shared" si="88"/>
        <v>57.449999999999996</v>
      </c>
      <c r="O93" s="161">
        <f t="shared" si="89"/>
        <v>567.28</v>
      </c>
      <c r="P93" s="84">
        <v>0</v>
      </c>
      <c r="Q93" s="84">
        <v>0</v>
      </c>
      <c r="R93" s="84">
        <v>0</v>
      </c>
      <c r="S93" s="150">
        <f t="shared" si="84"/>
        <v>105.04</v>
      </c>
      <c r="T93" s="84">
        <v>22.08</v>
      </c>
      <c r="U93" s="84">
        <v>82.960000000000008</v>
      </c>
      <c r="V93" s="150">
        <f t="shared" si="85"/>
        <v>519.68999999999994</v>
      </c>
      <c r="W93" s="84">
        <v>35.369999999999997</v>
      </c>
      <c r="X93" s="84">
        <v>484.32</v>
      </c>
      <c r="Y93" s="150">
        <f t="shared" si="76"/>
        <v>12.15</v>
      </c>
      <c r="Z93" s="84">
        <v>0</v>
      </c>
      <c r="AA93" s="84">
        <v>12.15</v>
      </c>
      <c r="AB93" s="113">
        <v>0</v>
      </c>
    </row>
    <row r="94" spans="1:29" ht="16.5" customHeight="1" x14ac:dyDescent="0.15">
      <c r="A94" s="151"/>
      <c r="B94" s="83" t="s">
        <v>14</v>
      </c>
      <c r="C94" s="84">
        <f t="shared" ref="C94:C96" si="92">D94+M94+Y94+AB94</f>
        <v>335.42999999999995</v>
      </c>
      <c r="D94" s="150">
        <f t="shared" si="75"/>
        <v>242.07699999999997</v>
      </c>
      <c r="E94" s="84">
        <f t="shared" si="79"/>
        <v>241.87099999999998</v>
      </c>
      <c r="F94" s="84">
        <f t="shared" si="80"/>
        <v>0.20600000000000002</v>
      </c>
      <c r="G94" s="150">
        <f t="shared" si="81"/>
        <v>239.94199999999998</v>
      </c>
      <c r="H94" s="84">
        <v>239.75099999999998</v>
      </c>
      <c r="I94" s="84">
        <v>0.191</v>
      </c>
      <c r="J94" s="150">
        <f t="shared" si="82"/>
        <v>2.1350000000000002</v>
      </c>
      <c r="K94" s="84">
        <v>2.12</v>
      </c>
      <c r="L94" s="84">
        <v>1.4999999999999999E-2</v>
      </c>
      <c r="M94" s="150">
        <f t="shared" si="83"/>
        <v>93.352999999999994</v>
      </c>
      <c r="N94" s="161">
        <f t="shared" si="88"/>
        <v>14.622</v>
      </c>
      <c r="O94" s="161">
        <f t="shared" si="89"/>
        <v>78.730999999999995</v>
      </c>
      <c r="P94" s="84">
        <v>0</v>
      </c>
      <c r="Q94" s="84">
        <v>0</v>
      </c>
      <c r="R94" s="84">
        <v>0</v>
      </c>
      <c r="S94" s="150">
        <f t="shared" si="84"/>
        <v>12.581999999999999</v>
      </c>
      <c r="T94" s="84">
        <v>3.8889999999999998</v>
      </c>
      <c r="U94" s="84">
        <v>8.6929999999999996</v>
      </c>
      <c r="V94" s="150">
        <f t="shared" si="85"/>
        <v>80.771000000000001</v>
      </c>
      <c r="W94" s="84">
        <v>10.733000000000001</v>
      </c>
      <c r="X94" s="84">
        <v>70.037999999999997</v>
      </c>
      <c r="Y94" s="150">
        <f t="shared" si="76"/>
        <v>0</v>
      </c>
      <c r="Z94" s="84">
        <v>0</v>
      </c>
      <c r="AA94" s="84">
        <v>0</v>
      </c>
      <c r="AB94" s="113">
        <v>0</v>
      </c>
    </row>
    <row r="95" spans="1:29" ht="16.5" customHeight="1" x14ac:dyDescent="0.15">
      <c r="A95" s="149" t="s">
        <v>176</v>
      </c>
      <c r="B95" s="83" t="s">
        <v>13</v>
      </c>
      <c r="C95" s="84">
        <f t="shared" si="92"/>
        <v>831.34</v>
      </c>
      <c r="D95" s="150">
        <f t="shared" si="75"/>
        <v>489.21999999999997</v>
      </c>
      <c r="E95" s="84">
        <f t="shared" si="79"/>
        <v>481.63</v>
      </c>
      <c r="F95" s="84">
        <f t="shared" si="80"/>
        <v>7.59</v>
      </c>
      <c r="G95" s="150">
        <f t="shared" si="81"/>
        <v>485.17999999999995</v>
      </c>
      <c r="H95" s="84">
        <v>477.59</v>
      </c>
      <c r="I95" s="84">
        <v>7.59</v>
      </c>
      <c r="J95" s="150">
        <f t="shared" si="82"/>
        <v>4.04</v>
      </c>
      <c r="K95" s="84">
        <v>4.04</v>
      </c>
      <c r="L95" s="84">
        <v>0</v>
      </c>
      <c r="M95" s="150">
        <f t="shared" si="83"/>
        <v>340.51</v>
      </c>
      <c r="N95" s="161">
        <f t="shared" si="88"/>
        <v>34.209999999999994</v>
      </c>
      <c r="O95" s="161">
        <f t="shared" si="89"/>
        <v>306.3</v>
      </c>
      <c r="P95" s="84">
        <v>0</v>
      </c>
      <c r="Q95" s="84">
        <v>0</v>
      </c>
      <c r="R95" s="84">
        <v>0</v>
      </c>
      <c r="S95" s="150">
        <f t="shared" si="84"/>
        <v>50.36</v>
      </c>
      <c r="T95" s="84">
        <v>13.29</v>
      </c>
      <c r="U95" s="84">
        <v>37.07</v>
      </c>
      <c r="V95" s="150">
        <f t="shared" si="85"/>
        <v>290.15000000000003</v>
      </c>
      <c r="W95" s="84">
        <v>20.919999999999998</v>
      </c>
      <c r="X95" s="84">
        <v>269.23</v>
      </c>
      <c r="Y95" s="150">
        <f t="shared" si="76"/>
        <v>1.61</v>
      </c>
      <c r="Z95" s="84">
        <v>0</v>
      </c>
      <c r="AA95" s="84">
        <v>1.61</v>
      </c>
      <c r="AB95" s="113">
        <v>0</v>
      </c>
    </row>
    <row r="96" spans="1:29" ht="16.5" customHeight="1" thickBot="1" x14ac:dyDescent="0.2">
      <c r="A96" s="101"/>
      <c r="B96" s="153" t="s">
        <v>14</v>
      </c>
      <c r="C96" s="104">
        <f t="shared" si="92"/>
        <v>205.50400000000002</v>
      </c>
      <c r="D96" s="154">
        <f t="shared" si="75"/>
        <v>155.91200000000001</v>
      </c>
      <c r="E96" s="104">
        <f t="shared" si="79"/>
        <v>154.03300000000002</v>
      </c>
      <c r="F96" s="104">
        <f t="shared" si="80"/>
        <v>1.879</v>
      </c>
      <c r="G96" s="154">
        <f t="shared" si="81"/>
        <v>154.83799999999999</v>
      </c>
      <c r="H96" s="104">
        <v>152.959</v>
      </c>
      <c r="I96" s="104">
        <v>1.879</v>
      </c>
      <c r="J96" s="154">
        <f t="shared" si="82"/>
        <v>1.0740000000000001</v>
      </c>
      <c r="K96" s="104">
        <v>1.0740000000000001</v>
      </c>
      <c r="L96" s="104">
        <v>0</v>
      </c>
      <c r="M96" s="154">
        <f t="shared" si="83"/>
        <v>49.591999999999999</v>
      </c>
      <c r="N96" s="163">
        <f t="shared" si="88"/>
        <v>7.2230000000000008</v>
      </c>
      <c r="O96" s="163">
        <f t="shared" si="89"/>
        <v>42.369</v>
      </c>
      <c r="P96" s="104">
        <v>0</v>
      </c>
      <c r="Q96" s="104">
        <v>0</v>
      </c>
      <c r="R96" s="104">
        <v>0</v>
      </c>
      <c r="S96" s="154">
        <f t="shared" si="84"/>
        <v>6.125</v>
      </c>
      <c r="T96" s="104">
        <v>2.1949999999999998</v>
      </c>
      <c r="U96" s="104">
        <v>3.93</v>
      </c>
      <c r="V96" s="154">
        <f t="shared" si="85"/>
        <v>43.466999999999999</v>
      </c>
      <c r="W96" s="104">
        <v>5.0280000000000005</v>
      </c>
      <c r="X96" s="104">
        <v>38.439</v>
      </c>
      <c r="Y96" s="154">
        <f t="shared" si="76"/>
        <v>0</v>
      </c>
      <c r="Z96" s="104">
        <v>0</v>
      </c>
      <c r="AA96" s="104">
        <v>0</v>
      </c>
      <c r="AB96" s="115">
        <v>0</v>
      </c>
    </row>
    <row r="97" spans="1:29" ht="16.5" customHeight="1" x14ac:dyDescent="0.15">
      <c r="A97" s="155"/>
      <c r="B97" s="156"/>
      <c r="C97" s="114"/>
      <c r="D97" s="114"/>
      <c r="E97" s="114"/>
      <c r="F97" s="114"/>
      <c r="G97" s="114"/>
      <c r="H97" s="114"/>
      <c r="I97" s="114"/>
      <c r="J97" s="114"/>
      <c r="K97" s="114"/>
      <c r="L97" s="114"/>
      <c r="M97" s="114"/>
      <c r="N97" s="114"/>
      <c r="O97" s="114"/>
      <c r="P97" s="114"/>
      <c r="Q97" s="114"/>
      <c r="R97" s="114"/>
      <c r="S97" s="114"/>
      <c r="T97" s="114"/>
      <c r="U97" s="114"/>
      <c r="V97" s="114"/>
      <c r="W97" s="114"/>
      <c r="X97" s="114"/>
      <c r="Y97" s="114"/>
      <c r="Z97" s="114"/>
      <c r="AA97" s="114"/>
      <c r="AB97" s="114"/>
    </row>
    <row r="100" spans="1:29" ht="17.25" x14ac:dyDescent="0.15">
      <c r="A100" s="3" t="s">
        <v>396</v>
      </c>
    </row>
    <row r="101" spans="1:29" ht="15" thickBot="1" x14ac:dyDescent="0.2">
      <c r="A101" s="346" t="s">
        <v>28</v>
      </c>
      <c r="B101" s="346"/>
      <c r="C101" s="346"/>
      <c r="D101" s="346"/>
      <c r="E101" s="346"/>
      <c r="F101" s="346"/>
      <c r="G101" s="346"/>
      <c r="H101" s="346"/>
      <c r="I101" s="346"/>
      <c r="J101" s="346"/>
      <c r="K101" s="346"/>
      <c r="L101" s="346"/>
      <c r="M101" s="346"/>
      <c r="N101" s="346"/>
      <c r="O101" s="346"/>
      <c r="P101" s="346"/>
      <c r="Q101" s="346"/>
      <c r="R101" s="346"/>
      <c r="S101" s="346"/>
      <c r="T101" s="346"/>
      <c r="U101" s="346"/>
      <c r="V101" s="346"/>
      <c r="W101" s="346"/>
      <c r="X101" s="346"/>
      <c r="Y101" s="346"/>
      <c r="Z101" s="346"/>
      <c r="AA101" s="346"/>
      <c r="AB101" s="346"/>
    </row>
    <row r="102" spans="1:29" ht="16.5" customHeight="1" x14ac:dyDescent="0.15">
      <c r="A102" s="134"/>
      <c r="B102" s="135"/>
      <c r="C102" s="136"/>
      <c r="D102" s="137" t="s">
        <v>0</v>
      </c>
      <c r="E102" s="138"/>
      <c r="F102" s="138"/>
      <c r="G102" s="138"/>
      <c r="H102" s="138"/>
      <c r="I102" s="138"/>
      <c r="J102" s="138"/>
      <c r="K102" s="138"/>
      <c r="L102" s="138"/>
      <c r="M102" s="138"/>
      <c r="N102" s="138"/>
      <c r="O102" s="138"/>
      <c r="P102" s="138"/>
      <c r="Q102" s="138"/>
      <c r="R102" s="138"/>
      <c r="S102" s="138"/>
      <c r="T102" s="138"/>
      <c r="U102" s="138"/>
      <c r="V102" s="138"/>
      <c r="W102" s="138"/>
      <c r="X102" s="138"/>
      <c r="Y102" s="137" t="s">
        <v>321</v>
      </c>
      <c r="Z102" s="138"/>
      <c r="AA102" s="138"/>
      <c r="AB102" s="139"/>
      <c r="AC102" s="107"/>
    </row>
    <row r="103" spans="1:29" ht="16.5" customHeight="1" x14ac:dyDescent="0.15">
      <c r="A103" s="140" t="s">
        <v>191</v>
      </c>
      <c r="B103" s="72"/>
      <c r="C103" s="124" t="s">
        <v>320</v>
      </c>
      <c r="D103" s="141" t="s">
        <v>3</v>
      </c>
      <c r="E103" s="142"/>
      <c r="F103" s="142"/>
      <c r="G103" s="142"/>
      <c r="H103" s="142"/>
      <c r="I103" s="142"/>
      <c r="J103" s="142"/>
      <c r="K103" s="142"/>
      <c r="L103" s="142"/>
      <c r="M103" s="141" t="s">
        <v>4</v>
      </c>
      <c r="N103" s="142"/>
      <c r="O103" s="142"/>
      <c r="P103" s="142"/>
      <c r="Q103" s="142"/>
      <c r="R103" s="142"/>
      <c r="S103" s="142"/>
      <c r="T103" s="142"/>
      <c r="U103" s="142"/>
      <c r="V103" s="142"/>
      <c r="W103" s="142"/>
      <c r="X103" s="142"/>
      <c r="Y103" s="83"/>
      <c r="Z103" s="83"/>
      <c r="AA103" s="83"/>
      <c r="AB103" s="143" t="s">
        <v>192</v>
      </c>
      <c r="AC103" s="107"/>
    </row>
    <row r="104" spans="1:29" ht="16.5" customHeight="1" x14ac:dyDescent="0.15">
      <c r="A104" s="140"/>
      <c r="B104" s="72"/>
      <c r="C104" s="124"/>
      <c r="D104" s="141" t="s">
        <v>5</v>
      </c>
      <c r="E104" s="142"/>
      <c r="F104" s="142"/>
      <c r="G104" s="141" t="s">
        <v>6</v>
      </c>
      <c r="H104" s="142"/>
      <c r="I104" s="142"/>
      <c r="J104" s="141" t="s">
        <v>7</v>
      </c>
      <c r="K104" s="142"/>
      <c r="L104" s="142"/>
      <c r="M104" s="141" t="s">
        <v>8</v>
      </c>
      <c r="N104" s="142"/>
      <c r="O104" s="142"/>
      <c r="P104" s="141" t="s">
        <v>6</v>
      </c>
      <c r="Q104" s="142"/>
      <c r="R104" s="142"/>
      <c r="S104" s="141" t="s">
        <v>7</v>
      </c>
      <c r="T104" s="142"/>
      <c r="U104" s="142"/>
      <c r="V104" s="141" t="s">
        <v>9</v>
      </c>
      <c r="W104" s="142"/>
      <c r="X104" s="142"/>
      <c r="Y104" s="124" t="s">
        <v>2</v>
      </c>
      <c r="Z104" s="124" t="s">
        <v>205</v>
      </c>
      <c r="AA104" s="124" t="s">
        <v>206</v>
      </c>
      <c r="AB104" s="143"/>
      <c r="AC104" s="107"/>
    </row>
    <row r="105" spans="1:29" ht="16.5" customHeight="1" x14ac:dyDescent="0.15">
      <c r="A105" s="144"/>
      <c r="C105" s="145"/>
      <c r="D105" s="83" t="s">
        <v>2</v>
      </c>
      <c r="E105" s="83" t="s">
        <v>10</v>
      </c>
      <c r="F105" s="83" t="s">
        <v>11</v>
      </c>
      <c r="G105" s="83" t="s">
        <v>2</v>
      </c>
      <c r="H105" s="83" t="s">
        <v>10</v>
      </c>
      <c r="I105" s="83" t="s">
        <v>11</v>
      </c>
      <c r="J105" s="83" t="s">
        <v>2</v>
      </c>
      <c r="K105" s="83" t="s">
        <v>10</v>
      </c>
      <c r="L105" s="83" t="s">
        <v>11</v>
      </c>
      <c r="M105" s="83" t="s">
        <v>2</v>
      </c>
      <c r="N105" s="146" t="s">
        <v>10</v>
      </c>
      <c r="O105" s="147" t="s">
        <v>11</v>
      </c>
      <c r="P105" s="83" t="s">
        <v>2</v>
      </c>
      <c r="Q105" s="83" t="s">
        <v>10</v>
      </c>
      <c r="R105" s="83" t="s">
        <v>11</v>
      </c>
      <c r="S105" s="83" t="s">
        <v>2</v>
      </c>
      <c r="T105" s="83" t="s">
        <v>10</v>
      </c>
      <c r="U105" s="83" t="s">
        <v>11</v>
      </c>
      <c r="V105" s="83" t="s">
        <v>2</v>
      </c>
      <c r="W105" s="83" t="s">
        <v>10</v>
      </c>
      <c r="X105" s="83" t="s">
        <v>11</v>
      </c>
      <c r="Y105" s="145"/>
      <c r="Z105" s="145"/>
      <c r="AA105" s="145"/>
      <c r="AB105" s="148"/>
      <c r="AC105" s="107"/>
    </row>
    <row r="106" spans="1:29" ht="16.5" customHeight="1" x14ac:dyDescent="0.15">
      <c r="A106" s="149" t="s">
        <v>15</v>
      </c>
      <c r="B106" s="83" t="s">
        <v>13</v>
      </c>
      <c r="C106" s="84">
        <f>D106+M106+Y106+AB106</f>
        <v>43970.31</v>
      </c>
      <c r="D106" s="84">
        <f>E106+F106</f>
        <v>20000.5</v>
      </c>
      <c r="E106" s="84">
        <f>H106+K106</f>
        <v>19735.79</v>
      </c>
      <c r="F106" s="84">
        <f>I106+L106</f>
        <v>264.71000000000004</v>
      </c>
      <c r="G106" s="84">
        <f>H106+I106</f>
        <v>18479.25</v>
      </c>
      <c r="H106" s="84">
        <f>H108+H110+H112+H114+H116</f>
        <v>18394.72</v>
      </c>
      <c r="I106" s="84">
        <f>I108+I110+I112+I114+I116</f>
        <v>84.529999999999987</v>
      </c>
      <c r="J106" s="84">
        <f>K106+L106</f>
        <v>1521.25</v>
      </c>
      <c r="K106" s="84">
        <f>K108+K110+K112+K114+K116</f>
        <v>1341.07</v>
      </c>
      <c r="L106" s="84">
        <f>L108+L110+L112+L114+L116</f>
        <v>180.18000000000004</v>
      </c>
      <c r="M106" s="84">
        <f>N106+O106</f>
        <v>22097.34</v>
      </c>
      <c r="N106" s="161">
        <f>T106+W106</f>
        <v>3762.64</v>
      </c>
      <c r="O106" s="161">
        <f>U106+X106</f>
        <v>18334.7</v>
      </c>
      <c r="P106" s="84">
        <v>0</v>
      </c>
      <c r="Q106" s="84">
        <v>0</v>
      </c>
      <c r="R106" s="84">
        <v>0</v>
      </c>
      <c r="S106" s="84">
        <f>T106+U106</f>
        <v>562.61</v>
      </c>
      <c r="T106" s="84">
        <f>T108+T110+T112+T114+T116</f>
        <v>232.98000000000002</v>
      </c>
      <c r="U106" s="84">
        <f>U108+U110+U112+U114+U116</f>
        <v>329.63</v>
      </c>
      <c r="V106" s="84">
        <f>W106+X106</f>
        <v>21534.73</v>
      </c>
      <c r="W106" s="84">
        <f>W108+W110+W112+W114+W116</f>
        <v>3529.66</v>
      </c>
      <c r="X106" s="84">
        <f>X108+X110+X112+X114+X116</f>
        <v>18005.07</v>
      </c>
      <c r="Y106" s="150">
        <f t="shared" ref="Y106:Y117" si="93">SUM(Z106:AA106)</f>
        <v>1608.35</v>
      </c>
      <c r="Z106" s="84">
        <f>Z108+Z110+Z112+Z114+Z116</f>
        <v>1234.29</v>
      </c>
      <c r="AA106" s="84">
        <f t="shared" ref="AA106:AB106" si="94">AA108+AA110+AA112+AA114+AA116</f>
        <v>374.05999999999995</v>
      </c>
      <c r="AB106" s="113">
        <f t="shared" si="94"/>
        <v>264.12</v>
      </c>
    </row>
    <row r="107" spans="1:29" ht="16.5" customHeight="1" x14ac:dyDescent="0.15">
      <c r="A107" s="151"/>
      <c r="B107" s="83" t="s">
        <v>14</v>
      </c>
      <c r="C107" s="84">
        <f t="shared" ref="C107" si="95">D107+M107+Y107+AB107</f>
        <v>9489.8490000000002</v>
      </c>
      <c r="D107" s="84">
        <f t="shared" ref="D107:D117" si="96">E107+F107</f>
        <v>6229.415</v>
      </c>
      <c r="E107" s="84">
        <f t="shared" ref="E107:E117" si="97">H107+K107</f>
        <v>6196.7860000000001</v>
      </c>
      <c r="F107" s="84">
        <f t="shared" ref="F107:F117" si="98">I107+L107</f>
        <v>32.629000000000005</v>
      </c>
      <c r="G107" s="84">
        <f t="shared" ref="G107:G117" si="99">H107+I107</f>
        <v>5995.8880000000008</v>
      </c>
      <c r="H107" s="84">
        <f>H109+H111+H113+H115+H117</f>
        <v>5984.7300000000005</v>
      </c>
      <c r="I107" s="84">
        <f>I109+I111+I113+I115+I117</f>
        <v>11.157999999999999</v>
      </c>
      <c r="J107" s="84">
        <f t="shared" ref="J107:J117" si="100">K107+L107</f>
        <v>233.52699999999996</v>
      </c>
      <c r="K107" s="84">
        <f>K109+K111+K113+K115+K117</f>
        <v>212.05599999999995</v>
      </c>
      <c r="L107" s="84">
        <f>L109+L111+L113+L115+L117</f>
        <v>21.471000000000004</v>
      </c>
      <c r="M107" s="84">
        <f t="shared" ref="M107:M117" si="101">N107+O107</f>
        <v>3260.4340000000002</v>
      </c>
      <c r="N107" s="161">
        <f t="shared" ref="N107:N117" si="102">T107+W107</f>
        <v>923.77699999999993</v>
      </c>
      <c r="O107" s="161">
        <f t="shared" ref="O107:O117" si="103">U107+X107</f>
        <v>2336.6570000000002</v>
      </c>
      <c r="P107" s="84">
        <v>0</v>
      </c>
      <c r="Q107" s="84">
        <v>0</v>
      </c>
      <c r="R107" s="84">
        <v>0</v>
      </c>
      <c r="S107" s="84">
        <f t="shared" ref="S107:S117" si="104">T107+U107</f>
        <v>107.27100000000002</v>
      </c>
      <c r="T107" s="84">
        <f>T109+T111+T113+T115+T117</f>
        <v>60.829000000000001</v>
      </c>
      <c r="U107" s="84">
        <f>U109+U111+U113+U115+U117</f>
        <v>46.442000000000007</v>
      </c>
      <c r="V107" s="84">
        <f t="shared" ref="V107:V117" si="105">W107+X107</f>
        <v>3153.163</v>
      </c>
      <c r="W107" s="84">
        <f>W109+W111+W113+W115+W117</f>
        <v>862.94799999999998</v>
      </c>
      <c r="X107" s="84">
        <f>X109+X111+X113+X115+X117</f>
        <v>2290.2150000000001</v>
      </c>
      <c r="Y107" s="150">
        <f t="shared" si="93"/>
        <v>0</v>
      </c>
      <c r="Z107" s="84">
        <f>Z109+Z111+Z113+Z115+Z117</f>
        <v>0</v>
      </c>
      <c r="AA107" s="84">
        <f t="shared" ref="AA107:AB107" si="106">AA109+AA111+AA113+AA115+AA117</f>
        <v>0</v>
      </c>
      <c r="AB107" s="113">
        <f t="shared" si="106"/>
        <v>0</v>
      </c>
    </row>
    <row r="108" spans="1:29" ht="16.5" customHeight="1" x14ac:dyDescent="0.15">
      <c r="A108" s="149" t="s">
        <v>43</v>
      </c>
      <c r="B108" s="83" t="s">
        <v>13</v>
      </c>
      <c r="C108" s="84">
        <f>D108+M108+Y108+AB108</f>
        <v>26384.399999999998</v>
      </c>
      <c r="D108" s="84">
        <f t="shared" si="96"/>
        <v>10704.480000000001</v>
      </c>
      <c r="E108" s="84">
        <f t="shared" si="97"/>
        <v>10587.890000000001</v>
      </c>
      <c r="F108" s="84">
        <f t="shared" si="98"/>
        <v>116.59</v>
      </c>
      <c r="G108" s="84">
        <f t="shared" si="99"/>
        <v>10286.340000000002</v>
      </c>
      <c r="H108" s="84">
        <v>10229.890000000001</v>
      </c>
      <c r="I108" s="84">
        <v>56.449999999999996</v>
      </c>
      <c r="J108" s="84">
        <f t="shared" si="100"/>
        <v>418.14</v>
      </c>
      <c r="K108" s="84">
        <v>358</v>
      </c>
      <c r="L108" s="84">
        <v>60.14</v>
      </c>
      <c r="M108" s="84">
        <f t="shared" si="101"/>
        <v>14444.22</v>
      </c>
      <c r="N108" s="161">
        <f t="shared" si="102"/>
        <v>2293.9</v>
      </c>
      <c r="O108" s="161">
        <f t="shared" si="103"/>
        <v>12150.32</v>
      </c>
      <c r="P108" s="84">
        <v>0</v>
      </c>
      <c r="Q108" s="84">
        <v>0</v>
      </c>
      <c r="R108" s="84">
        <v>0</v>
      </c>
      <c r="S108" s="84">
        <f t="shared" si="104"/>
        <v>265.29000000000002</v>
      </c>
      <c r="T108" s="84">
        <v>31.78</v>
      </c>
      <c r="U108" s="84">
        <v>233.51000000000002</v>
      </c>
      <c r="V108" s="84">
        <f t="shared" si="105"/>
        <v>14178.93</v>
      </c>
      <c r="W108" s="84">
        <v>2262.12</v>
      </c>
      <c r="X108" s="84">
        <v>11916.81</v>
      </c>
      <c r="Y108" s="150">
        <f t="shared" si="93"/>
        <v>972.78</v>
      </c>
      <c r="Z108" s="84">
        <v>720.14</v>
      </c>
      <c r="AA108" s="84">
        <v>252.64</v>
      </c>
      <c r="AB108" s="113">
        <v>262.92</v>
      </c>
    </row>
    <row r="109" spans="1:29" ht="16.5" customHeight="1" x14ac:dyDescent="0.15">
      <c r="A109" s="151"/>
      <c r="B109" s="83" t="s">
        <v>14</v>
      </c>
      <c r="C109" s="84">
        <f t="shared" ref="C109" si="107">D109+M109+Y109+AB109</f>
        <v>5578.8209999999999</v>
      </c>
      <c r="D109" s="84">
        <f t="shared" si="96"/>
        <v>3521.3539999999998</v>
      </c>
      <c r="E109" s="84">
        <f t="shared" si="97"/>
        <v>3508.9659999999999</v>
      </c>
      <c r="F109" s="84">
        <f t="shared" si="98"/>
        <v>12.388</v>
      </c>
      <c r="G109" s="84">
        <f t="shared" si="99"/>
        <v>3453.65</v>
      </c>
      <c r="H109" s="84">
        <v>3446.3789999999999</v>
      </c>
      <c r="I109" s="84">
        <v>7.2709999999999999</v>
      </c>
      <c r="J109" s="84">
        <f t="shared" si="100"/>
        <v>67.704000000000008</v>
      </c>
      <c r="K109" s="84">
        <v>62.587000000000003</v>
      </c>
      <c r="L109" s="84">
        <v>5.117</v>
      </c>
      <c r="M109" s="84">
        <f t="shared" si="101"/>
        <v>2057.4670000000001</v>
      </c>
      <c r="N109" s="161">
        <f t="shared" si="102"/>
        <v>560.48</v>
      </c>
      <c r="O109" s="161">
        <f t="shared" si="103"/>
        <v>1496.9870000000001</v>
      </c>
      <c r="P109" s="84">
        <v>0</v>
      </c>
      <c r="Q109" s="84">
        <v>0</v>
      </c>
      <c r="R109" s="84">
        <v>0</v>
      </c>
      <c r="S109" s="84">
        <f t="shared" si="104"/>
        <v>39.661999999999999</v>
      </c>
      <c r="T109" s="84">
        <v>6.8179999999999996</v>
      </c>
      <c r="U109" s="84">
        <v>32.844000000000001</v>
      </c>
      <c r="V109" s="84">
        <f t="shared" si="105"/>
        <v>2017.8050000000001</v>
      </c>
      <c r="W109" s="84">
        <v>553.66200000000003</v>
      </c>
      <c r="X109" s="84">
        <v>1464.143</v>
      </c>
      <c r="Y109" s="150">
        <f t="shared" si="93"/>
        <v>0</v>
      </c>
      <c r="Z109" s="84">
        <v>0</v>
      </c>
      <c r="AA109" s="84">
        <v>0</v>
      </c>
      <c r="AB109" s="113">
        <v>0</v>
      </c>
    </row>
    <row r="110" spans="1:29" ht="16.5" customHeight="1" x14ac:dyDescent="0.15">
      <c r="A110" s="149" t="s">
        <v>44</v>
      </c>
      <c r="B110" s="83" t="s">
        <v>13</v>
      </c>
      <c r="C110" s="84">
        <f>D110+M110+Y110+AB110</f>
        <v>12592.54</v>
      </c>
      <c r="D110" s="84">
        <f t="shared" si="96"/>
        <v>6435.29</v>
      </c>
      <c r="E110" s="84">
        <f t="shared" si="97"/>
        <v>6295.91</v>
      </c>
      <c r="F110" s="84">
        <f t="shared" si="98"/>
        <v>139.38</v>
      </c>
      <c r="G110" s="84">
        <f t="shared" si="99"/>
        <v>5357.71</v>
      </c>
      <c r="H110" s="84">
        <v>5337.05</v>
      </c>
      <c r="I110" s="84">
        <v>20.66</v>
      </c>
      <c r="J110" s="84">
        <f t="shared" si="100"/>
        <v>1077.58</v>
      </c>
      <c r="K110" s="84">
        <v>958.8599999999999</v>
      </c>
      <c r="L110" s="84">
        <v>118.72</v>
      </c>
      <c r="M110" s="84">
        <f t="shared" si="101"/>
        <v>5704.11</v>
      </c>
      <c r="N110" s="161">
        <f t="shared" si="102"/>
        <v>1379.9499999999998</v>
      </c>
      <c r="O110" s="161">
        <f t="shared" si="103"/>
        <v>4324.16</v>
      </c>
      <c r="P110" s="84">
        <v>0</v>
      </c>
      <c r="Q110" s="84">
        <v>0</v>
      </c>
      <c r="R110" s="84">
        <v>0</v>
      </c>
      <c r="S110" s="84">
        <f t="shared" si="104"/>
        <v>271.31</v>
      </c>
      <c r="T110" s="84">
        <v>194.02</v>
      </c>
      <c r="U110" s="84">
        <v>77.290000000000006</v>
      </c>
      <c r="V110" s="84">
        <f t="shared" si="105"/>
        <v>5432.7999999999993</v>
      </c>
      <c r="W110" s="84">
        <v>1185.9299999999998</v>
      </c>
      <c r="X110" s="84">
        <v>4246.87</v>
      </c>
      <c r="Y110" s="150">
        <f t="shared" si="93"/>
        <v>451.94</v>
      </c>
      <c r="Z110" s="84">
        <v>356.7</v>
      </c>
      <c r="AA110" s="84">
        <v>95.24</v>
      </c>
      <c r="AB110" s="113">
        <v>1.2</v>
      </c>
    </row>
    <row r="111" spans="1:29" ht="16.5" customHeight="1" x14ac:dyDescent="0.15">
      <c r="A111" s="151"/>
      <c r="B111" s="83" t="s">
        <v>14</v>
      </c>
      <c r="C111" s="84">
        <f t="shared" ref="C111" si="108">D111+M111+Y111+AB111</f>
        <v>2632.2060000000001</v>
      </c>
      <c r="D111" s="84">
        <f t="shared" si="96"/>
        <v>1709.0809999999999</v>
      </c>
      <c r="E111" s="84">
        <f t="shared" si="97"/>
        <v>1690.059</v>
      </c>
      <c r="F111" s="84">
        <f t="shared" si="98"/>
        <v>19.022000000000002</v>
      </c>
      <c r="G111" s="84">
        <f t="shared" si="99"/>
        <v>1547.702</v>
      </c>
      <c r="H111" s="84">
        <v>1544.912</v>
      </c>
      <c r="I111" s="84">
        <v>2.79</v>
      </c>
      <c r="J111" s="84">
        <f t="shared" si="100"/>
        <v>161.37899999999999</v>
      </c>
      <c r="K111" s="84">
        <v>145.14699999999999</v>
      </c>
      <c r="L111" s="84">
        <v>16.232000000000003</v>
      </c>
      <c r="M111" s="84">
        <f t="shared" si="101"/>
        <v>923.125</v>
      </c>
      <c r="N111" s="161">
        <f t="shared" si="102"/>
        <v>341.44099999999997</v>
      </c>
      <c r="O111" s="161">
        <f t="shared" si="103"/>
        <v>581.68400000000008</v>
      </c>
      <c r="P111" s="84">
        <v>0</v>
      </c>
      <c r="Q111" s="84">
        <v>0</v>
      </c>
      <c r="R111" s="84">
        <v>0</v>
      </c>
      <c r="S111" s="84">
        <f t="shared" si="104"/>
        <v>63.317999999999998</v>
      </c>
      <c r="T111" s="84">
        <v>52.17</v>
      </c>
      <c r="U111" s="84">
        <v>11.148</v>
      </c>
      <c r="V111" s="84">
        <f t="shared" si="105"/>
        <v>859.80700000000002</v>
      </c>
      <c r="W111" s="84">
        <v>289.27099999999996</v>
      </c>
      <c r="X111" s="84">
        <v>570.53600000000006</v>
      </c>
      <c r="Y111" s="150">
        <f t="shared" si="93"/>
        <v>0</v>
      </c>
      <c r="Z111" s="84">
        <v>0</v>
      </c>
      <c r="AA111" s="84">
        <v>0</v>
      </c>
      <c r="AB111" s="113">
        <v>0</v>
      </c>
    </row>
    <row r="112" spans="1:29" ht="16.5" customHeight="1" x14ac:dyDescent="0.15">
      <c r="A112" s="149" t="s">
        <v>45</v>
      </c>
      <c r="B112" s="83" t="s">
        <v>13</v>
      </c>
      <c r="C112" s="84">
        <f>D112+M112+Y112+AB112</f>
        <v>1570.8900000000003</v>
      </c>
      <c r="D112" s="84">
        <f t="shared" si="96"/>
        <v>712.63</v>
      </c>
      <c r="E112" s="84">
        <f t="shared" si="97"/>
        <v>712.13</v>
      </c>
      <c r="F112" s="84">
        <f t="shared" si="98"/>
        <v>0.5</v>
      </c>
      <c r="G112" s="84">
        <f t="shared" si="99"/>
        <v>706.82</v>
      </c>
      <c r="H112" s="84">
        <v>706.72</v>
      </c>
      <c r="I112" s="84">
        <v>0.1</v>
      </c>
      <c r="J112" s="84">
        <f t="shared" si="100"/>
        <v>5.8100000000000005</v>
      </c>
      <c r="K112" s="84">
        <v>5.41</v>
      </c>
      <c r="L112" s="84">
        <v>0.4</v>
      </c>
      <c r="M112" s="84">
        <f t="shared" si="101"/>
        <v>794.86000000000013</v>
      </c>
      <c r="N112" s="161">
        <f t="shared" si="102"/>
        <v>11.82</v>
      </c>
      <c r="O112" s="161">
        <f t="shared" si="103"/>
        <v>783.04000000000008</v>
      </c>
      <c r="P112" s="84">
        <v>0</v>
      </c>
      <c r="Q112" s="84">
        <v>0</v>
      </c>
      <c r="R112" s="84">
        <v>0</v>
      </c>
      <c r="S112" s="84">
        <f t="shared" si="104"/>
        <v>19.979999999999997</v>
      </c>
      <c r="T112" s="84">
        <v>1.1499999999999999</v>
      </c>
      <c r="U112" s="84">
        <v>18.829999999999998</v>
      </c>
      <c r="V112" s="84">
        <f t="shared" si="105"/>
        <v>774.88</v>
      </c>
      <c r="W112" s="84">
        <v>10.67</v>
      </c>
      <c r="X112" s="84">
        <v>764.21</v>
      </c>
      <c r="Y112" s="150">
        <f t="shared" si="93"/>
        <v>63.4</v>
      </c>
      <c r="Z112" s="84">
        <v>54.94</v>
      </c>
      <c r="AA112" s="84">
        <v>8.4600000000000009</v>
      </c>
      <c r="AB112" s="113">
        <v>0</v>
      </c>
    </row>
    <row r="113" spans="1:29" ht="16.5" customHeight="1" x14ac:dyDescent="0.15">
      <c r="A113" s="151"/>
      <c r="B113" s="83" t="s">
        <v>14</v>
      </c>
      <c r="C113" s="84">
        <f t="shared" ref="C113" si="109">D113+M113+Y113+AB113</f>
        <v>351.42999999999995</v>
      </c>
      <c r="D113" s="84">
        <f t="shared" si="96"/>
        <v>240.92299999999997</v>
      </c>
      <c r="E113" s="84">
        <f t="shared" si="97"/>
        <v>240.86399999999998</v>
      </c>
      <c r="F113" s="84">
        <f t="shared" si="98"/>
        <v>5.9000000000000004E-2</v>
      </c>
      <c r="G113" s="84">
        <f t="shared" si="99"/>
        <v>239.71399999999997</v>
      </c>
      <c r="H113" s="84">
        <v>239.71099999999998</v>
      </c>
      <c r="I113" s="84">
        <v>3.0000000000000001E-3</v>
      </c>
      <c r="J113" s="84">
        <f t="shared" si="100"/>
        <v>1.2090000000000001</v>
      </c>
      <c r="K113" s="84">
        <v>1.153</v>
      </c>
      <c r="L113" s="84">
        <v>5.6000000000000001E-2</v>
      </c>
      <c r="M113" s="84">
        <f t="shared" si="101"/>
        <v>110.50700000000001</v>
      </c>
      <c r="N113" s="161">
        <f t="shared" si="102"/>
        <v>2.4630000000000001</v>
      </c>
      <c r="O113" s="161">
        <f t="shared" si="103"/>
        <v>108.04400000000001</v>
      </c>
      <c r="P113" s="84">
        <v>0</v>
      </c>
      <c r="Q113" s="84">
        <v>0</v>
      </c>
      <c r="R113" s="84">
        <v>0</v>
      </c>
      <c r="S113" s="84">
        <f t="shared" si="104"/>
        <v>2.7430000000000003</v>
      </c>
      <c r="T113" s="84">
        <v>0.29299999999999998</v>
      </c>
      <c r="U113" s="84">
        <v>2.4500000000000002</v>
      </c>
      <c r="V113" s="84">
        <f t="shared" si="105"/>
        <v>107.76400000000001</v>
      </c>
      <c r="W113" s="84">
        <v>2.17</v>
      </c>
      <c r="X113" s="84">
        <v>105.59400000000001</v>
      </c>
      <c r="Y113" s="150">
        <f t="shared" si="93"/>
        <v>0</v>
      </c>
      <c r="Z113" s="84">
        <v>0</v>
      </c>
      <c r="AA113" s="84">
        <v>0</v>
      </c>
      <c r="AB113" s="113">
        <v>0</v>
      </c>
    </row>
    <row r="114" spans="1:29" ht="16.5" customHeight="1" x14ac:dyDescent="0.15">
      <c r="A114" s="149" t="s">
        <v>46</v>
      </c>
      <c r="B114" s="83" t="s">
        <v>13</v>
      </c>
      <c r="C114" s="84">
        <f>D114+M114+Y114+AB114</f>
        <v>1059.27</v>
      </c>
      <c r="D114" s="84">
        <f t="shared" si="96"/>
        <v>591.85</v>
      </c>
      <c r="E114" s="84">
        <f t="shared" si="97"/>
        <v>589.42000000000007</v>
      </c>
      <c r="F114" s="84">
        <f t="shared" si="98"/>
        <v>2.4299999999999997</v>
      </c>
      <c r="G114" s="84">
        <f t="shared" si="99"/>
        <v>588.16000000000008</v>
      </c>
      <c r="H114" s="84">
        <v>585.84</v>
      </c>
      <c r="I114" s="84">
        <v>2.3199999999999998</v>
      </c>
      <c r="J114" s="84">
        <f t="shared" si="100"/>
        <v>3.69</v>
      </c>
      <c r="K114" s="84">
        <v>3.58</v>
      </c>
      <c r="L114" s="84">
        <v>0.11</v>
      </c>
      <c r="M114" s="84">
        <f t="shared" si="101"/>
        <v>395.40999999999997</v>
      </c>
      <c r="N114" s="161">
        <f t="shared" si="102"/>
        <v>39.590000000000003</v>
      </c>
      <c r="O114" s="161">
        <f t="shared" si="103"/>
        <v>355.82</v>
      </c>
      <c r="P114" s="84">
        <v>0</v>
      </c>
      <c r="Q114" s="84">
        <v>0</v>
      </c>
      <c r="R114" s="84">
        <v>0</v>
      </c>
      <c r="S114" s="84">
        <f t="shared" si="104"/>
        <v>2.63</v>
      </c>
      <c r="T114" s="84">
        <v>2.63</v>
      </c>
      <c r="U114" s="84">
        <v>0</v>
      </c>
      <c r="V114" s="84">
        <f t="shared" si="105"/>
        <v>392.78</v>
      </c>
      <c r="W114" s="84">
        <v>36.96</v>
      </c>
      <c r="X114" s="84">
        <v>355.82</v>
      </c>
      <c r="Y114" s="150">
        <f t="shared" si="93"/>
        <v>72.009999999999991</v>
      </c>
      <c r="Z114" s="84">
        <v>65.489999999999995</v>
      </c>
      <c r="AA114" s="84">
        <v>6.52</v>
      </c>
      <c r="AB114" s="113">
        <v>0</v>
      </c>
    </row>
    <row r="115" spans="1:29" ht="16.5" customHeight="1" x14ac:dyDescent="0.15">
      <c r="A115" s="151"/>
      <c r="B115" s="83" t="s">
        <v>14</v>
      </c>
      <c r="C115" s="84">
        <f t="shared" ref="C115:C117" si="110">D115+M115+Y115+AB115</f>
        <v>274.06</v>
      </c>
      <c r="D115" s="84">
        <f t="shared" si="96"/>
        <v>214.31200000000001</v>
      </c>
      <c r="E115" s="84">
        <f t="shared" si="97"/>
        <v>214.065</v>
      </c>
      <c r="F115" s="84">
        <f t="shared" si="98"/>
        <v>0.247</v>
      </c>
      <c r="G115" s="84">
        <f t="shared" si="99"/>
        <v>213.661</v>
      </c>
      <c r="H115" s="84">
        <v>213.43</v>
      </c>
      <c r="I115" s="84">
        <v>0.23100000000000001</v>
      </c>
      <c r="J115" s="84">
        <f t="shared" si="100"/>
        <v>0.65100000000000002</v>
      </c>
      <c r="K115" s="84">
        <v>0.63500000000000001</v>
      </c>
      <c r="L115" s="84">
        <v>1.6E-2</v>
      </c>
      <c r="M115" s="84">
        <f t="shared" si="101"/>
        <v>59.748000000000005</v>
      </c>
      <c r="N115" s="161">
        <f t="shared" si="102"/>
        <v>10.034000000000001</v>
      </c>
      <c r="O115" s="161">
        <f t="shared" si="103"/>
        <v>49.714000000000006</v>
      </c>
      <c r="P115" s="84">
        <v>0</v>
      </c>
      <c r="Q115" s="84">
        <v>0</v>
      </c>
      <c r="R115" s="84">
        <v>0</v>
      </c>
      <c r="S115" s="84">
        <f t="shared" si="104"/>
        <v>0.66400000000000003</v>
      </c>
      <c r="T115" s="84">
        <v>0.66400000000000003</v>
      </c>
      <c r="U115" s="84">
        <v>0</v>
      </c>
      <c r="V115" s="84">
        <f t="shared" si="105"/>
        <v>59.084000000000003</v>
      </c>
      <c r="W115" s="84">
        <v>9.370000000000001</v>
      </c>
      <c r="X115" s="84">
        <v>49.714000000000006</v>
      </c>
      <c r="Y115" s="150">
        <f t="shared" si="93"/>
        <v>0</v>
      </c>
      <c r="Z115" s="84">
        <v>0</v>
      </c>
      <c r="AA115" s="84">
        <v>0</v>
      </c>
      <c r="AB115" s="113">
        <v>0</v>
      </c>
    </row>
    <row r="116" spans="1:29" ht="16.5" customHeight="1" x14ac:dyDescent="0.15">
      <c r="A116" s="149" t="s">
        <v>464</v>
      </c>
      <c r="B116" s="83" t="s">
        <v>13</v>
      </c>
      <c r="C116" s="84">
        <f t="shared" si="110"/>
        <v>2363.2099999999996</v>
      </c>
      <c r="D116" s="84">
        <f t="shared" si="96"/>
        <v>1556.25</v>
      </c>
      <c r="E116" s="84">
        <f t="shared" si="97"/>
        <v>1550.44</v>
      </c>
      <c r="F116" s="84">
        <f t="shared" si="98"/>
        <v>5.8100000000000005</v>
      </c>
      <c r="G116" s="84">
        <f t="shared" si="99"/>
        <v>1540.22</v>
      </c>
      <c r="H116" s="84">
        <v>1535.22</v>
      </c>
      <c r="I116" s="84">
        <v>5</v>
      </c>
      <c r="J116" s="84">
        <f t="shared" si="100"/>
        <v>16.029999999999998</v>
      </c>
      <c r="K116" s="84">
        <v>15.219999999999999</v>
      </c>
      <c r="L116" s="84">
        <v>0.81</v>
      </c>
      <c r="M116" s="84">
        <f t="shared" si="101"/>
        <v>758.74</v>
      </c>
      <c r="N116" s="161">
        <f t="shared" si="102"/>
        <v>37.379999999999995</v>
      </c>
      <c r="O116" s="161">
        <f t="shared" si="103"/>
        <v>721.36</v>
      </c>
      <c r="P116" s="84">
        <v>0</v>
      </c>
      <c r="Q116" s="84">
        <v>0</v>
      </c>
      <c r="R116" s="84">
        <v>0</v>
      </c>
      <c r="S116" s="84">
        <f t="shared" si="104"/>
        <v>3.4</v>
      </c>
      <c r="T116" s="84">
        <v>3.4</v>
      </c>
      <c r="U116" s="84">
        <v>0</v>
      </c>
      <c r="V116" s="84">
        <f t="shared" si="105"/>
        <v>755.34</v>
      </c>
      <c r="W116" s="84">
        <v>33.979999999999997</v>
      </c>
      <c r="X116" s="84">
        <v>721.36</v>
      </c>
      <c r="Y116" s="150">
        <f t="shared" si="93"/>
        <v>48.22</v>
      </c>
      <c r="Z116" s="84">
        <v>37.020000000000003</v>
      </c>
      <c r="AA116" s="84">
        <v>11.2</v>
      </c>
      <c r="AB116" s="113">
        <v>0</v>
      </c>
    </row>
    <row r="117" spans="1:29" ht="16.5" customHeight="1" thickBot="1" x14ac:dyDescent="0.2">
      <c r="A117" s="101"/>
      <c r="B117" s="153" t="s">
        <v>14</v>
      </c>
      <c r="C117" s="104">
        <f t="shared" si="110"/>
        <v>653.33199999999999</v>
      </c>
      <c r="D117" s="104">
        <f t="shared" si="96"/>
        <v>543.745</v>
      </c>
      <c r="E117" s="104">
        <f t="shared" si="97"/>
        <v>542.83199999999999</v>
      </c>
      <c r="F117" s="104">
        <f t="shared" si="98"/>
        <v>0.91300000000000003</v>
      </c>
      <c r="G117" s="104">
        <f t="shared" si="99"/>
        <v>541.16100000000006</v>
      </c>
      <c r="H117" s="104">
        <v>540.298</v>
      </c>
      <c r="I117" s="104">
        <v>0.86299999999999999</v>
      </c>
      <c r="J117" s="104">
        <f t="shared" si="100"/>
        <v>2.5839999999999996</v>
      </c>
      <c r="K117" s="104">
        <v>2.5339999999999998</v>
      </c>
      <c r="L117" s="104">
        <v>0.05</v>
      </c>
      <c r="M117" s="104">
        <f t="shared" si="101"/>
        <v>109.58699999999999</v>
      </c>
      <c r="N117" s="163">
        <f t="shared" si="102"/>
        <v>9.359</v>
      </c>
      <c r="O117" s="163">
        <f t="shared" si="103"/>
        <v>100.22799999999999</v>
      </c>
      <c r="P117" s="104">
        <v>0</v>
      </c>
      <c r="Q117" s="104">
        <v>0</v>
      </c>
      <c r="R117" s="104">
        <v>0</v>
      </c>
      <c r="S117" s="104">
        <f t="shared" si="104"/>
        <v>0.88400000000000001</v>
      </c>
      <c r="T117" s="104">
        <v>0.88400000000000001</v>
      </c>
      <c r="U117" s="104">
        <v>0</v>
      </c>
      <c r="V117" s="104">
        <f t="shared" si="105"/>
        <v>108.70299999999999</v>
      </c>
      <c r="W117" s="104">
        <v>8.4749999999999996</v>
      </c>
      <c r="X117" s="104">
        <v>100.22799999999999</v>
      </c>
      <c r="Y117" s="154">
        <f t="shared" si="93"/>
        <v>0</v>
      </c>
      <c r="Z117" s="104">
        <v>0</v>
      </c>
      <c r="AA117" s="104">
        <v>0</v>
      </c>
      <c r="AB117" s="115">
        <v>0</v>
      </c>
    </row>
    <row r="118" spans="1:29" ht="16.5" customHeight="1" x14ac:dyDescent="0.15">
      <c r="A118" s="155"/>
      <c r="B118" s="156"/>
      <c r="C118" s="114"/>
      <c r="D118" s="114"/>
      <c r="E118" s="114"/>
      <c r="F118" s="114"/>
      <c r="G118" s="114"/>
      <c r="H118" s="114"/>
      <c r="I118" s="114"/>
      <c r="J118" s="114"/>
      <c r="K118" s="114"/>
      <c r="L118" s="114"/>
      <c r="M118" s="114"/>
      <c r="N118" s="114"/>
      <c r="O118" s="114"/>
      <c r="P118" s="114"/>
      <c r="Q118" s="114"/>
      <c r="R118" s="114"/>
      <c r="S118" s="114"/>
      <c r="T118" s="114"/>
      <c r="U118" s="114"/>
      <c r="V118" s="114"/>
      <c r="W118" s="114"/>
      <c r="X118" s="114"/>
      <c r="Y118" s="114"/>
      <c r="Z118" s="114"/>
      <c r="AA118" s="114"/>
      <c r="AB118" s="114"/>
    </row>
    <row r="121" spans="1:29" ht="17.25" x14ac:dyDescent="0.15">
      <c r="A121" s="3" t="s">
        <v>393</v>
      </c>
    </row>
    <row r="122" spans="1:29" ht="15" thickBot="1" x14ac:dyDescent="0.2">
      <c r="A122" s="346" t="s">
        <v>28</v>
      </c>
      <c r="B122" s="346"/>
      <c r="C122" s="346"/>
      <c r="D122" s="346"/>
      <c r="E122" s="346"/>
      <c r="F122" s="346"/>
      <c r="G122" s="346"/>
      <c r="H122" s="346"/>
      <c r="I122" s="346"/>
      <c r="J122" s="346"/>
      <c r="K122" s="346"/>
      <c r="L122" s="346"/>
      <c r="M122" s="346"/>
      <c r="N122" s="346"/>
      <c r="O122" s="346"/>
      <c r="P122" s="346"/>
      <c r="Q122" s="346"/>
      <c r="R122" s="346"/>
      <c r="S122" s="346"/>
      <c r="T122" s="346"/>
      <c r="U122" s="346"/>
      <c r="V122" s="346"/>
      <c r="W122" s="346"/>
      <c r="X122" s="346"/>
      <c r="Y122" s="346"/>
      <c r="Z122" s="346"/>
      <c r="AA122" s="346"/>
      <c r="AB122" s="346"/>
    </row>
    <row r="123" spans="1:29" ht="16.5" customHeight="1" x14ac:dyDescent="0.15">
      <c r="A123" s="134"/>
      <c r="B123" s="135"/>
      <c r="C123" s="136"/>
      <c r="D123" s="137" t="s">
        <v>0</v>
      </c>
      <c r="E123" s="138"/>
      <c r="F123" s="138"/>
      <c r="G123" s="138"/>
      <c r="H123" s="138"/>
      <c r="I123" s="138"/>
      <c r="J123" s="138"/>
      <c r="K123" s="138"/>
      <c r="L123" s="138"/>
      <c r="M123" s="138"/>
      <c r="N123" s="138"/>
      <c r="O123" s="138"/>
      <c r="P123" s="138"/>
      <c r="Q123" s="138"/>
      <c r="R123" s="138"/>
      <c r="S123" s="138"/>
      <c r="T123" s="138"/>
      <c r="U123" s="138"/>
      <c r="V123" s="138"/>
      <c r="W123" s="138"/>
      <c r="X123" s="138"/>
      <c r="Y123" s="137" t="s">
        <v>321</v>
      </c>
      <c r="Z123" s="138"/>
      <c r="AA123" s="138"/>
      <c r="AB123" s="139"/>
      <c r="AC123" s="107"/>
    </row>
    <row r="124" spans="1:29" ht="16.5" customHeight="1" x14ac:dyDescent="0.15">
      <c r="A124" s="140" t="s">
        <v>191</v>
      </c>
      <c r="B124" s="72"/>
      <c r="C124" s="124" t="s">
        <v>320</v>
      </c>
      <c r="D124" s="141" t="s">
        <v>3</v>
      </c>
      <c r="E124" s="142"/>
      <c r="F124" s="142"/>
      <c r="G124" s="142"/>
      <c r="H124" s="142"/>
      <c r="I124" s="142"/>
      <c r="J124" s="142"/>
      <c r="K124" s="142"/>
      <c r="L124" s="142"/>
      <c r="M124" s="141" t="s">
        <v>4</v>
      </c>
      <c r="N124" s="142"/>
      <c r="O124" s="142"/>
      <c r="P124" s="142"/>
      <c r="Q124" s="142"/>
      <c r="R124" s="142"/>
      <c r="S124" s="142"/>
      <c r="T124" s="142"/>
      <c r="U124" s="142"/>
      <c r="V124" s="142"/>
      <c r="W124" s="142"/>
      <c r="X124" s="142"/>
      <c r="Y124" s="83"/>
      <c r="Z124" s="83"/>
      <c r="AA124" s="83"/>
      <c r="AB124" s="143" t="s">
        <v>192</v>
      </c>
      <c r="AC124" s="107"/>
    </row>
    <row r="125" spans="1:29" ht="16.5" customHeight="1" x14ac:dyDescent="0.15">
      <c r="A125" s="140"/>
      <c r="B125" s="72"/>
      <c r="C125" s="124"/>
      <c r="D125" s="141" t="s">
        <v>5</v>
      </c>
      <c r="E125" s="142"/>
      <c r="F125" s="142"/>
      <c r="G125" s="141" t="s">
        <v>6</v>
      </c>
      <c r="H125" s="142"/>
      <c r="I125" s="142"/>
      <c r="J125" s="141" t="s">
        <v>7</v>
      </c>
      <c r="K125" s="142"/>
      <c r="L125" s="142"/>
      <c r="M125" s="141" t="s">
        <v>8</v>
      </c>
      <c r="N125" s="142"/>
      <c r="O125" s="142"/>
      <c r="P125" s="141" t="s">
        <v>6</v>
      </c>
      <c r="Q125" s="142"/>
      <c r="R125" s="142"/>
      <c r="S125" s="141" t="s">
        <v>7</v>
      </c>
      <c r="T125" s="142"/>
      <c r="U125" s="142"/>
      <c r="V125" s="141" t="s">
        <v>9</v>
      </c>
      <c r="W125" s="142"/>
      <c r="X125" s="142"/>
      <c r="Y125" s="124" t="s">
        <v>2</v>
      </c>
      <c r="Z125" s="124" t="s">
        <v>205</v>
      </c>
      <c r="AA125" s="124" t="s">
        <v>206</v>
      </c>
      <c r="AB125" s="143"/>
      <c r="AC125" s="107"/>
    </row>
    <row r="126" spans="1:29" ht="16.5" customHeight="1" x14ac:dyDescent="0.15">
      <c r="A126" s="144"/>
      <c r="C126" s="145"/>
      <c r="D126" s="83" t="s">
        <v>2</v>
      </c>
      <c r="E126" s="83" t="s">
        <v>10</v>
      </c>
      <c r="F126" s="83" t="s">
        <v>11</v>
      </c>
      <c r="G126" s="83" t="s">
        <v>2</v>
      </c>
      <c r="H126" s="83" t="s">
        <v>10</v>
      </c>
      <c r="I126" s="83" t="s">
        <v>11</v>
      </c>
      <c r="J126" s="83" t="s">
        <v>2</v>
      </c>
      <c r="K126" s="83" t="s">
        <v>10</v>
      </c>
      <c r="L126" s="83" t="s">
        <v>11</v>
      </c>
      <c r="M126" s="83" t="s">
        <v>2</v>
      </c>
      <c r="N126" s="146" t="s">
        <v>10</v>
      </c>
      <c r="O126" s="147" t="s">
        <v>11</v>
      </c>
      <c r="P126" s="83" t="s">
        <v>2</v>
      </c>
      <c r="Q126" s="83" t="s">
        <v>10</v>
      </c>
      <c r="R126" s="83" t="s">
        <v>11</v>
      </c>
      <c r="S126" s="83" t="s">
        <v>2</v>
      </c>
      <c r="T126" s="83" t="s">
        <v>10</v>
      </c>
      <c r="U126" s="83" t="s">
        <v>11</v>
      </c>
      <c r="V126" s="83" t="s">
        <v>2</v>
      </c>
      <c r="W126" s="83" t="s">
        <v>10</v>
      </c>
      <c r="X126" s="83" t="s">
        <v>11</v>
      </c>
      <c r="Y126" s="145"/>
      <c r="Z126" s="145"/>
      <c r="AA126" s="145"/>
      <c r="AB126" s="148"/>
      <c r="AC126" s="107"/>
    </row>
    <row r="127" spans="1:29" ht="16.5" customHeight="1" x14ac:dyDescent="0.15">
      <c r="A127" s="149" t="s">
        <v>15</v>
      </c>
      <c r="B127" s="83" t="s">
        <v>13</v>
      </c>
      <c r="C127" s="84">
        <f>D127+M127+Y127+AB127</f>
        <v>53239.58</v>
      </c>
      <c r="D127" s="84">
        <f>E127+F127</f>
        <v>28863.45</v>
      </c>
      <c r="E127" s="84">
        <f>H127+K127</f>
        <v>28544.240000000002</v>
      </c>
      <c r="F127" s="84">
        <f>I127+L127</f>
        <v>319.20999999999998</v>
      </c>
      <c r="G127" s="84">
        <f>H127+I127</f>
        <v>28030.350000000002</v>
      </c>
      <c r="H127" s="84">
        <f>H129+H150</f>
        <v>27860.9</v>
      </c>
      <c r="I127" s="84">
        <f>I129+I150</f>
        <v>169.45</v>
      </c>
      <c r="J127" s="84">
        <f>K127+L127</f>
        <v>833.1</v>
      </c>
      <c r="K127" s="84">
        <f>K129+K150</f>
        <v>683.34</v>
      </c>
      <c r="L127" s="84">
        <f>L129+L150</f>
        <v>149.76</v>
      </c>
      <c r="M127" s="84">
        <f>N127+O127</f>
        <v>23584.61</v>
      </c>
      <c r="N127" s="161">
        <f>T127+W127</f>
        <v>2246.9100000000003</v>
      </c>
      <c r="O127" s="161">
        <f>U127+X127</f>
        <v>21337.7</v>
      </c>
      <c r="P127" s="84">
        <v>0</v>
      </c>
      <c r="Q127" s="84">
        <v>0</v>
      </c>
      <c r="R127" s="84">
        <v>0</v>
      </c>
      <c r="S127" s="84">
        <f>T127+U127</f>
        <v>254.39</v>
      </c>
      <c r="T127" s="84">
        <f>T129+T150</f>
        <v>57.83</v>
      </c>
      <c r="U127" s="84">
        <f>U129+U150</f>
        <v>196.56</v>
      </c>
      <c r="V127" s="84">
        <f>W127+X127</f>
        <v>23330.22</v>
      </c>
      <c r="W127" s="84">
        <f>W129+W150</f>
        <v>2189.0800000000004</v>
      </c>
      <c r="X127" s="84">
        <f>X129+X150</f>
        <v>21141.14</v>
      </c>
      <c r="Y127" s="150">
        <f t="shared" ref="Y127:Y140" si="111">SUM(Z127:AA127)</f>
        <v>790.86999999999989</v>
      </c>
      <c r="Z127" s="84">
        <f t="shared" ref="Z127:AB128" si="112">Z129+Z150</f>
        <v>466.07999999999993</v>
      </c>
      <c r="AA127" s="84">
        <f t="shared" si="112"/>
        <v>324.78999999999996</v>
      </c>
      <c r="AB127" s="113">
        <f t="shared" si="112"/>
        <v>0.65</v>
      </c>
    </row>
    <row r="128" spans="1:29" ht="16.5" customHeight="1" x14ac:dyDescent="0.15">
      <c r="A128" s="151"/>
      <c r="B128" s="83" t="s">
        <v>14</v>
      </c>
      <c r="C128" s="84">
        <f t="shared" ref="C128" si="113">D128+M128+Y128+AB128</f>
        <v>12616.284</v>
      </c>
      <c r="D128" s="84">
        <f t="shared" ref="D128:D140" si="114">E128+F128</f>
        <v>9091.5840000000007</v>
      </c>
      <c r="E128" s="84">
        <f t="shared" ref="E128:E140" si="115">H128+K128</f>
        <v>9055.1959999999999</v>
      </c>
      <c r="F128" s="84">
        <f t="shared" ref="F128:F140" si="116">I128+L128</f>
        <v>36.387999999999998</v>
      </c>
      <c r="G128" s="84">
        <f t="shared" ref="G128:G140" si="117">H128+I128</f>
        <v>8993.9169999999995</v>
      </c>
      <c r="H128" s="84">
        <f>H130+H151</f>
        <v>8971.74</v>
      </c>
      <c r="I128" s="84">
        <f>I130+I151</f>
        <v>22.177</v>
      </c>
      <c r="J128" s="84">
        <f t="shared" ref="J128:J140" si="118">K128+L128</f>
        <v>97.667000000000002</v>
      </c>
      <c r="K128" s="84">
        <f>K130+K151</f>
        <v>83.456000000000003</v>
      </c>
      <c r="L128" s="84">
        <f>L130+L151</f>
        <v>14.211</v>
      </c>
      <c r="M128" s="84">
        <f t="shared" ref="M128:M140" si="119">N128+O128</f>
        <v>3524.7</v>
      </c>
      <c r="N128" s="161">
        <f t="shared" ref="N128:N140" si="120">T128+W128</f>
        <v>560.02199999999993</v>
      </c>
      <c r="O128" s="161">
        <f t="shared" ref="O128:O140" si="121">U128+X128</f>
        <v>2964.6779999999999</v>
      </c>
      <c r="P128" s="84">
        <v>0</v>
      </c>
      <c r="Q128" s="84">
        <v>0</v>
      </c>
      <c r="R128" s="84">
        <v>0</v>
      </c>
      <c r="S128" s="84">
        <f t="shared" ref="S128:S140" si="122">T128+U128</f>
        <v>28.983000000000001</v>
      </c>
      <c r="T128" s="84">
        <f>T130+T151</f>
        <v>10.242000000000001</v>
      </c>
      <c r="U128" s="84">
        <f>U130+U151</f>
        <v>18.741</v>
      </c>
      <c r="V128" s="84">
        <f t="shared" ref="V128:V140" si="123">W128+X128</f>
        <v>3495.7169999999996</v>
      </c>
      <c r="W128" s="84">
        <f>W130+W151</f>
        <v>549.78</v>
      </c>
      <c r="X128" s="84">
        <f>X130+X151</f>
        <v>2945.9369999999999</v>
      </c>
      <c r="Y128" s="150">
        <f t="shared" si="111"/>
        <v>0</v>
      </c>
      <c r="Z128" s="84">
        <f t="shared" si="112"/>
        <v>0</v>
      </c>
      <c r="AA128" s="84">
        <f t="shared" si="112"/>
        <v>0</v>
      </c>
      <c r="AB128" s="113">
        <f t="shared" si="112"/>
        <v>0</v>
      </c>
    </row>
    <row r="129" spans="1:28" ht="16.5" customHeight="1" x14ac:dyDescent="0.15">
      <c r="A129" s="149" t="s">
        <v>474</v>
      </c>
      <c r="B129" s="83" t="s">
        <v>13</v>
      </c>
      <c r="C129" s="84">
        <f>D129+M129+Y129+AB129</f>
        <v>27389.369999999995</v>
      </c>
      <c r="D129" s="84">
        <f t="shared" si="114"/>
        <v>14586.569999999998</v>
      </c>
      <c r="E129" s="84">
        <f t="shared" si="115"/>
        <v>14465.109999999999</v>
      </c>
      <c r="F129" s="84">
        <f t="shared" si="116"/>
        <v>121.45999999999998</v>
      </c>
      <c r="G129" s="84">
        <f t="shared" si="117"/>
        <v>14222.359999999999</v>
      </c>
      <c r="H129" s="84">
        <f>H131+H133+H135+H137+H139</f>
        <v>14147.73</v>
      </c>
      <c r="I129" s="84">
        <f>I131+I133+I135+I137+I139</f>
        <v>74.63</v>
      </c>
      <c r="J129" s="84">
        <f t="shared" si="118"/>
        <v>364.21</v>
      </c>
      <c r="K129" s="84">
        <f>K131+K133+K135+K137+K139</f>
        <v>317.38</v>
      </c>
      <c r="L129" s="84">
        <f>L131+L133+L135+L137+L139</f>
        <v>46.829999999999991</v>
      </c>
      <c r="M129" s="84">
        <f t="shared" si="119"/>
        <v>12319.98</v>
      </c>
      <c r="N129" s="161">
        <f t="shared" si="120"/>
        <v>1007.7800000000001</v>
      </c>
      <c r="O129" s="161">
        <f t="shared" si="121"/>
        <v>11312.199999999999</v>
      </c>
      <c r="P129" s="84">
        <v>0</v>
      </c>
      <c r="Q129" s="84">
        <v>0</v>
      </c>
      <c r="R129" s="84">
        <v>0</v>
      </c>
      <c r="S129" s="84">
        <f t="shared" si="122"/>
        <v>160.02000000000001</v>
      </c>
      <c r="T129" s="84">
        <f>T131+T133+T135+T137+T139</f>
        <v>28.03</v>
      </c>
      <c r="U129" s="84">
        <f>U131+U133+U135+U137+U139</f>
        <v>131.99</v>
      </c>
      <c r="V129" s="84">
        <f t="shared" si="123"/>
        <v>12159.96</v>
      </c>
      <c r="W129" s="84">
        <f>W131+W133+W135+W137+W139</f>
        <v>979.75000000000011</v>
      </c>
      <c r="X129" s="84">
        <f>X131+X133+X135+X137+X139</f>
        <v>11180.21</v>
      </c>
      <c r="Y129" s="150">
        <f t="shared" si="111"/>
        <v>482.16999999999996</v>
      </c>
      <c r="Z129" s="84">
        <f>Z131+Z133+Z135+Z137+Z139</f>
        <v>298.52999999999997</v>
      </c>
      <c r="AA129" s="84">
        <f t="shared" ref="AA129:AB129" si="124">AA131+AA133+AA135+AA137+AA139</f>
        <v>183.64</v>
      </c>
      <c r="AB129" s="113">
        <f t="shared" si="124"/>
        <v>0.65</v>
      </c>
    </row>
    <row r="130" spans="1:28" ht="16.5" customHeight="1" x14ac:dyDescent="0.15">
      <c r="A130" s="151" t="s">
        <v>458</v>
      </c>
      <c r="B130" s="83" t="s">
        <v>14</v>
      </c>
      <c r="C130" s="84">
        <f t="shared" ref="C130" si="125">D130+M130+Y130+AB130</f>
        <v>6683.0159999999987</v>
      </c>
      <c r="D130" s="84">
        <f t="shared" si="114"/>
        <v>4887.0499999999993</v>
      </c>
      <c r="E130" s="84">
        <f t="shared" si="115"/>
        <v>4874.2749999999996</v>
      </c>
      <c r="F130" s="84">
        <f t="shared" si="116"/>
        <v>12.774999999999999</v>
      </c>
      <c r="G130" s="84">
        <f t="shared" si="117"/>
        <v>4836.2169999999996</v>
      </c>
      <c r="H130" s="84">
        <f>H132+H134+H136+H138+H140</f>
        <v>4827.4589999999998</v>
      </c>
      <c r="I130" s="84">
        <f>I132+I134+I136+I138+I140</f>
        <v>8.7579999999999991</v>
      </c>
      <c r="J130" s="84">
        <f t="shared" si="118"/>
        <v>50.832999999999998</v>
      </c>
      <c r="K130" s="84">
        <f>K132+K134+K136+K138+K140</f>
        <v>46.816000000000003</v>
      </c>
      <c r="L130" s="84">
        <f>L132+L134+L136+L138+L140</f>
        <v>4.0169999999999995</v>
      </c>
      <c r="M130" s="84">
        <f t="shared" si="119"/>
        <v>1795.9659999999997</v>
      </c>
      <c r="N130" s="161">
        <f t="shared" si="120"/>
        <v>251.715</v>
      </c>
      <c r="O130" s="161">
        <f t="shared" si="121"/>
        <v>1544.2509999999997</v>
      </c>
      <c r="P130" s="84">
        <v>0</v>
      </c>
      <c r="Q130" s="84">
        <v>0</v>
      </c>
      <c r="R130" s="84">
        <v>0</v>
      </c>
      <c r="S130" s="84">
        <f t="shared" si="122"/>
        <v>16.995000000000001</v>
      </c>
      <c r="T130" s="84">
        <f>T132+T134+T136+T138+T140</f>
        <v>4.8030000000000008</v>
      </c>
      <c r="U130" s="84">
        <f>U132+U134+U136+U138+U140</f>
        <v>12.192</v>
      </c>
      <c r="V130" s="84">
        <f t="shared" si="123"/>
        <v>1778.9709999999998</v>
      </c>
      <c r="W130" s="84">
        <f>W132+W134+W136+W138+W140</f>
        <v>246.91200000000001</v>
      </c>
      <c r="X130" s="84">
        <f>X132+X134+X136+X138+X140</f>
        <v>1532.0589999999997</v>
      </c>
      <c r="Y130" s="150">
        <f t="shared" si="111"/>
        <v>0</v>
      </c>
      <c r="Z130" s="84">
        <f>Z132+Z134+Z136+Z138+Z140</f>
        <v>0</v>
      </c>
      <c r="AA130" s="84">
        <f t="shared" ref="AA130:AB130" si="126">AA132+AA134+AA136+AA138+AA140</f>
        <v>0</v>
      </c>
      <c r="AB130" s="113">
        <f t="shared" si="126"/>
        <v>0</v>
      </c>
    </row>
    <row r="131" spans="1:28" ht="16.5" customHeight="1" x14ac:dyDescent="0.15">
      <c r="A131" s="149" t="s">
        <v>48</v>
      </c>
      <c r="B131" s="83" t="s">
        <v>13</v>
      </c>
      <c r="C131" s="84">
        <f>D131+M131+Y131+AB131</f>
        <v>8554.8399999999983</v>
      </c>
      <c r="D131" s="84">
        <f t="shared" si="114"/>
        <v>3931.5699999999993</v>
      </c>
      <c r="E131" s="84">
        <f t="shared" si="115"/>
        <v>3874.5999999999995</v>
      </c>
      <c r="F131" s="84">
        <f t="shared" si="116"/>
        <v>56.97</v>
      </c>
      <c r="G131" s="84">
        <f t="shared" si="117"/>
        <v>3812.6699999999996</v>
      </c>
      <c r="H131" s="84">
        <v>3773.4399999999996</v>
      </c>
      <c r="I131" s="84">
        <v>39.230000000000004</v>
      </c>
      <c r="J131" s="84">
        <f t="shared" si="118"/>
        <v>118.89999999999999</v>
      </c>
      <c r="K131" s="84">
        <v>101.16</v>
      </c>
      <c r="L131" s="84">
        <v>17.739999999999998</v>
      </c>
      <c r="M131" s="84">
        <f t="shared" si="119"/>
        <v>4395.6399999999994</v>
      </c>
      <c r="N131" s="161">
        <f t="shared" si="120"/>
        <v>642.20000000000005</v>
      </c>
      <c r="O131" s="161">
        <f t="shared" si="121"/>
        <v>3753.4399999999996</v>
      </c>
      <c r="P131" s="84">
        <v>0</v>
      </c>
      <c r="Q131" s="84">
        <v>0</v>
      </c>
      <c r="R131" s="84">
        <v>0</v>
      </c>
      <c r="S131" s="84">
        <f t="shared" si="122"/>
        <v>23.439999999999998</v>
      </c>
      <c r="T131" s="84">
        <v>11.99</v>
      </c>
      <c r="U131" s="84">
        <v>11.45</v>
      </c>
      <c r="V131" s="84">
        <f t="shared" si="123"/>
        <v>4372.2</v>
      </c>
      <c r="W131" s="84">
        <v>630.21</v>
      </c>
      <c r="X131" s="84">
        <v>3741.99</v>
      </c>
      <c r="Y131" s="150">
        <f t="shared" si="111"/>
        <v>227.63</v>
      </c>
      <c r="Z131" s="84">
        <v>153.31</v>
      </c>
      <c r="AA131" s="84">
        <v>74.319999999999993</v>
      </c>
      <c r="AB131" s="113">
        <v>0</v>
      </c>
    </row>
    <row r="132" spans="1:28" ht="16.5" customHeight="1" x14ac:dyDescent="0.15">
      <c r="A132" s="151"/>
      <c r="B132" s="83" t="s">
        <v>14</v>
      </c>
      <c r="C132" s="84">
        <f t="shared" ref="C132" si="127">D132+M132+Y132+AB132</f>
        <v>1973.874</v>
      </c>
      <c r="D132" s="84">
        <f t="shared" si="114"/>
        <v>1296.671</v>
      </c>
      <c r="E132" s="84">
        <f t="shared" si="115"/>
        <v>1290.5840000000001</v>
      </c>
      <c r="F132" s="84">
        <f t="shared" si="116"/>
        <v>6.0869999999999997</v>
      </c>
      <c r="G132" s="84">
        <f t="shared" si="117"/>
        <v>1280.9449999999999</v>
      </c>
      <c r="H132" s="84">
        <v>1276.104</v>
      </c>
      <c r="I132" s="84">
        <v>4.8410000000000002</v>
      </c>
      <c r="J132" s="84">
        <f t="shared" si="118"/>
        <v>15.726000000000001</v>
      </c>
      <c r="K132" s="84">
        <v>14.48</v>
      </c>
      <c r="L132" s="84">
        <v>1.246</v>
      </c>
      <c r="M132" s="84">
        <f t="shared" si="119"/>
        <v>677.20299999999997</v>
      </c>
      <c r="N132" s="161">
        <f t="shared" si="120"/>
        <v>160.47800000000001</v>
      </c>
      <c r="O132" s="161">
        <f t="shared" si="121"/>
        <v>516.72499999999991</v>
      </c>
      <c r="P132" s="84">
        <v>0</v>
      </c>
      <c r="Q132" s="84">
        <v>0</v>
      </c>
      <c r="R132" s="84">
        <v>0</v>
      </c>
      <c r="S132" s="84">
        <f t="shared" si="122"/>
        <v>2.726</v>
      </c>
      <c r="T132" s="84">
        <v>2.056</v>
      </c>
      <c r="U132" s="84">
        <v>0.67</v>
      </c>
      <c r="V132" s="84">
        <f t="shared" si="123"/>
        <v>674.47699999999998</v>
      </c>
      <c r="W132" s="84">
        <v>158.422</v>
      </c>
      <c r="X132" s="84">
        <v>516.05499999999995</v>
      </c>
      <c r="Y132" s="150">
        <f t="shared" si="111"/>
        <v>0</v>
      </c>
      <c r="Z132" s="84">
        <v>0</v>
      </c>
      <c r="AA132" s="84">
        <v>0</v>
      </c>
      <c r="AB132" s="113">
        <v>0</v>
      </c>
    </row>
    <row r="133" spans="1:28" ht="16.5" customHeight="1" x14ac:dyDescent="0.15">
      <c r="A133" s="149" t="s">
        <v>49</v>
      </c>
      <c r="B133" s="83" t="s">
        <v>13</v>
      </c>
      <c r="C133" s="84">
        <f>D133+M133+Y133+AB133</f>
        <v>5663.14</v>
      </c>
      <c r="D133" s="84">
        <f t="shared" si="114"/>
        <v>2712.16</v>
      </c>
      <c r="E133" s="84">
        <f t="shared" si="115"/>
        <v>2705.37</v>
      </c>
      <c r="F133" s="84">
        <f t="shared" si="116"/>
        <v>6.79</v>
      </c>
      <c r="G133" s="84">
        <f t="shared" si="117"/>
        <v>2684.84</v>
      </c>
      <c r="H133" s="84">
        <v>2678.54</v>
      </c>
      <c r="I133" s="84">
        <v>6.3</v>
      </c>
      <c r="J133" s="84">
        <f t="shared" si="118"/>
        <v>27.319999999999997</v>
      </c>
      <c r="K133" s="84">
        <v>26.83</v>
      </c>
      <c r="L133" s="84">
        <v>0.49</v>
      </c>
      <c r="M133" s="84">
        <f t="shared" si="119"/>
        <v>2856.21</v>
      </c>
      <c r="N133" s="161">
        <f t="shared" si="120"/>
        <v>135.26</v>
      </c>
      <c r="O133" s="161">
        <f t="shared" si="121"/>
        <v>2720.9500000000003</v>
      </c>
      <c r="P133" s="84">
        <v>0</v>
      </c>
      <c r="Q133" s="84">
        <v>0</v>
      </c>
      <c r="R133" s="84">
        <v>0</v>
      </c>
      <c r="S133" s="84">
        <f t="shared" si="122"/>
        <v>7.12</v>
      </c>
      <c r="T133" s="84">
        <v>0.82</v>
      </c>
      <c r="U133" s="84">
        <v>6.3</v>
      </c>
      <c r="V133" s="84">
        <f t="shared" si="123"/>
        <v>2849.09</v>
      </c>
      <c r="W133" s="84">
        <v>134.44</v>
      </c>
      <c r="X133" s="84">
        <v>2714.65</v>
      </c>
      <c r="Y133" s="150">
        <f t="shared" si="111"/>
        <v>94.77</v>
      </c>
      <c r="Z133" s="84">
        <v>25.19</v>
      </c>
      <c r="AA133" s="84">
        <v>69.58</v>
      </c>
      <c r="AB133" s="113">
        <v>0</v>
      </c>
    </row>
    <row r="134" spans="1:28" ht="16.5" customHeight="1" x14ac:dyDescent="0.15">
      <c r="A134" s="151"/>
      <c r="B134" s="83" t="s">
        <v>14</v>
      </c>
      <c r="C134" s="84">
        <f t="shared" ref="C134" si="128">D134+M134+Y134+AB134</f>
        <v>1287.952</v>
      </c>
      <c r="D134" s="84">
        <f t="shared" si="114"/>
        <v>884.83399999999995</v>
      </c>
      <c r="E134" s="84">
        <f t="shared" si="115"/>
        <v>884.0619999999999</v>
      </c>
      <c r="F134" s="84">
        <f t="shared" si="116"/>
        <v>0.77200000000000002</v>
      </c>
      <c r="G134" s="84">
        <f t="shared" si="117"/>
        <v>881.52699999999993</v>
      </c>
      <c r="H134" s="84">
        <v>880.80499999999995</v>
      </c>
      <c r="I134" s="84">
        <v>0.72199999999999998</v>
      </c>
      <c r="J134" s="84">
        <f t="shared" si="118"/>
        <v>3.3069999999999995</v>
      </c>
      <c r="K134" s="84">
        <v>3.2569999999999997</v>
      </c>
      <c r="L134" s="84">
        <v>0.05</v>
      </c>
      <c r="M134" s="84">
        <f t="shared" si="119"/>
        <v>403.11799999999999</v>
      </c>
      <c r="N134" s="161">
        <f t="shared" si="120"/>
        <v>34.156999999999996</v>
      </c>
      <c r="O134" s="161">
        <f t="shared" si="121"/>
        <v>368.96100000000001</v>
      </c>
      <c r="P134" s="84">
        <v>0</v>
      </c>
      <c r="Q134" s="84">
        <v>0</v>
      </c>
      <c r="R134" s="84">
        <v>0</v>
      </c>
      <c r="S134" s="84">
        <f t="shared" si="122"/>
        <v>0.77100000000000002</v>
      </c>
      <c r="T134" s="84">
        <v>0.13200000000000001</v>
      </c>
      <c r="U134" s="84">
        <v>0.63900000000000001</v>
      </c>
      <c r="V134" s="84">
        <f t="shared" si="123"/>
        <v>402.34699999999998</v>
      </c>
      <c r="W134" s="84">
        <v>34.024999999999999</v>
      </c>
      <c r="X134" s="84">
        <v>368.322</v>
      </c>
      <c r="Y134" s="150">
        <f t="shared" si="111"/>
        <v>0</v>
      </c>
      <c r="Z134" s="84">
        <v>0</v>
      </c>
      <c r="AA134" s="84">
        <v>0</v>
      </c>
      <c r="AB134" s="113">
        <v>0</v>
      </c>
    </row>
    <row r="135" spans="1:28" ht="16.5" customHeight="1" x14ac:dyDescent="0.15">
      <c r="A135" s="149" t="s">
        <v>466</v>
      </c>
      <c r="B135" s="83" t="s">
        <v>13</v>
      </c>
      <c r="C135" s="84">
        <f>D135+M135+Y135+AB135</f>
        <v>5675.9500000000007</v>
      </c>
      <c r="D135" s="84">
        <f t="shared" si="114"/>
        <v>3651.5000000000005</v>
      </c>
      <c r="E135" s="84">
        <f t="shared" si="115"/>
        <v>3616.5400000000004</v>
      </c>
      <c r="F135" s="84">
        <f t="shared" si="116"/>
        <v>34.96</v>
      </c>
      <c r="G135" s="84">
        <f t="shared" si="117"/>
        <v>3474.9900000000002</v>
      </c>
      <c r="H135" s="84">
        <v>3464.7900000000004</v>
      </c>
      <c r="I135" s="84">
        <v>10.199999999999999</v>
      </c>
      <c r="J135" s="84">
        <f t="shared" si="118"/>
        <v>176.51</v>
      </c>
      <c r="K135" s="84">
        <v>151.75</v>
      </c>
      <c r="L135" s="84">
        <v>24.76</v>
      </c>
      <c r="M135" s="84">
        <f t="shared" si="119"/>
        <v>1975.2900000000002</v>
      </c>
      <c r="N135" s="161">
        <f t="shared" si="120"/>
        <v>84.92</v>
      </c>
      <c r="O135" s="161">
        <f t="shared" si="121"/>
        <v>1890.3700000000001</v>
      </c>
      <c r="P135" s="84">
        <v>0</v>
      </c>
      <c r="Q135" s="84">
        <v>0</v>
      </c>
      <c r="R135" s="84">
        <v>0</v>
      </c>
      <c r="S135" s="84">
        <f t="shared" si="122"/>
        <v>80.959999999999994</v>
      </c>
      <c r="T135" s="84">
        <v>0</v>
      </c>
      <c r="U135" s="84">
        <v>80.959999999999994</v>
      </c>
      <c r="V135" s="84">
        <f t="shared" si="123"/>
        <v>1894.3300000000002</v>
      </c>
      <c r="W135" s="84">
        <v>84.92</v>
      </c>
      <c r="X135" s="84">
        <v>1809.41</v>
      </c>
      <c r="Y135" s="150">
        <f t="shared" si="111"/>
        <v>48.51</v>
      </c>
      <c r="Z135" s="84">
        <v>35.479999999999997</v>
      </c>
      <c r="AA135" s="84">
        <v>13.03</v>
      </c>
      <c r="AB135" s="113">
        <v>0.65</v>
      </c>
    </row>
    <row r="136" spans="1:28" ht="16.5" customHeight="1" x14ac:dyDescent="0.15">
      <c r="A136" s="151"/>
      <c r="B136" s="83" t="s">
        <v>14</v>
      </c>
      <c r="C136" s="84">
        <f t="shared" ref="C136" si="129">D136+M136+Y136+AB136</f>
        <v>1480.6089999999999</v>
      </c>
      <c r="D136" s="84">
        <f t="shared" si="114"/>
        <v>1205.8</v>
      </c>
      <c r="E136" s="84">
        <f t="shared" si="115"/>
        <v>1202.3019999999999</v>
      </c>
      <c r="F136" s="84">
        <f t="shared" si="116"/>
        <v>3.4980000000000002</v>
      </c>
      <c r="G136" s="84">
        <f t="shared" si="117"/>
        <v>1182.4649999999999</v>
      </c>
      <c r="H136" s="84">
        <v>1181.461</v>
      </c>
      <c r="I136" s="84">
        <v>1.004</v>
      </c>
      <c r="J136" s="84">
        <f t="shared" si="118"/>
        <v>23.334999999999997</v>
      </c>
      <c r="K136" s="84">
        <v>20.840999999999998</v>
      </c>
      <c r="L136" s="84">
        <v>2.4940000000000002</v>
      </c>
      <c r="M136" s="84">
        <f t="shared" si="119"/>
        <v>274.80899999999997</v>
      </c>
      <c r="N136" s="161">
        <f t="shared" si="120"/>
        <v>21.595999999999997</v>
      </c>
      <c r="O136" s="161">
        <f t="shared" si="121"/>
        <v>253.21299999999997</v>
      </c>
      <c r="P136" s="84">
        <v>0</v>
      </c>
      <c r="Q136" s="84">
        <v>0</v>
      </c>
      <c r="R136" s="84">
        <v>0</v>
      </c>
      <c r="S136" s="84">
        <f t="shared" si="122"/>
        <v>7.5149999999999997</v>
      </c>
      <c r="T136" s="84">
        <v>0</v>
      </c>
      <c r="U136" s="84">
        <v>7.5149999999999997</v>
      </c>
      <c r="V136" s="84">
        <f t="shared" si="123"/>
        <v>267.29399999999998</v>
      </c>
      <c r="W136" s="84">
        <v>21.595999999999997</v>
      </c>
      <c r="X136" s="84">
        <v>245.69799999999998</v>
      </c>
      <c r="Y136" s="150">
        <f t="shared" si="111"/>
        <v>0</v>
      </c>
      <c r="Z136" s="84">
        <v>0</v>
      </c>
      <c r="AA136" s="84">
        <v>0</v>
      </c>
      <c r="AB136" s="113">
        <v>0</v>
      </c>
    </row>
    <row r="137" spans="1:28" ht="16.5" customHeight="1" x14ac:dyDescent="0.15">
      <c r="A137" s="149" t="s">
        <v>51</v>
      </c>
      <c r="B137" s="83" t="s">
        <v>13</v>
      </c>
      <c r="C137" s="84">
        <f>D137+M137+Y137+AB137</f>
        <v>2245.2800000000002</v>
      </c>
      <c r="D137" s="84">
        <f t="shared" si="114"/>
        <v>778.99</v>
      </c>
      <c r="E137" s="84">
        <f t="shared" si="115"/>
        <v>776.84</v>
      </c>
      <c r="F137" s="84">
        <f t="shared" si="116"/>
        <v>2.15</v>
      </c>
      <c r="G137" s="84">
        <f t="shared" si="117"/>
        <v>774.88</v>
      </c>
      <c r="H137" s="84">
        <v>774.88</v>
      </c>
      <c r="I137" s="84">
        <v>0</v>
      </c>
      <c r="J137" s="84">
        <f t="shared" si="118"/>
        <v>4.1099999999999994</v>
      </c>
      <c r="K137" s="84">
        <v>1.96</v>
      </c>
      <c r="L137" s="84">
        <v>2.15</v>
      </c>
      <c r="M137" s="84">
        <f t="shared" si="119"/>
        <v>1452.9600000000003</v>
      </c>
      <c r="N137" s="161">
        <f t="shared" si="120"/>
        <v>28.73</v>
      </c>
      <c r="O137" s="161">
        <f t="shared" si="121"/>
        <v>1424.2300000000002</v>
      </c>
      <c r="P137" s="84">
        <v>0</v>
      </c>
      <c r="Q137" s="84">
        <v>0</v>
      </c>
      <c r="R137" s="84">
        <v>0</v>
      </c>
      <c r="S137" s="84">
        <f t="shared" si="122"/>
        <v>6.4</v>
      </c>
      <c r="T137" s="84">
        <v>0</v>
      </c>
      <c r="U137" s="84">
        <v>6.4</v>
      </c>
      <c r="V137" s="84">
        <f t="shared" si="123"/>
        <v>1446.5600000000002</v>
      </c>
      <c r="W137" s="84">
        <v>28.73</v>
      </c>
      <c r="X137" s="84">
        <v>1417.8300000000002</v>
      </c>
      <c r="Y137" s="150">
        <f t="shared" si="111"/>
        <v>13.33</v>
      </c>
      <c r="Z137" s="84">
        <v>4.24</v>
      </c>
      <c r="AA137" s="84">
        <v>9.09</v>
      </c>
      <c r="AB137" s="113">
        <v>0</v>
      </c>
    </row>
    <row r="138" spans="1:28" ht="16.5" customHeight="1" x14ac:dyDescent="0.15">
      <c r="A138" s="151"/>
      <c r="B138" s="83" t="s">
        <v>14</v>
      </c>
      <c r="C138" s="84">
        <f t="shared" ref="C138:C140" si="130">D138+M138+Y138+AB138</f>
        <v>465.56299999999999</v>
      </c>
      <c r="D138" s="84">
        <f t="shared" si="114"/>
        <v>265.351</v>
      </c>
      <c r="E138" s="84">
        <f t="shared" si="115"/>
        <v>265.28899999999999</v>
      </c>
      <c r="F138" s="84">
        <f t="shared" si="116"/>
        <v>6.2E-2</v>
      </c>
      <c r="G138" s="84">
        <f t="shared" si="117"/>
        <v>264.74299999999999</v>
      </c>
      <c r="H138" s="84">
        <v>264.74299999999999</v>
      </c>
      <c r="I138" s="84">
        <v>0</v>
      </c>
      <c r="J138" s="84">
        <f t="shared" si="118"/>
        <v>0.6080000000000001</v>
      </c>
      <c r="K138" s="84">
        <v>0.54600000000000004</v>
      </c>
      <c r="L138" s="84">
        <v>6.2E-2</v>
      </c>
      <c r="M138" s="84">
        <f t="shared" si="119"/>
        <v>200.21199999999999</v>
      </c>
      <c r="N138" s="161">
        <f t="shared" si="120"/>
        <v>6.9060000000000006</v>
      </c>
      <c r="O138" s="161">
        <f t="shared" si="121"/>
        <v>193.30599999999998</v>
      </c>
      <c r="P138" s="84">
        <v>0</v>
      </c>
      <c r="Q138" s="84">
        <v>0</v>
      </c>
      <c r="R138" s="84">
        <v>0</v>
      </c>
      <c r="S138" s="84">
        <f t="shared" si="122"/>
        <v>0.65800000000000003</v>
      </c>
      <c r="T138" s="84">
        <v>0</v>
      </c>
      <c r="U138" s="84">
        <v>0.65800000000000003</v>
      </c>
      <c r="V138" s="84">
        <f t="shared" si="123"/>
        <v>199.554</v>
      </c>
      <c r="W138" s="84">
        <v>6.9060000000000006</v>
      </c>
      <c r="X138" s="84">
        <v>192.648</v>
      </c>
      <c r="Y138" s="150">
        <f t="shared" si="111"/>
        <v>0</v>
      </c>
      <c r="Z138" s="84">
        <v>0</v>
      </c>
      <c r="AA138" s="84">
        <v>0</v>
      </c>
      <c r="AB138" s="113">
        <v>0</v>
      </c>
    </row>
    <row r="139" spans="1:28" ht="16.5" customHeight="1" x14ac:dyDescent="0.15">
      <c r="A139" s="149" t="s">
        <v>50</v>
      </c>
      <c r="B139" s="83" t="s">
        <v>13</v>
      </c>
      <c r="C139" s="84">
        <f t="shared" si="130"/>
        <v>5250.1600000000008</v>
      </c>
      <c r="D139" s="84">
        <f t="shared" si="114"/>
        <v>3512.35</v>
      </c>
      <c r="E139" s="84">
        <f t="shared" si="115"/>
        <v>3491.7599999999998</v>
      </c>
      <c r="F139" s="84">
        <f t="shared" si="116"/>
        <v>20.59</v>
      </c>
      <c r="G139" s="84">
        <f t="shared" si="117"/>
        <v>3474.98</v>
      </c>
      <c r="H139" s="84">
        <v>3456.08</v>
      </c>
      <c r="I139" s="84">
        <v>18.899999999999999</v>
      </c>
      <c r="J139" s="84">
        <f t="shared" si="118"/>
        <v>37.369999999999997</v>
      </c>
      <c r="K139" s="84">
        <v>35.68</v>
      </c>
      <c r="L139" s="84">
        <v>1.69</v>
      </c>
      <c r="M139" s="84">
        <f t="shared" si="119"/>
        <v>1639.8800000000003</v>
      </c>
      <c r="N139" s="161">
        <f t="shared" si="120"/>
        <v>116.67</v>
      </c>
      <c r="O139" s="161">
        <f t="shared" si="121"/>
        <v>1523.2100000000003</v>
      </c>
      <c r="P139" s="84">
        <v>0</v>
      </c>
      <c r="Q139" s="84">
        <v>0</v>
      </c>
      <c r="R139" s="84">
        <v>0</v>
      </c>
      <c r="S139" s="84">
        <f t="shared" si="122"/>
        <v>42.1</v>
      </c>
      <c r="T139" s="84">
        <v>15.22</v>
      </c>
      <c r="U139" s="84">
        <v>26.88</v>
      </c>
      <c r="V139" s="84">
        <f t="shared" si="123"/>
        <v>1597.7800000000002</v>
      </c>
      <c r="W139" s="84">
        <v>101.45</v>
      </c>
      <c r="X139" s="84">
        <v>1496.3300000000002</v>
      </c>
      <c r="Y139" s="150">
        <f t="shared" si="111"/>
        <v>97.93</v>
      </c>
      <c r="Z139" s="84">
        <v>80.31</v>
      </c>
      <c r="AA139" s="84">
        <v>17.62</v>
      </c>
      <c r="AB139" s="113">
        <v>0</v>
      </c>
    </row>
    <row r="140" spans="1:28" ht="16.5" customHeight="1" thickBot="1" x14ac:dyDescent="0.2">
      <c r="A140" s="101"/>
      <c r="B140" s="153" t="s">
        <v>14</v>
      </c>
      <c r="C140" s="104">
        <f t="shared" si="130"/>
        <v>1475.018</v>
      </c>
      <c r="D140" s="104">
        <f t="shared" si="114"/>
        <v>1234.394</v>
      </c>
      <c r="E140" s="104">
        <f t="shared" si="115"/>
        <v>1232.038</v>
      </c>
      <c r="F140" s="104">
        <f t="shared" si="116"/>
        <v>2.3559999999999999</v>
      </c>
      <c r="G140" s="104">
        <f t="shared" si="117"/>
        <v>1226.537</v>
      </c>
      <c r="H140" s="104">
        <v>1224.346</v>
      </c>
      <c r="I140" s="104">
        <v>2.1909999999999998</v>
      </c>
      <c r="J140" s="104">
        <f t="shared" si="118"/>
        <v>7.8570000000000002</v>
      </c>
      <c r="K140" s="104">
        <v>7.6920000000000002</v>
      </c>
      <c r="L140" s="104">
        <v>0.16500000000000001</v>
      </c>
      <c r="M140" s="104">
        <f t="shared" si="119"/>
        <v>240.62400000000002</v>
      </c>
      <c r="N140" s="163">
        <f t="shared" si="120"/>
        <v>28.578000000000003</v>
      </c>
      <c r="O140" s="163">
        <f t="shared" si="121"/>
        <v>212.04600000000002</v>
      </c>
      <c r="P140" s="104">
        <v>0</v>
      </c>
      <c r="Q140" s="104">
        <v>0</v>
      </c>
      <c r="R140" s="104">
        <v>0</v>
      </c>
      <c r="S140" s="104">
        <f t="shared" si="122"/>
        <v>5.3250000000000002</v>
      </c>
      <c r="T140" s="104">
        <v>2.6150000000000002</v>
      </c>
      <c r="U140" s="104">
        <v>2.71</v>
      </c>
      <c r="V140" s="104">
        <f t="shared" si="123"/>
        <v>235.29900000000001</v>
      </c>
      <c r="W140" s="104">
        <v>25.963000000000001</v>
      </c>
      <c r="X140" s="104">
        <v>209.33600000000001</v>
      </c>
      <c r="Y140" s="154">
        <f t="shared" si="111"/>
        <v>0</v>
      </c>
      <c r="Z140" s="104">
        <v>0</v>
      </c>
      <c r="AA140" s="104">
        <v>0</v>
      </c>
      <c r="AB140" s="115">
        <v>0</v>
      </c>
    </row>
    <row r="141" spans="1:28" ht="16.5" customHeight="1" x14ac:dyDescent="0.15">
      <c r="A141" s="155"/>
      <c r="B141" s="156"/>
      <c r="C141" s="114"/>
      <c r="D141" s="114"/>
      <c r="E141" s="114"/>
      <c r="F141" s="114"/>
      <c r="G141" s="114"/>
      <c r="H141" s="114"/>
      <c r="I141" s="114"/>
      <c r="J141" s="114"/>
      <c r="K141" s="114"/>
      <c r="L141" s="114"/>
      <c r="M141" s="114"/>
      <c r="N141" s="114"/>
      <c r="O141" s="114"/>
      <c r="P141" s="114"/>
      <c r="Q141" s="114"/>
      <c r="R141" s="114"/>
      <c r="S141" s="114"/>
      <c r="T141" s="114"/>
      <c r="U141" s="114"/>
      <c r="V141" s="114"/>
      <c r="W141" s="114"/>
      <c r="X141" s="114"/>
      <c r="Y141" s="114"/>
      <c r="Z141" s="114"/>
      <c r="AA141" s="114"/>
      <c r="AB141" s="114"/>
    </row>
    <row r="144" spans="1:28" ht="17.25" x14ac:dyDescent="0.15">
      <c r="A144" s="3" t="s">
        <v>481</v>
      </c>
    </row>
    <row r="145" spans="1:29" ht="15" thickBot="1" x14ac:dyDescent="0.2">
      <c r="A145" s="346" t="s">
        <v>28</v>
      </c>
      <c r="B145" s="346"/>
      <c r="C145" s="346"/>
      <c r="D145" s="346"/>
      <c r="E145" s="346"/>
      <c r="F145" s="346"/>
      <c r="G145" s="346"/>
      <c r="H145" s="346"/>
      <c r="I145" s="346"/>
      <c r="J145" s="346"/>
      <c r="K145" s="346"/>
      <c r="L145" s="346"/>
      <c r="M145" s="346"/>
      <c r="N145" s="346"/>
      <c r="O145" s="346"/>
      <c r="P145" s="346"/>
      <c r="Q145" s="346"/>
      <c r="R145" s="346"/>
      <c r="S145" s="346"/>
      <c r="T145" s="346"/>
      <c r="U145" s="346"/>
      <c r="V145" s="346"/>
      <c r="W145" s="346"/>
      <c r="X145" s="346"/>
      <c r="Y145" s="346"/>
      <c r="Z145" s="346"/>
      <c r="AA145" s="346"/>
      <c r="AB145" s="346"/>
    </row>
    <row r="146" spans="1:29" ht="16.5" customHeight="1" x14ac:dyDescent="0.15">
      <c r="A146" s="134"/>
      <c r="B146" s="135"/>
      <c r="C146" s="136"/>
      <c r="D146" s="137" t="s">
        <v>0</v>
      </c>
      <c r="E146" s="138"/>
      <c r="F146" s="138"/>
      <c r="G146" s="138"/>
      <c r="H146" s="138"/>
      <c r="I146" s="138"/>
      <c r="J146" s="138"/>
      <c r="K146" s="138"/>
      <c r="L146" s="138"/>
      <c r="M146" s="138"/>
      <c r="N146" s="138"/>
      <c r="O146" s="138"/>
      <c r="P146" s="138"/>
      <c r="Q146" s="138"/>
      <c r="R146" s="138"/>
      <c r="S146" s="138"/>
      <c r="T146" s="138"/>
      <c r="U146" s="138"/>
      <c r="V146" s="138"/>
      <c r="W146" s="138"/>
      <c r="X146" s="138"/>
      <c r="Y146" s="137" t="s">
        <v>321</v>
      </c>
      <c r="Z146" s="138"/>
      <c r="AA146" s="138"/>
      <c r="AB146" s="139"/>
      <c r="AC146" s="107"/>
    </row>
    <row r="147" spans="1:29" ht="16.5" customHeight="1" x14ac:dyDescent="0.15">
      <c r="A147" s="140" t="s">
        <v>191</v>
      </c>
      <c r="B147" s="72"/>
      <c r="C147" s="124" t="s">
        <v>320</v>
      </c>
      <c r="D147" s="141" t="s">
        <v>3</v>
      </c>
      <c r="E147" s="142"/>
      <c r="F147" s="142"/>
      <c r="G147" s="142"/>
      <c r="H147" s="142"/>
      <c r="I147" s="142"/>
      <c r="J147" s="142"/>
      <c r="K147" s="142"/>
      <c r="L147" s="142"/>
      <c r="M147" s="141" t="s">
        <v>4</v>
      </c>
      <c r="N147" s="142"/>
      <c r="O147" s="142"/>
      <c r="P147" s="142"/>
      <c r="Q147" s="142"/>
      <c r="R147" s="142"/>
      <c r="S147" s="142"/>
      <c r="T147" s="142"/>
      <c r="U147" s="142"/>
      <c r="V147" s="142"/>
      <c r="W147" s="142"/>
      <c r="X147" s="142"/>
      <c r="Y147" s="83"/>
      <c r="Z147" s="83"/>
      <c r="AA147" s="83"/>
      <c r="AB147" s="143" t="s">
        <v>192</v>
      </c>
      <c r="AC147" s="107"/>
    </row>
    <row r="148" spans="1:29" ht="16.5" customHeight="1" x14ac:dyDescent="0.15">
      <c r="A148" s="140"/>
      <c r="B148" s="72"/>
      <c r="C148" s="124"/>
      <c r="D148" s="141" t="s">
        <v>5</v>
      </c>
      <c r="E148" s="142"/>
      <c r="F148" s="142"/>
      <c r="G148" s="141" t="s">
        <v>6</v>
      </c>
      <c r="H148" s="142"/>
      <c r="I148" s="142"/>
      <c r="J148" s="141" t="s">
        <v>7</v>
      </c>
      <c r="K148" s="142"/>
      <c r="L148" s="142"/>
      <c r="M148" s="141" t="s">
        <v>8</v>
      </c>
      <c r="N148" s="142"/>
      <c r="O148" s="142"/>
      <c r="P148" s="141" t="s">
        <v>6</v>
      </c>
      <c r="Q148" s="142"/>
      <c r="R148" s="142"/>
      <c r="S148" s="141" t="s">
        <v>7</v>
      </c>
      <c r="T148" s="142"/>
      <c r="U148" s="142"/>
      <c r="V148" s="141" t="s">
        <v>9</v>
      </c>
      <c r="W148" s="142"/>
      <c r="X148" s="142"/>
      <c r="Y148" s="124" t="s">
        <v>2</v>
      </c>
      <c r="Z148" s="124" t="s">
        <v>205</v>
      </c>
      <c r="AA148" s="124" t="s">
        <v>206</v>
      </c>
      <c r="AB148" s="143"/>
      <c r="AC148" s="107"/>
    </row>
    <row r="149" spans="1:29" ht="16.5" customHeight="1" x14ac:dyDescent="0.15">
      <c r="A149" s="144"/>
      <c r="C149" s="145"/>
      <c r="D149" s="83" t="s">
        <v>2</v>
      </c>
      <c r="E149" s="83" t="s">
        <v>10</v>
      </c>
      <c r="F149" s="83" t="s">
        <v>11</v>
      </c>
      <c r="G149" s="83" t="s">
        <v>2</v>
      </c>
      <c r="H149" s="83" t="s">
        <v>10</v>
      </c>
      <c r="I149" s="83" t="s">
        <v>11</v>
      </c>
      <c r="J149" s="83" t="s">
        <v>2</v>
      </c>
      <c r="K149" s="83" t="s">
        <v>10</v>
      </c>
      <c r="L149" s="83" t="s">
        <v>11</v>
      </c>
      <c r="M149" s="83" t="s">
        <v>2</v>
      </c>
      <c r="N149" s="146" t="s">
        <v>10</v>
      </c>
      <c r="O149" s="147" t="s">
        <v>11</v>
      </c>
      <c r="P149" s="83" t="s">
        <v>2</v>
      </c>
      <c r="Q149" s="83" t="s">
        <v>10</v>
      </c>
      <c r="R149" s="83" t="s">
        <v>11</v>
      </c>
      <c r="S149" s="83" t="s">
        <v>2</v>
      </c>
      <c r="T149" s="83" t="s">
        <v>10</v>
      </c>
      <c r="U149" s="83" t="s">
        <v>11</v>
      </c>
      <c r="V149" s="83" t="s">
        <v>2</v>
      </c>
      <c r="W149" s="83" t="s">
        <v>10</v>
      </c>
      <c r="X149" s="83" t="s">
        <v>11</v>
      </c>
      <c r="Y149" s="145"/>
      <c r="Z149" s="145"/>
      <c r="AA149" s="145"/>
      <c r="AB149" s="148"/>
      <c r="AC149" s="107"/>
    </row>
    <row r="150" spans="1:29" ht="16.5" customHeight="1" x14ac:dyDescent="0.15">
      <c r="A150" s="149" t="s">
        <v>468</v>
      </c>
      <c r="B150" s="83" t="s">
        <v>13</v>
      </c>
      <c r="C150" s="84">
        <f>D150+M150+Y150+AB150</f>
        <v>25850.210000000003</v>
      </c>
      <c r="D150" s="84">
        <f>E150+F150</f>
        <v>14276.880000000001</v>
      </c>
      <c r="E150" s="84">
        <f>H150+K150</f>
        <v>14079.130000000001</v>
      </c>
      <c r="F150" s="84">
        <f>I150+L150</f>
        <v>197.75</v>
      </c>
      <c r="G150" s="84">
        <f>H150+I150</f>
        <v>13807.990000000002</v>
      </c>
      <c r="H150" s="84">
        <f>H152+H154+H156+H158+H160+H162</f>
        <v>13713.170000000002</v>
      </c>
      <c r="I150" s="84">
        <f>I152+I154+I156+I158+I160+I162</f>
        <v>94.82</v>
      </c>
      <c r="J150" s="84">
        <f>K150+L150</f>
        <v>468.89000000000004</v>
      </c>
      <c r="K150" s="84">
        <f>K152+K154+K156+K158+K160+K162</f>
        <v>365.96000000000004</v>
      </c>
      <c r="L150" s="84">
        <f>L152+L154+L156+L158+L160+L162</f>
        <v>102.93</v>
      </c>
      <c r="M150" s="84">
        <f>N150+O150</f>
        <v>11264.630000000001</v>
      </c>
      <c r="N150" s="161">
        <f>T150+W150</f>
        <v>1239.1300000000001</v>
      </c>
      <c r="O150" s="161">
        <f>U150+X150</f>
        <v>10025.5</v>
      </c>
      <c r="P150" s="84">
        <v>0</v>
      </c>
      <c r="Q150" s="84">
        <v>0</v>
      </c>
      <c r="R150" s="84">
        <v>0</v>
      </c>
      <c r="S150" s="84">
        <f>T150+U150</f>
        <v>94.36999999999999</v>
      </c>
      <c r="T150" s="84">
        <f>T152+T154+T156+T158+T160+T162</f>
        <v>29.8</v>
      </c>
      <c r="U150" s="84">
        <f>U152+U154+U156+U158+U160+U162</f>
        <v>64.569999999999993</v>
      </c>
      <c r="V150" s="84">
        <f>W150+X150</f>
        <v>11170.26</v>
      </c>
      <c r="W150" s="84">
        <f>W152+W154+W156+W158+W160+W162</f>
        <v>1209.3300000000002</v>
      </c>
      <c r="X150" s="84">
        <f>X152+X154+X156+X158+X160+X162</f>
        <v>9960.93</v>
      </c>
      <c r="Y150" s="150">
        <f t="shared" ref="Y150:Y163" si="131">SUM(Z150:AA150)</f>
        <v>308.69999999999993</v>
      </c>
      <c r="Z150" s="84">
        <f>Z152+Z154+Z156+Z158+Z160+Z162</f>
        <v>167.54999999999998</v>
      </c>
      <c r="AA150" s="84">
        <f t="shared" ref="AA150:AB150" si="132">AA152+AA154+AA156+AA158+AA160+AA162</f>
        <v>141.14999999999998</v>
      </c>
      <c r="AB150" s="113">
        <f t="shared" si="132"/>
        <v>0</v>
      </c>
    </row>
    <row r="151" spans="1:29" ht="16.5" customHeight="1" x14ac:dyDescent="0.15">
      <c r="A151" s="151" t="s">
        <v>458</v>
      </c>
      <c r="B151" s="83" t="s">
        <v>14</v>
      </c>
      <c r="C151" s="84">
        <f t="shared" ref="C151" si="133">D151+M151+Y151+AB151</f>
        <v>5933.268</v>
      </c>
      <c r="D151" s="84">
        <f t="shared" ref="D151:D163" si="134">E151+F151</f>
        <v>4204.5340000000006</v>
      </c>
      <c r="E151" s="84">
        <f t="shared" ref="E151:E163" si="135">H151+K151</f>
        <v>4180.9210000000003</v>
      </c>
      <c r="F151" s="84">
        <f t="shared" ref="F151:F163" si="136">I151+L151</f>
        <v>23.613</v>
      </c>
      <c r="G151" s="84">
        <f t="shared" ref="G151:G163" si="137">H151+I151</f>
        <v>4157.7</v>
      </c>
      <c r="H151" s="84">
        <f>H153+H155+H157+H159+H161+H163</f>
        <v>4144.2809999999999</v>
      </c>
      <c r="I151" s="84">
        <f>I153+I155+I157+I159+I161+I163</f>
        <v>13.419</v>
      </c>
      <c r="J151" s="84">
        <f t="shared" ref="J151:J163" si="138">K151+L151</f>
        <v>46.834000000000003</v>
      </c>
      <c r="K151" s="84">
        <f>K153+K155+K157+K159+K161+K163</f>
        <v>36.64</v>
      </c>
      <c r="L151" s="84">
        <f>L153+L155+L157+L159+L161+L163</f>
        <v>10.194000000000001</v>
      </c>
      <c r="M151" s="84">
        <f t="shared" ref="M151:M163" si="139">N151+O151</f>
        <v>1728.7339999999999</v>
      </c>
      <c r="N151" s="161">
        <f t="shared" ref="N151:N163" si="140">T151+W151</f>
        <v>308.30700000000002</v>
      </c>
      <c r="O151" s="161">
        <f t="shared" ref="O151:O163" si="141">U151+X151</f>
        <v>1420.4269999999999</v>
      </c>
      <c r="P151" s="84">
        <v>0</v>
      </c>
      <c r="Q151" s="84">
        <v>0</v>
      </c>
      <c r="R151" s="84">
        <v>0</v>
      </c>
      <c r="S151" s="84">
        <f t="shared" ref="S151:S163" si="142">T151+U151</f>
        <v>11.988</v>
      </c>
      <c r="T151" s="84">
        <f>T153+T155+T157+T159+T161+T163</f>
        <v>5.4390000000000009</v>
      </c>
      <c r="U151" s="84">
        <f>U153+U155+U157+U159+U161+U163</f>
        <v>6.5489999999999995</v>
      </c>
      <c r="V151" s="84">
        <f t="shared" ref="V151:V163" si="143">W151+X151</f>
        <v>1716.7459999999999</v>
      </c>
      <c r="W151" s="84">
        <f>W153+W155+W157+W159+W161+W163</f>
        <v>302.86799999999999</v>
      </c>
      <c r="X151" s="84">
        <f>X153+X155+X157+X159+X161+X163</f>
        <v>1413.8779999999999</v>
      </c>
      <c r="Y151" s="150">
        <f t="shared" si="131"/>
        <v>0</v>
      </c>
      <c r="Z151" s="84">
        <f>Z153+Z155+Z157+Z159+Z161+Z163</f>
        <v>0</v>
      </c>
      <c r="AA151" s="84">
        <f t="shared" ref="AA151:AB151" si="144">AA153+AA155+AA157+AA159+AA161+AA163</f>
        <v>0</v>
      </c>
      <c r="AB151" s="113">
        <f t="shared" si="144"/>
        <v>0</v>
      </c>
    </row>
    <row r="152" spans="1:29" ht="16.5" customHeight="1" x14ac:dyDescent="0.15">
      <c r="A152" s="149" t="s">
        <v>177</v>
      </c>
      <c r="B152" s="83" t="s">
        <v>13</v>
      </c>
      <c r="C152" s="84">
        <f>D152+M152+Y152+AB152</f>
        <v>6001.01</v>
      </c>
      <c r="D152" s="84">
        <f t="shared" si="134"/>
        <v>2571.21</v>
      </c>
      <c r="E152" s="84">
        <f t="shared" si="135"/>
        <v>2516.9900000000002</v>
      </c>
      <c r="F152" s="84">
        <f t="shared" si="136"/>
        <v>54.22</v>
      </c>
      <c r="G152" s="84">
        <f t="shared" si="137"/>
        <v>2351.27</v>
      </c>
      <c r="H152" s="84">
        <v>2332.92</v>
      </c>
      <c r="I152" s="84">
        <v>18.349999999999998</v>
      </c>
      <c r="J152" s="84">
        <f t="shared" si="138"/>
        <v>219.94</v>
      </c>
      <c r="K152" s="84">
        <v>184.07</v>
      </c>
      <c r="L152" s="84">
        <v>35.870000000000005</v>
      </c>
      <c r="M152" s="84">
        <f t="shared" si="139"/>
        <v>3380.29</v>
      </c>
      <c r="N152" s="161">
        <f t="shared" si="140"/>
        <v>734.33</v>
      </c>
      <c r="O152" s="161">
        <f t="shared" si="141"/>
        <v>2645.96</v>
      </c>
      <c r="P152" s="84">
        <v>0</v>
      </c>
      <c r="Q152" s="84">
        <v>0</v>
      </c>
      <c r="R152" s="84">
        <v>0</v>
      </c>
      <c r="S152" s="84">
        <f t="shared" si="142"/>
        <v>60.230000000000004</v>
      </c>
      <c r="T152" s="84">
        <v>24.37</v>
      </c>
      <c r="U152" s="84">
        <v>35.86</v>
      </c>
      <c r="V152" s="84">
        <f t="shared" si="143"/>
        <v>3320.06</v>
      </c>
      <c r="W152" s="84">
        <v>709.96</v>
      </c>
      <c r="X152" s="84">
        <v>2610.1</v>
      </c>
      <c r="Y152" s="150">
        <f t="shared" si="131"/>
        <v>49.51</v>
      </c>
      <c r="Z152" s="84">
        <v>16.03</v>
      </c>
      <c r="AA152" s="84">
        <v>33.479999999999997</v>
      </c>
      <c r="AB152" s="113">
        <v>0</v>
      </c>
    </row>
    <row r="153" spans="1:29" ht="16.5" customHeight="1" x14ac:dyDescent="0.15">
      <c r="A153" s="151"/>
      <c r="B153" s="83" t="s">
        <v>14</v>
      </c>
      <c r="C153" s="84">
        <f t="shared" ref="C153" si="145">D153+M153+Y153+AB153</f>
        <v>1266.163</v>
      </c>
      <c r="D153" s="84">
        <f t="shared" si="134"/>
        <v>705.76599999999996</v>
      </c>
      <c r="E153" s="84">
        <f t="shared" si="135"/>
        <v>700.16899999999998</v>
      </c>
      <c r="F153" s="84">
        <f t="shared" si="136"/>
        <v>5.5970000000000004</v>
      </c>
      <c r="G153" s="84">
        <f t="shared" si="137"/>
        <v>685.21199999999999</v>
      </c>
      <c r="H153" s="84">
        <v>683.10599999999999</v>
      </c>
      <c r="I153" s="84">
        <v>2.1060000000000003</v>
      </c>
      <c r="J153" s="84">
        <f t="shared" si="138"/>
        <v>20.553999999999998</v>
      </c>
      <c r="K153" s="84">
        <v>17.062999999999999</v>
      </c>
      <c r="L153" s="84">
        <v>3.4910000000000001</v>
      </c>
      <c r="M153" s="84">
        <f t="shared" si="139"/>
        <v>560.39700000000005</v>
      </c>
      <c r="N153" s="161">
        <f t="shared" si="140"/>
        <v>185.37500000000003</v>
      </c>
      <c r="O153" s="161">
        <f t="shared" si="141"/>
        <v>375.02199999999999</v>
      </c>
      <c r="P153" s="84">
        <v>0</v>
      </c>
      <c r="Q153" s="84">
        <v>0</v>
      </c>
      <c r="R153" s="84">
        <v>0</v>
      </c>
      <c r="S153" s="84">
        <f t="shared" si="142"/>
        <v>8.4</v>
      </c>
      <c r="T153" s="84">
        <v>4.8170000000000002</v>
      </c>
      <c r="U153" s="84">
        <v>3.5830000000000002</v>
      </c>
      <c r="V153" s="84">
        <f t="shared" si="143"/>
        <v>551.99699999999996</v>
      </c>
      <c r="W153" s="84">
        <v>180.55800000000002</v>
      </c>
      <c r="X153" s="84">
        <v>371.43899999999996</v>
      </c>
      <c r="Y153" s="150">
        <f t="shared" si="131"/>
        <v>0</v>
      </c>
      <c r="Z153" s="84">
        <v>0</v>
      </c>
      <c r="AA153" s="84">
        <v>0</v>
      </c>
      <c r="AB153" s="113">
        <v>0</v>
      </c>
    </row>
    <row r="154" spans="1:29" ht="16.5" customHeight="1" x14ac:dyDescent="0.15">
      <c r="A154" s="149" t="s">
        <v>400</v>
      </c>
      <c r="B154" s="83" t="s">
        <v>13</v>
      </c>
      <c r="C154" s="84">
        <f>D154+M154+Y154+AB154</f>
        <v>2963.6000000000004</v>
      </c>
      <c r="D154" s="84">
        <f t="shared" si="134"/>
        <v>2259.7800000000002</v>
      </c>
      <c r="E154" s="84">
        <f t="shared" si="135"/>
        <v>2247.61</v>
      </c>
      <c r="F154" s="84">
        <f t="shared" si="136"/>
        <v>12.17</v>
      </c>
      <c r="G154" s="84">
        <f t="shared" si="137"/>
        <v>2252.8900000000003</v>
      </c>
      <c r="H154" s="84">
        <v>2243.4900000000002</v>
      </c>
      <c r="I154" s="84">
        <v>9.4</v>
      </c>
      <c r="J154" s="84">
        <f t="shared" si="138"/>
        <v>6.8900000000000006</v>
      </c>
      <c r="K154" s="84">
        <v>4.12</v>
      </c>
      <c r="L154" s="84">
        <v>2.77</v>
      </c>
      <c r="M154" s="84">
        <f t="shared" si="139"/>
        <v>633.39999999999986</v>
      </c>
      <c r="N154" s="161">
        <f t="shared" si="140"/>
        <v>29.419999999999998</v>
      </c>
      <c r="O154" s="161">
        <f t="shared" si="141"/>
        <v>603.9799999999999</v>
      </c>
      <c r="P154" s="84">
        <v>0</v>
      </c>
      <c r="Q154" s="84">
        <v>0</v>
      </c>
      <c r="R154" s="84">
        <v>0</v>
      </c>
      <c r="S154" s="84">
        <f t="shared" si="142"/>
        <v>5.59</v>
      </c>
      <c r="T154" s="84">
        <v>0.91</v>
      </c>
      <c r="U154" s="84">
        <v>4.68</v>
      </c>
      <c r="V154" s="84">
        <f t="shared" si="143"/>
        <v>627.80999999999995</v>
      </c>
      <c r="W154" s="84">
        <v>28.509999999999998</v>
      </c>
      <c r="X154" s="84">
        <v>599.29999999999995</v>
      </c>
      <c r="Y154" s="150">
        <f t="shared" si="131"/>
        <v>70.42</v>
      </c>
      <c r="Z154" s="84">
        <v>6.44</v>
      </c>
      <c r="AA154" s="84">
        <v>63.98</v>
      </c>
      <c r="AB154" s="113">
        <v>0</v>
      </c>
    </row>
    <row r="155" spans="1:29" ht="16.5" customHeight="1" x14ac:dyDescent="0.15">
      <c r="A155" s="151"/>
      <c r="B155" s="83" t="s">
        <v>14</v>
      </c>
      <c r="C155" s="84">
        <f t="shared" ref="C155" si="146">D155+M155+Y155+AB155</f>
        <v>641.84</v>
      </c>
      <c r="D155" s="84">
        <f t="shared" si="134"/>
        <v>548.98500000000001</v>
      </c>
      <c r="E155" s="84">
        <f t="shared" si="135"/>
        <v>547.904</v>
      </c>
      <c r="F155" s="84">
        <f t="shared" si="136"/>
        <v>1.081</v>
      </c>
      <c r="G155" s="84">
        <f t="shared" si="137"/>
        <v>548.55999999999995</v>
      </c>
      <c r="H155" s="84">
        <v>547.649</v>
      </c>
      <c r="I155" s="84">
        <v>0.91100000000000003</v>
      </c>
      <c r="J155" s="84">
        <f t="shared" si="138"/>
        <v>0.42500000000000004</v>
      </c>
      <c r="K155" s="84">
        <v>0.255</v>
      </c>
      <c r="L155" s="84">
        <v>0.17</v>
      </c>
      <c r="M155" s="84">
        <f t="shared" si="139"/>
        <v>92.855000000000004</v>
      </c>
      <c r="N155" s="161">
        <f t="shared" si="140"/>
        <v>6.83</v>
      </c>
      <c r="O155" s="161">
        <f t="shared" si="141"/>
        <v>86.025000000000006</v>
      </c>
      <c r="P155" s="84">
        <v>0</v>
      </c>
      <c r="Q155" s="84">
        <v>0</v>
      </c>
      <c r="R155" s="84">
        <v>0</v>
      </c>
      <c r="S155" s="84">
        <f t="shared" si="142"/>
        <v>0.64100000000000001</v>
      </c>
      <c r="T155" s="84">
        <v>0.16600000000000001</v>
      </c>
      <c r="U155" s="84">
        <v>0.47499999999999998</v>
      </c>
      <c r="V155" s="84">
        <f t="shared" si="143"/>
        <v>92.214000000000013</v>
      </c>
      <c r="W155" s="84">
        <v>6.6639999999999997</v>
      </c>
      <c r="X155" s="84">
        <v>85.550000000000011</v>
      </c>
      <c r="Y155" s="150">
        <f t="shared" si="131"/>
        <v>0</v>
      </c>
      <c r="Z155" s="84">
        <v>0</v>
      </c>
      <c r="AA155" s="84">
        <v>0</v>
      </c>
      <c r="AB155" s="113">
        <v>0</v>
      </c>
    </row>
    <row r="156" spans="1:29" ht="16.5" customHeight="1" x14ac:dyDescent="0.15">
      <c r="A156" s="149" t="s">
        <v>469</v>
      </c>
      <c r="B156" s="83" t="s">
        <v>13</v>
      </c>
      <c r="C156" s="84">
        <f>D156+M156+Y156+AB156</f>
        <v>7825.6</v>
      </c>
      <c r="D156" s="84">
        <f t="shared" si="134"/>
        <v>4344.59</v>
      </c>
      <c r="E156" s="84">
        <f t="shared" si="135"/>
        <v>4315.4400000000005</v>
      </c>
      <c r="F156" s="84">
        <f t="shared" si="136"/>
        <v>29.15</v>
      </c>
      <c r="G156" s="84">
        <f t="shared" si="137"/>
        <v>4336.72</v>
      </c>
      <c r="H156" s="84">
        <v>4310.63</v>
      </c>
      <c r="I156" s="84">
        <v>26.09</v>
      </c>
      <c r="J156" s="84">
        <f t="shared" si="138"/>
        <v>7.870000000000001</v>
      </c>
      <c r="K156" s="84">
        <v>4.8100000000000005</v>
      </c>
      <c r="L156" s="84">
        <v>3.06</v>
      </c>
      <c r="M156" s="84">
        <f t="shared" si="139"/>
        <v>3411.67</v>
      </c>
      <c r="N156" s="161">
        <f t="shared" si="140"/>
        <v>116.02</v>
      </c>
      <c r="O156" s="161">
        <f t="shared" si="141"/>
        <v>3295.65</v>
      </c>
      <c r="P156" s="84">
        <v>0</v>
      </c>
      <c r="Q156" s="84">
        <v>0</v>
      </c>
      <c r="R156" s="84">
        <v>0</v>
      </c>
      <c r="S156" s="84">
        <f t="shared" si="142"/>
        <v>0</v>
      </c>
      <c r="T156" s="84">
        <v>0</v>
      </c>
      <c r="U156" s="84">
        <v>0</v>
      </c>
      <c r="V156" s="84">
        <f t="shared" si="143"/>
        <v>3411.67</v>
      </c>
      <c r="W156" s="84">
        <v>116.02</v>
      </c>
      <c r="X156" s="84">
        <v>3295.65</v>
      </c>
      <c r="Y156" s="150">
        <f t="shared" si="131"/>
        <v>69.339999999999989</v>
      </c>
      <c r="Z156" s="84">
        <v>65.88</v>
      </c>
      <c r="AA156" s="84">
        <v>3.46</v>
      </c>
      <c r="AB156" s="113">
        <v>0</v>
      </c>
    </row>
    <row r="157" spans="1:29" ht="16.5" customHeight="1" x14ac:dyDescent="0.15">
      <c r="A157" s="151"/>
      <c r="B157" s="83" t="s">
        <v>14</v>
      </c>
      <c r="C157" s="84">
        <f t="shared" ref="C157" si="147">D157+M157+Y157+AB157</f>
        <v>1862.1449999999998</v>
      </c>
      <c r="D157" s="84">
        <f t="shared" si="134"/>
        <v>1359.7579999999998</v>
      </c>
      <c r="E157" s="84">
        <f t="shared" si="135"/>
        <v>1355.0039999999999</v>
      </c>
      <c r="F157" s="84">
        <f t="shared" si="136"/>
        <v>4.7540000000000004</v>
      </c>
      <c r="G157" s="84">
        <f t="shared" si="137"/>
        <v>1358.231</v>
      </c>
      <c r="H157" s="84">
        <v>1353.79</v>
      </c>
      <c r="I157" s="84">
        <v>4.4410000000000007</v>
      </c>
      <c r="J157" s="84">
        <f t="shared" si="138"/>
        <v>1.5269999999999999</v>
      </c>
      <c r="K157" s="84">
        <v>1.214</v>
      </c>
      <c r="L157" s="84">
        <v>0.313</v>
      </c>
      <c r="M157" s="84">
        <f t="shared" si="139"/>
        <v>502.387</v>
      </c>
      <c r="N157" s="161">
        <f t="shared" si="140"/>
        <v>29.08</v>
      </c>
      <c r="O157" s="161">
        <f t="shared" si="141"/>
        <v>473.30700000000002</v>
      </c>
      <c r="P157" s="84">
        <v>0</v>
      </c>
      <c r="Q157" s="84">
        <v>0</v>
      </c>
      <c r="R157" s="84">
        <v>0</v>
      </c>
      <c r="S157" s="84">
        <f t="shared" si="142"/>
        <v>0</v>
      </c>
      <c r="T157" s="84">
        <v>0</v>
      </c>
      <c r="U157" s="84">
        <v>0</v>
      </c>
      <c r="V157" s="84">
        <f t="shared" si="143"/>
        <v>502.387</v>
      </c>
      <c r="W157" s="84">
        <v>29.08</v>
      </c>
      <c r="X157" s="84">
        <v>473.30700000000002</v>
      </c>
      <c r="Y157" s="150">
        <f t="shared" si="131"/>
        <v>0</v>
      </c>
      <c r="Z157" s="84">
        <v>0</v>
      </c>
      <c r="AA157" s="84">
        <v>0</v>
      </c>
      <c r="AB157" s="113">
        <v>0</v>
      </c>
    </row>
    <row r="158" spans="1:29" ht="16.5" customHeight="1" x14ac:dyDescent="0.15">
      <c r="A158" s="149" t="s">
        <v>178</v>
      </c>
      <c r="B158" s="83" t="s">
        <v>13</v>
      </c>
      <c r="C158" s="84">
        <f>D158+M158+Y158+AB158</f>
        <v>7227.13</v>
      </c>
      <c r="D158" s="84">
        <f t="shared" si="134"/>
        <v>4126.04</v>
      </c>
      <c r="E158" s="84">
        <f t="shared" si="135"/>
        <v>4061.7999999999997</v>
      </c>
      <c r="F158" s="84">
        <f t="shared" si="136"/>
        <v>64.240000000000009</v>
      </c>
      <c r="G158" s="84">
        <f t="shared" si="137"/>
        <v>4042.81</v>
      </c>
      <c r="H158" s="84">
        <v>4002.18</v>
      </c>
      <c r="I158" s="84">
        <v>40.630000000000003</v>
      </c>
      <c r="J158" s="84">
        <f t="shared" si="138"/>
        <v>83.22999999999999</v>
      </c>
      <c r="K158" s="84">
        <v>59.62</v>
      </c>
      <c r="L158" s="84">
        <v>23.61</v>
      </c>
      <c r="M158" s="84">
        <f t="shared" si="139"/>
        <v>3016.66</v>
      </c>
      <c r="N158" s="161">
        <f t="shared" si="140"/>
        <v>266.14</v>
      </c>
      <c r="O158" s="161">
        <f t="shared" si="141"/>
        <v>2750.52</v>
      </c>
      <c r="P158" s="84">
        <v>0</v>
      </c>
      <c r="Q158" s="84">
        <v>0</v>
      </c>
      <c r="R158" s="84">
        <v>0</v>
      </c>
      <c r="S158" s="84">
        <f t="shared" si="142"/>
        <v>13.89</v>
      </c>
      <c r="T158" s="84">
        <v>0</v>
      </c>
      <c r="U158" s="84">
        <v>13.89</v>
      </c>
      <c r="V158" s="84">
        <f t="shared" si="143"/>
        <v>3002.77</v>
      </c>
      <c r="W158" s="84">
        <v>266.14</v>
      </c>
      <c r="X158" s="84">
        <v>2736.63</v>
      </c>
      <c r="Y158" s="150">
        <f t="shared" si="131"/>
        <v>84.429999999999993</v>
      </c>
      <c r="Z158" s="84">
        <v>64.38</v>
      </c>
      <c r="AA158" s="84">
        <v>20.05</v>
      </c>
      <c r="AB158" s="113">
        <v>0</v>
      </c>
    </row>
    <row r="159" spans="1:29" ht="16.5" customHeight="1" x14ac:dyDescent="0.15">
      <c r="A159" s="151"/>
      <c r="B159" s="83" t="s">
        <v>14</v>
      </c>
      <c r="C159" s="84">
        <f t="shared" ref="C159" si="148">D159+M159+Y159+AB159</f>
        <v>1734.596</v>
      </c>
      <c r="D159" s="84">
        <f t="shared" si="134"/>
        <v>1288.0059999999999</v>
      </c>
      <c r="E159" s="84">
        <f t="shared" si="135"/>
        <v>1279.7259999999999</v>
      </c>
      <c r="F159" s="84">
        <f t="shared" si="136"/>
        <v>8.2800000000000011</v>
      </c>
      <c r="G159" s="84">
        <f t="shared" si="137"/>
        <v>1278.0499999999997</v>
      </c>
      <c r="H159" s="84">
        <v>1272.1799999999998</v>
      </c>
      <c r="I159" s="84">
        <v>5.87</v>
      </c>
      <c r="J159" s="84">
        <f t="shared" si="138"/>
        <v>9.9559999999999995</v>
      </c>
      <c r="K159" s="84">
        <v>7.5460000000000003</v>
      </c>
      <c r="L159" s="84">
        <v>2.41</v>
      </c>
      <c r="M159" s="84">
        <f t="shared" si="139"/>
        <v>446.59000000000003</v>
      </c>
      <c r="N159" s="161">
        <f t="shared" si="140"/>
        <v>63.852000000000004</v>
      </c>
      <c r="O159" s="161">
        <f t="shared" si="141"/>
        <v>382.738</v>
      </c>
      <c r="P159" s="84">
        <v>0</v>
      </c>
      <c r="Q159" s="84">
        <v>0</v>
      </c>
      <c r="R159" s="84">
        <v>0</v>
      </c>
      <c r="S159" s="84">
        <f t="shared" si="142"/>
        <v>1.44</v>
      </c>
      <c r="T159" s="84">
        <v>0</v>
      </c>
      <c r="U159" s="84">
        <v>1.44</v>
      </c>
      <c r="V159" s="84">
        <f t="shared" si="143"/>
        <v>445.15</v>
      </c>
      <c r="W159" s="84">
        <v>63.852000000000004</v>
      </c>
      <c r="X159" s="84">
        <v>381.298</v>
      </c>
      <c r="Y159" s="150">
        <f t="shared" si="131"/>
        <v>0</v>
      </c>
      <c r="Z159" s="84">
        <v>0</v>
      </c>
      <c r="AA159" s="84">
        <v>0</v>
      </c>
      <c r="AB159" s="113">
        <v>0</v>
      </c>
    </row>
    <row r="160" spans="1:29" ht="16.5" customHeight="1" x14ac:dyDescent="0.15">
      <c r="A160" s="149" t="s">
        <v>190</v>
      </c>
      <c r="B160" s="83" t="s">
        <v>13</v>
      </c>
      <c r="C160" s="84">
        <f>D160+M160+Y160+AB160</f>
        <v>118.65</v>
      </c>
      <c r="D160" s="84">
        <f t="shared" si="134"/>
        <v>76.09</v>
      </c>
      <c r="E160" s="84">
        <f t="shared" si="135"/>
        <v>75.11</v>
      </c>
      <c r="F160" s="84">
        <f t="shared" si="136"/>
        <v>0.98</v>
      </c>
      <c r="G160" s="84">
        <f t="shared" si="137"/>
        <v>72.39</v>
      </c>
      <c r="H160" s="84">
        <v>72.040000000000006</v>
      </c>
      <c r="I160" s="84">
        <v>0.35</v>
      </c>
      <c r="J160" s="84">
        <f t="shared" si="138"/>
        <v>3.6999999999999997</v>
      </c>
      <c r="K160" s="84">
        <v>3.07</v>
      </c>
      <c r="L160" s="84">
        <v>0.63</v>
      </c>
      <c r="M160" s="84">
        <f t="shared" si="139"/>
        <v>41.36</v>
      </c>
      <c r="N160" s="161">
        <f t="shared" si="140"/>
        <v>19.63</v>
      </c>
      <c r="O160" s="161">
        <f t="shared" si="141"/>
        <v>21.73</v>
      </c>
      <c r="P160" s="84">
        <v>0</v>
      </c>
      <c r="Q160" s="84">
        <v>0</v>
      </c>
      <c r="R160" s="84">
        <v>0</v>
      </c>
      <c r="S160" s="84">
        <f t="shared" si="142"/>
        <v>0</v>
      </c>
      <c r="T160" s="84">
        <v>0</v>
      </c>
      <c r="U160" s="84">
        <v>0</v>
      </c>
      <c r="V160" s="84">
        <f t="shared" si="143"/>
        <v>41.36</v>
      </c>
      <c r="W160" s="84">
        <v>19.63</v>
      </c>
      <c r="X160" s="84">
        <v>21.73</v>
      </c>
      <c r="Y160" s="150">
        <f t="shared" si="131"/>
        <v>1.2000000000000002</v>
      </c>
      <c r="Z160" s="84">
        <v>0.92</v>
      </c>
      <c r="AA160" s="84">
        <v>0.28000000000000003</v>
      </c>
      <c r="AB160" s="113">
        <v>0</v>
      </c>
    </row>
    <row r="161" spans="1:28" ht="16.5" customHeight="1" x14ac:dyDescent="0.15">
      <c r="A161" s="151"/>
      <c r="B161" s="83" t="s">
        <v>14</v>
      </c>
      <c r="C161" s="84">
        <f t="shared" ref="C161:C163" si="149">D161+M161+Y161+AB161</f>
        <v>28.888999999999996</v>
      </c>
      <c r="D161" s="84">
        <f t="shared" si="134"/>
        <v>21.363999999999997</v>
      </c>
      <c r="E161" s="84">
        <f t="shared" si="135"/>
        <v>21.210999999999999</v>
      </c>
      <c r="F161" s="84">
        <f t="shared" si="136"/>
        <v>0.153</v>
      </c>
      <c r="G161" s="84">
        <f t="shared" si="137"/>
        <v>21.02</v>
      </c>
      <c r="H161" s="84">
        <v>20.928999999999998</v>
      </c>
      <c r="I161" s="84">
        <v>9.0999999999999998E-2</v>
      </c>
      <c r="J161" s="84">
        <f t="shared" si="138"/>
        <v>0.34400000000000003</v>
      </c>
      <c r="K161" s="84">
        <v>0.28200000000000003</v>
      </c>
      <c r="L161" s="84">
        <v>6.2E-2</v>
      </c>
      <c r="M161" s="84">
        <f t="shared" si="139"/>
        <v>7.5250000000000004</v>
      </c>
      <c r="N161" s="161">
        <f t="shared" si="140"/>
        <v>4.899</v>
      </c>
      <c r="O161" s="161">
        <f t="shared" si="141"/>
        <v>2.6260000000000003</v>
      </c>
      <c r="P161" s="84">
        <v>0</v>
      </c>
      <c r="Q161" s="84">
        <v>0</v>
      </c>
      <c r="R161" s="84">
        <v>0</v>
      </c>
      <c r="S161" s="84">
        <f t="shared" si="142"/>
        <v>0</v>
      </c>
      <c r="T161" s="84">
        <v>0</v>
      </c>
      <c r="U161" s="84">
        <v>0</v>
      </c>
      <c r="V161" s="84">
        <f t="shared" si="143"/>
        <v>7.5250000000000004</v>
      </c>
      <c r="W161" s="84">
        <v>4.899</v>
      </c>
      <c r="X161" s="84">
        <v>2.6260000000000003</v>
      </c>
      <c r="Y161" s="150">
        <f t="shared" si="131"/>
        <v>0</v>
      </c>
      <c r="Z161" s="84">
        <v>0</v>
      </c>
      <c r="AA161" s="84">
        <v>0</v>
      </c>
      <c r="AB161" s="113">
        <v>0</v>
      </c>
    </row>
    <row r="162" spans="1:28" ht="16.5" customHeight="1" x14ac:dyDescent="0.15">
      <c r="A162" s="149" t="s">
        <v>470</v>
      </c>
      <c r="B162" s="83" t="s">
        <v>13</v>
      </c>
      <c r="C162" s="84">
        <f t="shared" si="149"/>
        <v>1714.22</v>
      </c>
      <c r="D162" s="84">
        <f t="shared" si="134"/>
        <v>899.17</v>
      </c>
      <c r="E162" s="84">
        <f t="shared" si="135"/>
        <v>862.18</v>
      </c>
      <c r="F162" s="84">
        <f t="shared" si="136"/>
        <v>36.99</v>
      </c>
      <c r="G162" s="84">
        <f t="shared" si="137"/>
        <v>751.91</v>
      </c>
      <c r="H162" s="84">
        <v>751.91</v>
      </c>
      <c r="I162" s="84">
        <v>0</v>
      </c>
      <c r="J162" s="84">
        <f t="shared" si="138"/>
        <v>147.26000000000002</v>
      </c>
      <c r="K162" s="84">
        <v>110.27000000000001</v>
      </c>
      <c r="L162" s="84">
        <v>36.99</v>
      </c>
      <c r="M162" s="84">
        <f t="shared" si="139"/>
        <v>781.25</v>
      </c>
      <c r="N162" s="161">
        <f t="shared" si="140"/>
        <v>73.589999999999989</v>
      </c>
      <c r="O162" s="161">
        <f t="shared" si="141"/>
        <v>707.66</v>
      </c>
      <c r="P162" s="84">
        <v>0</v>
      </c>
      <c r="Q162" s="84">
        <v>0</v>
      </c>
      <c r="R162" s="84">
        <v>0</v>
      </c>
      <c r="S162" s="84">
        <f t="shared" si="142"/>
        <v>14.66</v>
      </c>
      <c r="T162" s="84">
        <v>4.5199999999999996</v>
      </c>
      <c r="U162" s="84">
        <v>10.14</v>
      </c>
      <c r="V162" s="84">
        <f t="shared" si="143"/>
        <v>766.58999999999992</v>
      </c>
      <c r="W162" s="84">
        <v>69.069999999999993</v>
      </c>
      <c r="X162" s="84">
        <v>697.52</v>
      </c>
      <c r="Y162" s="150">
        <f t="shared" si="131"/>
        <v>33.799999999999997</v>
      </c>
      <c r="Z162" s="84">
        <v>13.9</v>
      </c>
      <c r="AA162" s="84">
        <v>19.899999999999999</v>
      </c>
      <c r="AB162" s="113">
        <v>0</v>
      </c>
    </row>
    <row r="163" spans="1:28" ht="16.5" customHeight="1" thickBot="1" x14ac:dyDescent="0.2">
      <c r="A163" s="101"/>
      <c r="B163" s="153" t="s">
        <v>14</v>
      </c>
      <c r="C163" s="104">
        <f t="shared" si="149"/>
        <v>399.63500000000005</v>
      </c>
      <c r="D163" s="104">
        <f t="shared" si="134"/>
        <v>280.65500000000003</v>
      </c>
      <c r="E163" s="104">
        <f t="shared" si="135"/>
        <v>276.90700000000004</v>
      </c>
      <c r="F163" s="104">
        <f t="shared" si="136"/>
        <v>3.7480000000000002</v>
      </c>
      <c r="G163" s="104">
        <f t="shared" si="137"/>
        <v>266.62700000000001</v>
      </c>
      <c r="H163" s="104">
        <v>266.62700000000001</v>
      </c>
      <c r="I163" s="104">
        <v>0</v>
      </c>
      <c r="J163" s="104">
        <f t="shared" si="138"/>
        <v>14.028000000000002</v>
      </c>
      <c r="K163" s="104">
        <v>10.280000000000001</v>
      </c>
      <c r="L163" s="104">
        <v>3.7480000000000002</v>
      </c>
      <c r="M163" s="104">
        <f t="shared" si="139"/>
        <v>118.98</v>
      </c>
      <c r="N163" s="163">
        <f t="shared" si="140"/>
        <v>18.271000000000001</v>
      </c>
      <c r="O163" s="163">
        <f t="shared" si="141"/>
        <v>100.709</v>
      </c>
      <c r="P163" s="104">
        <v>0</v>
      </c>
      <c r="Q163" s="104">
        <v>0</v>
      </c>
      <c r="R163" s="104">
        <v>0</v>
      </c>
      <c r="S163" s="104">
        <f t="shared" si="142"/>
        <v>1.5069999999999999</v>
      </c>
      <c r="T163" s="104">
        <v>0.45600000000000002</v>
      </c>
      <c r="U163" s="104">
        <v>1.0509999999999999</v>
      </c>
      <c r="V163" s="104">
        <f t="shared" si="143"/>
        <v>117.473</v>
      </c>
      <c r="W163" s="104">
        <v>17.815000000000001</v>
      </c>
      <c r="X163" s="104">
        <v>99.658000000000001</v>
      </c>
      <c r="Y163" s="154">
        <f t="shared" si="131"/>
        <v>0</v>
      </c>
      <c r="Z163" s="104">
        <v>0</v>
      </c>
      <c r="AA163" s="104">
        <v>0</v>
      </c>
      <c r="AB163" s="115">
        <v>0</v>
      </c>
    </row>
    <row r="164" spans="1:28" ht="16.5" customHeight="1" x14ac:dyDescent="0.15">
      <c r="A164" s="155"/>
      <c r="B164" s="156"/>
      <c r="C164" s="114"/>
      <c r="D164" s="114"/>
      <c r="E164" s="114"/>
      <c r="F164" s="114"/>
      <c r="G164" s="114"/>
      <c r="H164" s="114"/>
      <c r="I164" s="114"/>
      <c r="J164" s="114"/>
      <c r="K164" s="114"/>
      <c r="L164" s="114"/>
      <c r="M164" s="114"/>
      <c r="N164" s="114"/>
      <c r="O164" s="114"/>
      <c r="P164" s="114"/>
      <c r="Q164" s="114"/>
      <c r="R164" s="114"/>
      <c r="S164" s="114"/>
      <c r="T164" s="114"/>
      <c r="U164" s="114"/>
      <c r="V164" s="114"/>
      <c r="W164" s="114"/>
      <c r="X164" s="114"/>
      <c r="Y164" s="114"/>
      <c r="Z164" s="114"/>
      <c r="AA164" s="114"/>
      <c r="AB164" s="114"/>
    </row>
  </sheetData>
  <mergeCells count="7">
    <mergeCell ref="A145:AB145"/>
    <mergeCell ref="A2:AB2"/>
    <mergeCell ref="A21:AB21"/>
    <mergeCell ref="A51:AB51"/>
    <mergeCell ref="A80:AB80"/>
    <mergeCell ref="A101:AB101"/>
    <mergeCell ref="A122:AB122"/>
  </mergeCells>
  <phoneticPr fontId="3"/>
  <pageMargins left="0.98425196850393704" right="0.98425196850393704" top="0.98425196850393704" bottom="0.98425196850393704" header="0.51181102362204722" footer="0.51181102362204722"/>
  <pageSetup paperSize="9" scale="46" firstPageNumber="17" fitToHeight="0" pageOrder="overThenDown" orientation="landscape" useFirstPageNumber="1" r:id="rId1"/>
  <headerFooter alignWithMargins="0"/>
  <rowBreaks count="3" manualBreakCount="3">
    <brk id="49" max="16383" man="1"/>
    <brk id="99" max="16383" man="1"/>
    <brk id="143" max="16383" man="1"/>
  </rowBreaks>
  <ignoredErrors>
    <ignoredError sqref="D30 M29:M30 P29:P46 D32:D46 G33:G46 J33:J46 S33:S46 V33:V46 Y33:Y46 M32:M46 D56:D75 G58:G75 J58:J75 M58:M75 P58:P75 S58:S75 V58:V75" formulaRange="1"/>
    <ignoredError sqref="G31:G32 J31:J32 S31:S32 V31:V32 Y31:Y32 G56:G57 J56:J57 M56:M57 P56:P57 S56:S57 V56:V57 G29:G30 J29:J30 S29:S30 V29:V30 Y29:Y30" formula="1" formulaRange="1"/>
    <ignoredError sqref="J8:Y8 J7:M7 O7:Y7 J9:J10 M9:S10 V9:V10 Y9:Y10" 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6">
    <tabColor rgb="FFFF0000"/>
  </sheetPr>
  <dimension ref="A1:Y122"/>
  <sheetViews>
    <sheetView view="pageBreakPreview" topLeftCell="A14" zoomScale="86" zoomScaleNormal="75" zoomScaleSheetLayoutView="86" workbookViewId="0">
      <selection activeCell="D22" sqref="D22"/>
    </sheetView>
  </sheetViews>
  <sheetFormatPr defaultColWidth="10.625" defaultRowHeight="14.25" x14ac:dyDescent="0.15"/>
  <cols>
    <col min="1" max="1" width="23.375" style="192" customWidth="1"/>
    <col min="2" max="2" width="6.625" style="192" customWidth="1"/>
    <col min="3" max="5" width="10" style="192" bestFit="1" customWidth="1"/>
    <col min="6" max="6" width="8.625" style="192" customWidth="1"/>
    <col min="7" max="7" width="10" style="192" bestFit="1" customWidth="1"/>
    <col min="8" max="9" width="11.25" style="192" customWidth="1"/>
    <col min="10" max="13" width="8.625" style="192" customWidth="1"/>
    <col min="14" max="14" width="2" style="192" customWidth="1"/>
    <col min="15" max="16384" width="10.625" style="192"/>
  </cols>
  <sheetData>
    <row r="1" spans="1:14" ht="17.25" x14ac:dyDescent="0.15">
      <c r="A1" s="3" t="s">
        <v>564</v>
      </c>
      <c r="B1" s="26"/>
      <c r="C1" s="26"/>
      <c r="D1" s="26"/>
      <c r="E1" s="26"/>
      <c r="F1" s="26"/>
      <c r="G1" s="26"/>
      <c r="H1" s="26"/>
      <c r="I1" s="26"/>
      <c r="J1" s="26"/>
      <c r="K1" s="26"/>
      <c r="L1" s="26"/>
      <c r="M1" s="26"/>
      <c r="N1" s="26"/>
    </row>
    <row r="2" spans="1:14" ht="15" thickBot="1" x14ac:dyDescent="0.2">
      <c r="A2" s="347" t="s">
        <v>28</v>
      </c>
      <c r="B2" s="347"/>
      <c r="C2" s="347"/>
      <c r="D2" s="347"/>
      <c r="E2" s="347"/>
      <c r="F2" s="347"/>
      <c r="G2" s="347"/>
      <c r="H2" s="347"/>
      <c r="I2" s="347"/>
      <c r="J2" s="347"/>
      <c r="K2" s="347"/>
      <c r="L2" s="347"/>
      <c r="M2" s="347"/>
      <c r="N2" s="26"/>
    </row>
    <row r="3" spans="1:14" ht="28.5" customHeight="1" x14ac:dyDescent="0.15">
      <c r="A3" s="63"/>
      <c r="B3" s="64"/>
      <c r="C3" s="65"/>
      <c r="D3" s="66" t="s">
        <v>373</v>
      </c>
      <c r="E3" s="67"/>
      <c r="F3" s="67"/>
      <c r="G3" s="67"/>
      <c r="H3" s="67"/>
      <c r="I3" s="67"/>
      <c r="J3" s="66" t="s">
        <v>321</v>
      </c>
      <c r="K3" s="67"/>
      <c r="L3" s="67"/>
      <c r="M3" s="65"/>
      <c r="N3" s="69"/>
    </row>
    <row r="4" spans="1:14" ht="28.5" customHeight="1" x14ac:dyDescent="0.15">
      <c r="A4" s="71" t="s">
        <v>191</v>
      </c>
      <c r="B4" s="72"/>
      <c r="C4" s="73" t="s">
        <v>2</v>
      </c>
      <c r="D4" s="74" t="s">
        <v>169</v>
      </c>
      <c r="E4" s="75"/>
      <c r="F4" s="75"/>
      <c r="G4" s="74" t="s">
        <v>170</v>
      </c>
      <c r="H4" s="75"/>
      <c r="I4" s="75"/>
      <c r="J4" s="77" t="s">
        <v>2</v>
      </c>
      <c r="K4" s="77" t="s">
        <v>205</v>
      </c>
      <c r="L4" s="77" t="s">
        <v>206</v>
      </c>
      <c r="M4" s="73" t="s">
        <v>171</v>
      </c>
      <c r="N4" s="69"/>
    </row>
    <row r="5" spans="1:14" ht="28.5" customHeight="1" x14ac:dyDescent="0.15">
      <c r="A5" s="69"/>
      <c r="B5" s="26"/>
      <c r="C5" s="76"/>
      <c r="D5" s="77" t="s">
        <v>2</v>
      </c>
      <c r="E5" s="77" t="s">
        <v>10</v>
      </c>
      <c r="F5" s="77" t="s">
        <v>11</v>
      </c>
      <c r="G5" s="77" t="s">
        <v>2</v>
      </c>
      <c r="H5" s="77" t="s">
        <v>10</v>
      </c>
      <c r="I5" s="77" t="s">
        <v>11</v>
      </c>
      <c r="J5" s="76"/>
      <c r="K5" s="76"/>
      <c r="L5" s="76"/>
      <c r="M5" s="76"/>
      <c r="N5" s="69"/>
    </row>
    <row r="6" spans="1:14" ht="28.5" customHeight="1" x14ac:dyDescent="0.15">
      <c r="A6" s="78" t="s">
        <v>15</v>
      </c>
      <c r="B6" s="77" t="s">
        <v>13</v>
      </c>
      <c r="C6" s="165">
        <f>SUM(D6,G6,J6,M6)</f>
        <v>392987.99999999988</v>
      </c>
      <c r="D6" s="165">
        <f>SUM(E6:F6)</f>
        <v>130588.67000000001</v>
      </c>
      <c r="E6" s="165">
        <f>SUM(E8,E10,E12,E14)</f>
        <v>130159.99000000002</v>
      </c>
      <c r="F6" s="165">
        <f>SUM(F8,F10,F12,F14)</f>
        <v>428.68</v>
      </c>
      <c r="G6" s="165">
        <f>SUM(H6:I6)</f>
        <v>239056.24999999997</v>
      </c>
      <c r="H6" s="165">
        <f>SUM(H8,H10,H12,H14)</f>
        <v>57883.409999999996</v>
      </c>
      <c r="I6" s="165">
        <f>SUM(I8,I10,I12,I14)</f>
        <v>181172.83999999997</v>
      </c>
      <c r="J6" s="165">
        <f>SUM(K6:L6)</f>
        <v>1571.41</v>
      </c>
      <c r="K6" s="165">
        <f t="shared" ref="K6:M7" si="0">SUM(K8,K10,K12,K14)</f>
        <v>1566.5900000000001</v>
      </c>
      <c r="L6" s="165">
        <f t="shared" si="0"/>
        <v>4.82</v>
      </c>
      <c r="M6" s="165">
        <f t="shared" si="0"/>
        <v>21771.669999999922</v>
      </c>
      <c r="N6" s="69"/>
    </row>
    <row r="7" spans="1:14" ht="28.5" customHeight="1" x14ac:dyDescent="0.15">
      <c r="A7" s="80"/>
      <c r="B7" s="77" t="s">
        <v>14</v>
      </c>
      <c r="C7" s="165">
        <f>SUM(D7,G7,J7,M7)</f>
        <v>74838.663</v>
      </c>
      <c r="D7" s="165">
        <f>SUM(E7:F7)</f>
        <v>29415.050999999996</v>
      </c>
      <c r="E7" s="165">
        <f>SUM(E9,E11,E13,E15)</f>
        <v>26012.894999999997</v>
      </c>
      <c r="F7" s="165">
        <f>SUM(F9,F11,F13,F15)</f>
        <v>3402.1560000000004</v>
      </c>
      <c r="G7" s="165">
        <f>SUM(H7:I7)</f>
        <v>45416.921000000002</v>
      </c>
      <c r="H7" s="165">
        <f>SUM(H9,H11,H13,H15)</f>
        <v>14118.851999999999</v>
      </c>
      <c r="I7" s="165">
        <f>SUM(I9,I11,I13,I15)</f>
        <v>31298.069</v>
      </c>
      <c r="J7" s="165">
        <f>SUM(K7:L7)</f>
        <v>3.6909999999999998</v>
      </c>
      <c r="K7" s="165">
        <f t="shared" si="0"/>
        <v>3.6909999999999998</v>
      </c>
      <c r="L7" s="165">
        <f t="shared" si="0"/>
        <v>0</v>
      </c>
      <c r="M7" s="165">
        <f t="shared" si="0"/>
        <v>3</v>
      </c>
      <c r="N7" s="69"/>
    </row>
    <row r="8" spans="1:14" ht="28.5" customHeight="1" x14ac:dyDescent="0.15">
      <c r="A8" s="78" t="s">
        <v>225</v>
      </c>
      <c r="B8" s="77" t="s">
        <v>13</v>
      </c>
      <c r="C8" s="165">
        <f>C22</f>
        <v>79114.609999999971</v>
      </c>
      <c r="D8" s="165">
        <f t="shared" ref="D8:M9" si="1">D22</f>
        <v>28768.109999999993</v>
      </c>
      <c r="E8" s="165">
        <f t="shared" si="1"/>
        <v>28615.509999999995</v>
      </c>
      <c r="F8" s="165">
        <f t="shared" si="1"/>
        <v>152.6</v>
      </c>
      <c r="G8" s="165">
        <f t="shared" si="1"/>
        <v>44256.240000000005</v>
      </c>
      <c r="H8" s="165">
        <f t="shared" si="1"/>
        <v>7080.5899999999992</v>
      </c>
      <c r="I8" s="165">
        <f t="shared" si="1"/>
        <v>37175.65</v>
      </c>
      <c r="J8" s="165">
        <f t="shared" si="1"/>
        <v>463.81000000000006</v>
      </c>
      <c r="K8" s="165">
        <f t="shared" si="1"/>
        <v>458.99000000000007</v>
      </c>
      <c r="L8" s="165">
        <f t="shared" si="1"/>
        <v>4.82</v>
      </c>
      <c r="M8" s="165">
        <f t="shared" si="1"/>
        <v>5626.4499999999716</v>
      </c>
      <c r="N8" s="69"/>
    </row>
    <row r="9" spans="1:14" ht="28.5" customHeight="1" x14ac:dyDescent="0.15">
      <c r="A9" s="80"/>
      <c r="B9" s="77" t="s">
        <v>14</v>
      </c>
      <c r="C9" s="165">
        <f>C23</f>
        <v>14518.546</v>
      </c>
      <c r="D9" s="165">
        <f t="shared" si="1"/>
        <v>6595.5649999999996</v>
      </c>
      <c r="E9" s="165">
        <f t="shared" si="1"/>
        <v>6128.2749999999996</v>
      </c>
      <c r="F9" s="165">
        <f t="shared" si="1"/>
        <v>467.29</v>
      </c>
      <c r="G9" s="165">
        <f t="shared" si="1"/>
        <v>7920.241</v>
      </c>
      <c r="H9" s="165">
        <f t="shared" si="1"/>
        <v>1444.903</v>
      </c>
      <c r="I9" s="165">
        <f t="shared" si="1"/>
        <v>6475.3379999999997</v>
      </c>
      <c r="J9" s="165">
        <f t="shared" si="1"/>
        <v>0</v>
      </c>
      <c r="K9" s="165">
        <f t="shared" si="1"/>
        <v>0</v>
      </c>
      <c r="L9" s="165">
        <f t="shared" si="1"/>
        <v>0</v>
      </c>
      <c r="M9" s="165">
        <f t="shared" si="1"/>
        <v>2.74</v>
      </c>
      <c r="N9" s="69"/>
    </row>
    <row r="10" spans="1:14" ht="28.5" customHeight="1" x14ac:dyDescent="0.15">
      <c r="A10" s="78" t="s">
        <v>193</v>
      </c>
      <c r="B10" s="77" t="s">
        <v>13</v>
      </c>
      <c r="C10" s="165">
        <f>C54</f>
        <v>86115.479999999981</v>
      </c>
      <c r="D10" s="165">
        <f t="shared" ref="D10:M11" si="2">D54</f>
        <v>29520.430000000018</v>
      </c>
      <c r="E10" s="165">
        <f t="shared" si="2"/>
        <v>29458.880000000019</v>
      </c>
      <c r="F10" s="165">
        <f t="shared" si="2"/>
        <v>61.550000000000004</v>
      </c>
      <c r="G10" s="165">
        <f t="shared" si="2"/>
        <v>52634.849999999991</v>
      </c>
      <c r="H10" s="165">
        <f t="shared" si="2"/>
        <v>21502.669999999991</v>
      </c>
      <c r="I10" s="165">
        <f t="shared" si="2"/>
        <v>31132.18</v>
      </c>
      <c r="J10" s="165">
        <f t="shared" si="2"/>
        <v>372.69000000000005</v>
      </c>
      <c r="K10" s="165">
        <f t="shared" si="2"/>
        <v>372.69000000000005</v>
      </c>
      <c r="L10" s="165">
        <f t="shared" si="2"/>
        <v>0</v>
      </c>
      <c r="M10" s="165">
        <f t="shared" si="2"/>
        <v>3587.5099999999675</v>
      </c>
      <c r="N10" s="69"/>
    </row>
    <row r="11" spans="1:14" ht="28.5" customHeight="1" x14ac:dyDescent="0.15">
      <c r="A11" s="80"/>
      <c r="B11" s="77" t="s">
        <v>14</v>
      </c>
      <c r="C11" s="165">
        <f>C55</f>
        <v>19673.23</v>
      </c>
      <c r="D11" s="165">
        <f t="shared" si="2"/>
        <v>7273.8029999999999</v>
      </c>
      <c r="E11" s="165">
        <f t="shared" si="2"/>
        <v>5990.4549999999999</v>
      </c>
      <c r="F11" s="165">
        <f t="shared" si="2"/>
        <v>1283.3480000000002</v>
      </c>
      <c r="G11" s="165">
        <f t="shared" si="2"/>
        <v>12399.427</v>
      </c>
      <c r="H11" s="165">
        <f t="shared" si="2"/>
        <v>5763.2819999999992</v>
      </c>
      <c r="I11" s="165">
        <f t="shared" si="2"/>
        <v>6636.1449999999995</v>
      </c>
      <c r="J11" s="165">
        <f t="shared" si="2"/>
        <v>0</v>
      </c>
      <c r="K11" s="165">
        <f t="shared" si="2"/>
        <v>0</v>
      </c>
      <c r="L11" s="165">
        <f t="shared" si="2"/>
        <v>0</v>
      </c>
      <c r="M11" s="165">
        <f t="shared" si="2"/>
        <v>0</v>
      </c>
      <c r="N11" s="69"/>
    </row>
    <row r="12" spans="1:14" ht="28.5" customHeight="1" x14ac:dyDescent="0.15">
      <c r="A12" s="78" t="s">
        <v>194</v>
      </c>
      <c r="B12" s="77" t="s">
        <v>13</v>
      </c>
      <c r="C12" s="165">
        <f>C72</f>
        <v>68220.81</v>
      </c>
      <c r="D12" s="165">
        <f t="shared" ref="D12:M13" si="3">D72</f>
        <v>22120.02</v>
      </c>
      <c r="E12" s="165">
        <f t="shared" si="3"/>
        <v>22085.510000000002</v>
      </c>
      <c r="F12" s="165">
        <f t="shared" si="3"/>
        <v>34.51</v>
      </c>
      <c r="G12" s="165">
        <f t="shared" si="3"/>
        <v>42379.77</v>
      </c>
      <c r="H12" s="165">
        <f t="shared" si="3"/>
        <v>14808.159999999998</v>
      </c>
      <c r="I12" s="165">
        <f t="shared" si="3"/>
        <v>27571.609999999997</v>
      </c>
      <c r="J12" s="165">
        <f t="shared" si="3"/>
        <v>202.44</v>
      </c>
      <c r="K12" s="165">
        <f t="shared" si="3"/>
        <v>202.44</v>
      </c>
      <c r="L12" s="165">
        <f t="shared" si="3"/>
        <v>0</v>
      </c>
      <c r="M12" s="165">
        <f t="shared" si="3"/>
        <v>3518.58</v>
      </c>
      <c r="N12" s="69"/>
    </row>
    <row r="13" spans="1:14" ht="28.5" customHeight="1" x14ac:dyDescent="0.15">
      <c r="A13" s="80"/>
      <c r="B13" s="77" t="s">
        <v>14</v>
      </c>
      <c r="C13" s="165">
        <f>C73</f>
        <v>13991.819</v>
      </c>
      <c r="D13" s="165">
        <f t="shared" si="3"/>
        <v>5116.646999999999</v>
      </c>
      <c r="E13" s="165">
        <f t="shared" si="3"/>
        <v>4676.0329999999994</v>
      </c>
      <c r="F13" s="165">
        <f t="shared" si="3"/>
        <v>440.61400000000003</v>
      </c>
      <c r="G13" s="165">
        <f t="shared" si="3"/>
        <v>8875.1720000000005</v>
      </c>
      <c r="H13" s="165">
        <f t="shared" si="3"/>
        <v>3646.1460000000002</v>
      </c>
      <c r="I13" s="165">
        <f t="shared" si="3"/>
        <v>5229.0259999999998</v>
      </c>
      <c r="J13" s="165">
        <f t="shared" si="3"/>
        <v>0</v>
      </c>
      <c r="K13" s="165">
        <f t="shared" si="3"/>
        <v>0</v>
      </c>
      <c r="L13" s="165">
        <f t="shared" si="3"/>
        <v>0</v>
      </c>
      <c r="M13" s="165">
        <f t="shared" si="3"/>
        <v>0</v>
      </c>
      <c r="N13" s="69"/>
    </row>
    <row r="14" spans="1:14" ht="28.5" customHeight="1" x14ac:dyDescent="0.15">
      <c r="A14" s="78" t="s">
        <v>195</v>
      </c>
      <c r="B14" s="77" t="s">
        <v>13</v>
      </c>
      <c r="C14" s="165">
        <f>C90</f>
        <v>159537.09999999995</v>
      </c>
      <c r="D14" s="165">
        <f t="shared" ref="D14:M15" si="4">D90</f>
        <v>50180.109999999993</v>
      </c>
      <c r="E14" s="165">
        <f t="shared" si="4"/>
        <v>50000.09</v>
      </c>
      <c r="F14" s="165">
        <f t="shared" si="4"/>
        <v>180.02</v>
      </c>
      <c r="G14" s="165">
        <f t="shared" si="4"/>
        <v>99785.38999999997</v>
      </c>
      <c r="H14" s="165">
        <f t="shared" si="4"/>
        <v>14491.990000000003</v>
      </c>
      <c r="I14" s="165">
        <f t="shared" si="4"/>
        <v>85293.399999999965</v>
      </c>
      <c r="J14" s="165">
        <f t="shared" si="4"/>
        <v>532.47</v>
      </c>
      <c r="K14" s="165">
        <f t="shared" si="4"/>
        <v>532.47</v>
      </c>
      <c r="L14" s="165">
        <f t="shared" si="4"/>
        <v>0</v>
      </c>
      <c r="M14" s="165">
        <f t="shared" si="4"/>
        <v>9039.1299999999828</v>
      </c>
      <c r="N14" s="69"/>
    </row>
    <row r="15" spans="1:14" ht="28.5" customHeight="1" thickBot="1" x14ac:dyDescent="0.2">
      <c r="A15" s="166"/>
      <c r="B15" s="167" t="s">
        <v>14</v>
      </c>
      <c r="C15" s="168">
        <f>C91</f>
        <v>26655.067999999999</v>
      </c>
      <c r="D15" s="168">
        <f t="shared" si="4"/>
        <v>10429.036</v>
      </c>
      <c r="E15" s="168">
        <f t="shared" si="4"/>
        <v>9218.1319999999996</v>
      </c>
      <c r="F15" s="168">
        <f t="shared" si="4"/>
        <v>1210.904</v>
      </c>
      <c r="G15" s="168">
        <f t="shared" si="4"/>
        <v>16222.081000000002</v>
      </c>
      <c r="H15" s="168">
        <f t="shared" si="4"/>
        <v>3264.5209999999997</v>
      </c>
      <c r="I15" s="168">
        <f t="shared" si="4"/>
        <v>12957.560000000001</v>
      </c>
      <c r="J15" s="168">
        <f t="shared" si="4"/>
        <v>3.6909999999999998</v>
      </c>
      <c r="K15" s="168">
        <f t="shared" si="4"/>
        <v>3.6909999999999998</v>
      </c>
      <c r="L15" s="168">
        <f t="shared" si="4"/>
        <v>0</v>
      </c>
      <c r="M15" s="169">
        <f t="shared" si="4"/>
        <v>0.26</v>
      </c>
      <c r="N15" s="69"/>
    </row>
    <row r="16" spans="1:14" x14ac:dyDescent="0.15">
      <c r="A16" s="107" t="s">
        <v>168</v>
      </c>
      <c r="B16" s="26"/>
      <c r="C16" s="26"/>
      <c r="D16" s="26"/>
      <c r="E16" s="26"/>
      <c r="F16" s="26"/>
      <c r="G16" s="26"/>
      <c r="H16" s="26"/>
      <c r="I16" s="26"/>
      <c r="J16" s="26"/>
      <c r="K16" s="26"/>
      <c r="L16" s="26"/>
      <c r="M16" s="26"/>
      <c r="N16" s="26"/>
    </row>
    <row r="17" spans="1:14" ht="17.25" x14ac:dyDescent="0.15">
      <c r="A17" s="3" t="s">
        <v>374</v>
      </c>
      <c r="B17" s="26"/>
      <c r="C17" s="26"/>
      <c r="D17" s="26"/>
      <c r="E17" s="26"/>
      <c r="F17" s="26"/>
      <c r="G17" s="26"/>
      <c r="H17" s="26"/>
      <c r="I17" s="26"/>
      <c r="J17" s="26"/>
      <c r="K17" s="26"/>
      <c r="L17" s="26"/>
      <c r="M17" s="26"/>
      <c r="N17" s="26"/>
    </row>
    <row r="18" spans="1:14" ht="15" thickBot="1" x14ac:dyDescent="0.2">
      <c r="A18" s="347" t="s">
        <v>28</v>
      </c>
      <c r="B18" s="347"/>
      <c r="C18" s="347"/>
      <c r="D18" s="347"/>
      <c r="E18" s="347"/>
      <c r="F18" s="347"/>
      <c r="G18" s="347"/>
      <c r="H18" s="347"/>
      <c r="I18" s="347"/>
      <c r="J18" s="347"/>
      <c r="K18" s="347"/>
      <c r="L18" s="347"/>
      <c r="M18" s="347"/>
      <c r="N18" s="26"/>
    </row>
    <row r="19" spans="1:14" x14ac:dyDescent="0.15">
      <c r="A19" s="63"/>
      <c r="B19" s="64"/>
      <c r="C19" s="65"/>
      <c r="D19" s="66" t="s">
        <v>373</v>
      </c>
      <c r="E19" s="67"/>
      <c r="F19" s="67"/>
      <c r="G19" s="67"/>
      <c r="H19" s="67"/>
      <c r="I19" s="67"/>
      <c r="J19" s="66" t="s">
        <v>321</v>
      </c>
      <c r="K19" s="67"/>
      <c r="L19" s="67"/>
      <c r="M19" s="170"/>
      <c r="N19" s="69"/>
    </row>
    <row r="20" spans="1:14" x14ac:dyDescent="0.15">
      <c r="A20" s="71" t="s">
        <v>191</v>
      </c>
      <c r="B20" s="72"/>
      <c r="C20" s="73" t="s">
        <v>2</v>
      </c>
      <c r="D20" s="74" t="s">
        <v>169</v>
      </c>
      <c r="E20" s="75"/>
      <c r="F20" s="75"/>
      <c r="G20" s="74" t="s">
        <v>170</v>
      </c>
      <c r="H20" s="75"/>
      <c r="I20" s="75"/>
      <c r="J20" s="77" t="s">
        <v>2</v>
      </c>
      <c r="K20" s="77" t="s">
        <v>205</v>
      </c>
      <c r="L20" s="77" t="s">
        <v>206</v>
      </c>
      <c r="M20" s="171" t="s">
        <v>171</v>
      </c>
      <c r="N20" s="69"/>
    </row>
    <row r="21" spans="1:14" x14ac:dyDescent="0.15">
      <c r="A21" s="69"/>
      <c r="B21" s="26"/>
      <c r="C21" s="76"/>
      <c r="D21" s="77" t="s">
        <v>2</v>
      </c>
      <c r="E21" s="77" t="s">
        <v>10</v>
      </c>
      <c r="F21" s="77" t="s">
        <v>11</v>
      </c>
      <c r="G21" s="77" t="s">
        <v>2</v>
      </c>
      <c r="H21" s="77" t="s">
        <v>10</v>
      </c>
      <c r="I21" s="77" t="s">
        <v>11</v>
      </c>
      <c r="J21" s="76"/>
      <c r="K21" s="76"/>
      <c r="L21" s="76"/>
      <c r="M21" s="172"/>
      <c r="N21" s="69"/>
    </row>
    <row r="22" spans="1:14" x14ac:dyDescent="0.15">
      <c r="A22" s="78" t="s">
        <v>15</v>
      </c>
      <c r="B22" s="77" t="s">
        <v>13</v>
      </c>
      <c r="C22" s="173">
        <f>SUM(D22,G22,J22,M22)</f>
        <v>79114.609999999971</v>
      </c>
      <c r="D22" s="165">
        <f>SUM(E22:F22)</f>
        <v>28768.109999999993</v>
      </c>
      <c r="E22" s="165">
        <f>E24+E32</f>
        <v>28615.509999999995</v>
      </c>
      <c r="F22" s="165">
        <f t="shared" ref="F22:M23" si="5">F24+F32</f>
        <v>152.6</v>
      </c>
      <c r="G22" s="165">
        <f t="shared" si="5"/>
        <v>44256.240000000005</v>
      </c>
      <c r="H22" s="165">
        <f t="shared" si="5"/>
        <v>7080.5899999999992</v>
      </c>
      <c r="I22" s="165">
        <f t="shared" si="5"/>
        <v>37175.65</v>
      </c>
      <c r="J22" s="165">
        <f t="shared" si="5"/>
        <v>463.81000000000006</v>
      </c>
      <c r="K22" s="165">
        <f t="shared" si="5"/>
        <v>458.99000000000007</v>
      </c>
      <c r="L22" s="165">
        <f t="shared" si="5"/>
        <v>4.82</v>
      </c>
      <c r="M22" s="174">
        <f t="shared" si="5"/>
        <v>5626.4499999999716</v>
      </c>
      <c r="N22" s="69"/>
    </row>
    <row r="23" spans="1:14" x14ac:dyDescent="0.15">
      <c r="A23" s="80"/>
      <c r="B23" s="77" t="s">
        <v>14</v>
      </c>
      <c r="C23" s="173">
        <f t="shared" ref="C23:C47" si="6">SUM(D23,G23,J23,M23)</f>
        <v>14518.546</v>
      </c>
      <c r="D23" s="165">
        <f t="shared" ref="D23:D47" si="7">SUM(E23:F23)</f>
        <v>6595.5649999999996</v>
      </c>
      <c r="E23" s="165">
        <f>E25+E33</f>
        <v>6128.2749999999996</v>
      </c>
      <c r="F23" s="165">
        <f t="shared" si="5"/>
        <v>467.29</v>
      </c>
      <c r="G23" s="165">
        <f t="shared" si="5"/>
        <v>7920.241</v>
      </c>
      <c r="H23" s="165">
        <f t="shared" si="5"/>
        <v>1444.903</v>
      </c>
      <c r="I23" s="165">
        <f t="shared" si="5"/>
        <v>6475.3379999999997</v>
      </c>
      <c r="J23" s="165">
        <f t="shared" si="5"/>
        <v>0</v>
      </c>
      <c r="K23" s="165">
        <f t="shared" si="5"/>
        <v>0</v>
      </c>
      <c r="L23" s="165">
        <f t="shared" si="5"/>
        <v>0</v>
      </c>
      <c r="M23" s="174">
        <f t="shared" si="5"/>
        <v>2.74</v>
      </c>
      <c r="N23" s="69"/>
    </row>
    <row r="24" spans="1:14" x14ac:dyDescent="0.15">
      <c r="A24" s="78" t="s">
        <v>429</v>
      </c>
      <c r="B24" s="77" t="s">
        <v>13</v>
      </c>
      <c r="C24" s="173">
        <f t="shared" si="6"/>
        <v>14143.569999999998</v>
      </c>
      <c r="D24" s="165">
        <f t="shared" si="7"/>
        <v>6536.5099999999984</v>
      </c>
      <c r="E24" s="165">
        <f>SUM(E26,E28,E30)</f>
        <v>6509.6299999999983</v>
      </c>
      <c r="F24" s="165">
        <f>SUM(F26,F28,F30)</f>
        <v>26.880000000000003</v>
      </c>
      <c r="G24" s="165">
        <f>H24+I24</f>
        <v>6563.82</v>
      </c>
      <c r="H24" s="165">
        <f>SUM(H26,H28,H30)</f>
        <v>140.65</v>
      </c>
      <c r="I24" s="165">
        <f>SUM(I26,I28,I30)</f>
        <v>6423.17</v>
      </c>
      <c r="J24" s="165">
        <f>K24+L24</f>
        <v>106.75</v>
      </c>
      <c r="K24" s="165">
        <f t="shared" ref="K24:M25" si="8">SUM(K26,K28,K30)</f>
        <v>106.75</v>
      </c>
      <c r="L24" s="165">
        <f t="shared" si="8"/>
        <v>0</v>
      </c>
      <c r="M24" s="174">
        <f t="shared" si="8"/>
        <v>936.48999999999921</v>
      </c>
      <c r="N24" s="69"/>
    </row>
    <row r="25" spans="1:14" x14ac:dyDescent="0.15">
      <c r="A25" s="80" t="s">
        <v>428</v>
      </c>
      <c r="B25" s="77" t="s">
        <v>14</v>
      </c>
      <c r="C25" s="173">
        <f t="shared" si="6"/>
        <v>2489.9659999999999</v>
      </c>
      <c r="D25" s="165">
        <f t="shared" si="7"/>
        <v>1415.8749999999998</v>
      </c>
      <c r="E25" s="165">
        <f>SUM(E27,E29,E31)</f>
        <v>1283.5359999999998</v>
      </c>
      <c r="F25" s="165">
        <f>SUM(F27,F29,F31)</f>
        <v>132.339</v>
      </c>
      <c r="G25" s="165">
        <f>H25+I25</f>
        <v>1074.0910000000001</v>
      </c>
      <c r="H25" s="165">
        <f>SUM(H27,H29,H31)</f>
        <v>23.901</v>
      </c>
      <c r="I25" s="165">
        <f>SUM(I27,I29,I31)</f>
        <v>1050.19</v>
      </c>
      <c r="J25" s="165">
        <f>K25+L25</f>
        <v>0</v>
      </c>
      <c r="K25" s="165">
        <f t="shared" si="8"/>
        <v>0</v>
      </c>
      <c r="L25" s="165">
        <f t="shared" si="8"/>
        <v>0</v>
      </c>
      <c r="M25" s="174">
        <f t="shared" si="8"/>
        <v>0</v>
      </c>
      <c r="N25" s="69"/>
    </row>
    <row r="26" spans="1:14" x14ac:dyDescent="0.15">
      <c r="A26" s="78" t="s">
        <v>203</v>
      </c>
      <c r="B26" s="77" t="s">
        <v>13</v>
      </c>
      <c r="C26" s="173">
        <f t="shared" si="6"/>
        <v>1540.9099999999999</v>
      </c>
      <c r="D26" s="165">
        <f t="shared" si="7"/>
        <v>684.98</v>
      </c>
      <c r="E26" s="165">
        <v>684.98</v>
      </c>
      <c r="F26" s="165">
        <v>0</v>
      </c>
      <c r="G26" s="165">
        <f t="shared" ref="G26:G47" si="9">H26+I26</f>
        <v>706.94999999999993</v>
      </c>
      <c r="H26" s="165">
        <v>10.93</v>
      </c>
      <c r="I26" s="165">
        <v>696.02</v>
      </c>
      <c r="J26" s="165">
        <f t="shared" ref="J26:J47" si="10">K26+L26</f>
        <v>16.46</v>
      </c>
      <c r="K26" s="165">
        <v>16.46</v>
      </c>
      <c r="L26" s="165">
        <v>0</v>
      </c>
      <c r="M26" s="174">
        <v>132.51999999999998</v>
      </c>
      <c r="N26" s="69"/>
    </row>
    <row r="27" spans="1:14" x14ac:dyDescent="0.15">
      <c r="A27" s="80"/>
      <c r="B27" s="77" t="s">
        <v>14</v>
      </c>
      <c r="C27" s="173">
        <f t="shared" si="6"/>
        <v>244.69900000000001</v>
      </c>
      <c r="D27" s="165">
        <f t="shared" si="7"/>
        <v>136.28700000000001</v>
      </c>
      <c r="E27" s="165">
        <v>126.577</v>
      </c>
      <c r="F27" s="165">
        <v>9.7100000000000009</v>
      </c>
      <c r="G27" s="165">
        <f t="shared" si="9"/>
        <v>108.41199999999999</v>
      </c>
      <c r="H27" s="165">
        <v>1.704</v>
      </c>
      <c r="I27" s="165">
        <v>106.708</v>
      </c>
      <c r="J27" s="165">
        <f t="shared" si="10"/>
        <v>0</v>
      </c>
      <c r="K27" s="165">
        <v>0</v>
      </c>
      <c r="L27" s="165">
        <v>0</v>
      </c>
      <c r="M27" s="174">
        <v>0</v>
      </c>
      <c r="N27" s="69"/>
    </row>
    <row r="28" spans="1:14" x14ac:dyDescent="0.15">
      <c r="A28" s="175" t="s">
        <v>198</v>
      </c>
      <c r="B28" s="176" t="s">
        <v>13</v>
      </c>
      <c r="C28" s="173">
        <f t="shared" si="6"/>
        <v>9675.4699999999957</v>
      </c>
      <c r="D28" s="165">
        <f t="shared" si="7"/>
        <v>4681.9599999999982</v>
      </c>
      <c r="E28" s="165">
        <v>4666.2699999999986</v>
      </c>
      <c r="F28" s="165">
        <v>15.69</v>
      </c>
      <c r="G28" s="165">
        <f t="shared" si="9"/>
        <v>4347.9699999999993</v>
      </c>
      <c r="H28" s="165">
        <v>121.16000000000001</v>
      </c>
      <c r="I28" s="165">
        <v>4226.8099999999995</v>
      </c>
      <c r="J28" s="165">
        <f t="shared" si="10"/>
        <v>66.36</v>
      </c>
      <c r="K28" s="165">
        <v>66.36</v>
      </c>
      <c r="L28" s="165">
        <v>0</v>
      </c>
      <c r="M28" s="174">
        <v>579.17999999999915</v>
      </c>
      <c r="N28" s="69"/>
    </row>
    <row r="29" spans="1:14" x14ac:dyDescent="0.15">
      <c r="A29" s="177"/>
      <c r="B29" s="176" t="s">
        <v>14</v>
      </c>
      <c r="C29" s="173">
        <f t="shared" si="6"/>
        <v>1740.2150000000001</v>
      </c>
      <c r="D29" s="165">
        <f t="shared" si="7"/>
        <v>1012.1400000000001</v>
      </c>
      <c r="E29" s="165">
        <v>916.28200000000004</v>
      </c>
      <c r="F29" s="165">
        <v>95.858000000000004</v>
      </c>
      <c r="G29" s="165">
        <f t="shared" si="9"/>
        <v>728.07499999999993</v>
      </c>
      <c r="H29" s="165">
        <v>19.997</v>
      </c>
      <c r="I29" s="165">
        <v>708.07799999999997</v>
      </c>
      <c r="J29" s="165">
        <f t="shared" si="10"/>
        <v>0</v>
      </c>
      <c r="K29" s="165">
        <v>0</v>
      </c>
      <c r="L29" s="165">
        <v>0</v>
      </c>
      <c r="M29" s="174">
        <v>0</v>
      </c>
      <c r="N29" s="69"/>
    </row>
    <row r="30" spans="1:14" x14ac:dyDescent="0.15">
      <c r="A30" s="178" t="s">
        <v>380</v>
      </c>
      <c r="B30" s="176" t="s">
        <v>13</v>
      </c>
      <c r="C30" s="173">
        <f t="shared" si="6"/>
        <v>2927.19</v>
      </c>
      <c r="D30" s="165">
        <f t="shared" si="7"/>
        <v>1169.5700000000002</v>
      </c>
      <c r="E30" s="165">
        <v>1158.3800000000001</v>
      </c>
      <c r="F30" s="165">
        <v>11.190000000000001</v>
      </c>
      <c r="G30" s="165">
        <f t="shared" si="9"/>
        <v>1508.9</v>
      </c>
      <c r="H30" s="165">
        <v>8.56</v>
      </c>
      <c r="I30" s="165">
        <v>1500.3400000000001</v>
      </c>
      <c r="J30" s="165">
        <f t="shared" si="10"/>
        <v>23.93</v>
      </c>
      <c r="K30" s="165">
        <v>23.93</v>
      </c>
      <c r="L30" s="165">
        <v>0</v>
      </c>
      <c r="M30" s="174">
        <v>224.79000000000005</v>
      </c>
      <c r="N30" s="69"/>
    </row>
    <row r="31" spans="1:14" x14ac:dyDescent="0.15">
      <c r="A31" s="177"/>
      <c r="B31" s="176" t="s">
        <v>14</v>
      </c>
      <c r="C31" s="173">
        <f t="shared" si="6"/>
        <v>505.05199999999996</v>
      </c>
      <c r="D31" s="165">
        <f t="shared" si="7"/>
        <v>267.44799999999998</v>
      </c>
      <c r="E31" s="165">
        <v>240.67699999999999</v>
      </c>
      <c r="F31" s="165">
        <v>26.771000000000001</v>
      </c>
      <c r="G31" s="165">
        <f t="shared" si="9"/>
        <v>237.60399999999998</v>
      </c>
      <c r="H31" s="165">
        <v>2.2000000000000002</v>
      </c>
      <c r="I31" s="165">
        <v>235.404</v>
      </c>
      <c r="J31" s="165">
        <f t="shared" si="10"/>
        <v>0</v>
      </c>
      <c r="K31" s="165">
        <v>0</v>
      </c>
      <c r="L31" s="165">
        <v>0</v>
      </c>
      <c r="M31" s="174">
        <v>0</v>
      </c>
      <c r="N31" s="69"/>
    </row>
    <row r="32" spans="1:14" x14ac:dyDescent="0.15">
      <c r="A32" s="80" t="s">
        <v>425</v>
      </c>
      <c r="B32" s="77" t="s">
        <v>13</v>
      </c>
      <c r="C32" s="173">
        <f t="shared" si="6"/>
        <v>64971.039999999972</v>
      </c>
      <c r="D32" s="165">
        <f t="shared" si="7"/>
        <v>22231.599999999999</v>
      </c>
      <c r="E32" s="165">
        <f>SUM(E34,E36,E38,E40,E42,E44,E46)</f>
        <v>22105.879999999997</v>
      </c>
      <c r="F32" s="165">
        <f>SUM(F34,F36,F38,F40,F42,F44,F46)</f>
        <v>125.72</v>
      </c>
      <c r="G32" s="165">
        <f t="shared" si="9"/>
        <v>37692.420000000006</v>
      </c>
      <c r="H32" s="165">
        <f>SUM(H34,H36,H38,H40,H42,H44,H46)</f>
        <v>6939.94</v>
      </c>
      <c r="I32" s="165">
        <f>SUM(I34,I36,I38,I40,I42,I44,I46)</f>
        <v>30752.480000000003</v>
      </c>
      <c r="J32" s="165">
        <f t="shared" si="10"/>
        <v>357.06000000000006</v>
      </c>
      <c r="K32" s="165">
        <f t="shared" ref="K32:M33" si="11">SUM(K34,K36,K38,K40,K42,K44,K46)</f>
        <v>352.24000000000007</v>
      </c>
      <c r="L32" s="165">
        <f t="shared" si="11"/>
        <v>4.82</v>
      </c>
      <c r="M32" s="174">
        <f t="shared" si="11"/>
        <v>4689.9599999999728</v>
      </c>
      <c r="N32" s="69"/>
    </row>
    <row r="33" spans="1:14" x14ac:dyDescent="0.15">
      <c r="A33" s="80" t="s">
        <v>428</v>
      </c>
      <c r="B33" s="77" t="s">
        <v>14</v>
      </c>
      <c r="C33" s="173">
        <f t="shared" si="6"/>
        <v>12028.58</v>
      </c>
      <c r="D33" s="165">
        <f t="shared" si="7"/>
        <v>5179.6899999999996</v>
      </c>
      <c r="E33" s="165">
        <f>SUM(E35,E37,E39,E41,E43,E45,E47)</f>
        <v>4844.7389999999996</v>
      </c>
      <c r="F33" s="165">
        <f>SUM(F35,F37,F39,F41,F43,F45,F47)</f>
        <v>334.95100000000002</v>
      </c>
      <c r="G33" s="165">
        <f t="shared" si="9"/>
        <v>6846.15</v>
      </c>
      <c r="H33" s="165">
        <f>SUM(H35,H37,H39,H41,H43,H45,H47)</f>
        <v>1421.002</v>
      </c>
      <c r="I33" s="165">
        <f>SUM(I35,I37,I39,I41,I43,I45,I47)</f>
        <v>5425.1480000000001</v>
      </c>
      <c r="J33" s="165">
        <f t="shared" si="10"/>
        <v>0</v>
      </c>
      <c r="K33" s="165">
        <f t="shared" si="11"/>
        <v>0</v>
      </c>
      <c r="L33" s="165">
        <f t="shared" si="11"/>
        <v>0</v>
      </c>
      <c r="M33" s="174">
        <f t="shared" si="11"/>
        <v>2.74</v>
      </c>
      <c r="N33" s="69"/>
    </row>
    <row r="34" spans="1:14" x14ac:dyDescent="0.15">
      <c r="A34" s="78" t="s">
        <v>217</v>
      </c>
      <c r="B34" s="77" t="s">
        <v>13</v>
      </c>
      <c r="C34" s="173">
        <f t="shared" si="6"/>
        <v>27830.03999999999</v>
      </c>
      <c r="D34" s="165">
        <f t="shared" si="7"/>
        <v>6353.7400000000016</v>
      </c>
      <c r="E34" s="165">
        <v>6289.8900000000012</v>
      </c>
      <c r="F34" s="165">
        <v>63.85</v>
      </c>
      <c r="G34" s="165">
        <f t="shared" si="9"/>
        <v>19979.61</v>
      </c>
      <c r="H34" s="165">
        <v>2016.7</v>
      </c>
      <c r="I34" s="165">
        <v>17962.91</v>
      </c>
      <c r="J34" s="165">
        <f t="shared" si="10"/>
        <v>125.76</v>
      </c>
      <c r="K34" s="165">
        <v>125.76</v>
      </c>
      <c r="L34" s="165">
        <v>0</v>
      </c>
      <c r="M34" s="174">
        <v>1370.9299999999882</v>
      </c>
      <c r="N34" s="69"/>
    </row>
    <row r="35" spans="1:14" x14ac:dyDescent="0.15">
      <c r="A35" s="80"/>
      <c r="B35" s="77" t="s">
        <v>14</v>
      </c>
      <c r="C35" s="173">
        <f t="shared" si="6"/>
        <v>4900.3620000000001</v>
      </c>
      <c r="D35" s="165">
        <f t="shared" si="7"/>
        <v>1681.0919999999999</v>
      </c>
      <c r="E35" s="165">
        <v>1610.8409999999999</v>
      </c>
      <c r="F35" s="165">
        <v>70.251000000000005</v>
      </c>
      <c r="G35" s="165">
        <f t="shared" si="9"/>
        <v>3217.8490000000002</v>
      </c>
      <c r="H35" s="165">
        <v>122.735</v>
      </c>
      <c r="I35" s="165">
        <v>3095.114</v>
      </c>
      <c r="J35" s="165">
        <f t="shared" si="10"/>
        <v>0</v>
      </c>
      <c r="K35" s="165">
        <v>0</v>
      </c>
      <c r="L35" s="165">
        <v>0</v>
      </c>
      <c r="M35" s="174">
        <v>1.421</v>
      </c>
      <c r="N35" s="69"/>
    </row>
    <row r="36" spans="1:14" x14ac:dyDescent="0.15">
      <c r="A36" s="78" t="s">
        <v>218</v>
      </c>
      <c r="B36" s="77" t="s">
        <v>13</v>
      </c>
      <c r="C36" s="173">
        <f t="shared" si="6"/>
        <v>266.16000000000003</v>
      </c>
      <c r="D36" s="165">
        <f t="shared" si="7"/>
        <v>81.92</v>
      </c>
      <c r="E36" s="165">
        <v>81.92</v>
      </c>
      <c r="F36" s="165">
        <v>0</v>
      </c>
      <c r="G36" s="165">
        <f t="shared" si="9"/>
        <v>2.3199999999999998</v>
      </c>
      <c r="H36" s="165">
        <v>2.3199999999999998</v>
      </c>
      <c r="I36" s="165">
        <v>0</v>
      </c>
      <c r="J36" s="165">
        <f t="shared" si="10"/>
        <v>4.82</v>
      </c>
      <c r="K36" s="165">
        <v>0</v>
      </c>
      <c r="L36" s="165">
        <v>4.82</v>
      </c>
      <c r="M36" s="174">
        <v>177.10000000000002</v>
      </c>
      <c r="N36" s="69"/>
    </row>
    <row r="37" spans="1:14" x14ac:dyDescent="0.15">
      <c r="A37" s="80"/>
      <c r="B37" s="77" t="s">
        <v>14</v>
      </c>
      <c r="C37" s="173">
        <f t="shared" si="6"/>
        <v>13.955</v>
      </c>
      <c r="D37" s="165">
        <f t="shared" si="7"/>
        <v>13.417999999999999</v>
      </c>
      <c r="E37" s="165">
        <v>13.417999999999999</v>
      </c>
      <c r="F37" s="165">
        <v>0</v>
      </c>
      <c r="G37" s="165">
        <f t="shared" si="9"/>
        <v>0.53700000000000003</v>
      </c>
      <c r="H37" s="165">
        <v>0.53700000000000003</v>
      </c>
      <c r="I37" s="165">
        <v>0</v>
      </c>
      <c r="J37" s="165">
        <f t="shared" si="10"/>
        <v>0</v>
      </c>
      <c r="K37" s="165">
        <v>0</v>
      </c>
      <c r="L37" s="165">
        <v>0</v>
      </c>
      <c r="M37" s="174">
        <v>0</v>
      </c>
      <c r="N37" s="69"/>
    </row>
    <row r="38" spans="1:14" x14ac:dyDescent="0.15">
      <c r="A38" s="78" t="s">
        <v>219</v>
      </c>
      <c r="B38" s="77" t="s">
        <v>13</v>
      </c>
      <c r="C38" s="173">
        <f t="shared" si="6"/>
        <v>1995.04</v>
      </c>
      <c r="D38" s="165">
        <f t="shared" si="7"/>
        <v>980.67</v>
      </c>
      <c r="E38" s="165">
        <v>971.88</v>
      </c>
      <c r="F38" s="165">
        <v>8.7900000000000009</v>
      </c>
      <c r="G38" s="165">
        <f t="shared" si="9"/>
        <v>865.31000000000006</v>
      </c>
      <c r="H38" s="165">
        <v>472.74000000000007</v>
      </c>
      <c r="I38" s="165">
        <v>392.57</v>
      </c>
      <c r="J38" s="165">
        <f t="shared" si="10"/>
        <v>14.83</v>
      </c>
      <c r="K38" s="165">
        <v>14.83</v>
      </c>
      <c r="L38" s="165">
        <v>0</v>
      </c>
      <c r="M38" s="174">
        <v>134.22999999999999</v>
      </c>
      <c r="N38" s="69"/>
    </row>
    <row r="39" spans="1:14" x14ac:dyDescent="0.15">
      <c r="A39" s="80"/>
      <c r="B39" s="77" t="s">
        <v>14</v>
      </c>
      <c r="C39" s="173">
        <f t="shared" si="6"/>
        <v>463.41800000000001</v>
      </c>
      <c r="D39" s="165">
        <f t="shared" si="7"/>
        <v>216.52199999999999</v>
      </c>
      <c r="E39" s="165">
        <v>201.72399999999999</v>
      </c>
      <c r="F39" s="165">
        <v>14.798</v>
      </c>
      <c r="G39" s="165">
        <f t="shared" si="9"/>
        <v>246.89600000000002</v>
      </c>
      <c r="H39" s="165">
        <v>143.65</v>
      </c>
      <c r="I39" s="165">
        <v>103.246</v>
      </c>
      <c r="J39" s="165">
        <f t="shared" si="10"/>
        <v>0</v>
      </c>
      <c r="K39" s="165">
        <v>0</v>
      </c>
      <c r="L39" s="165">
        <v>0</v>
      </c>
      <c r="M39" s="174">
        <v>0</v>
      </c>
      <c r="N39" s="69"/>
    </row>
    <row r="40" spans="1:14" x14ac:dyDescent="0.15">
      <c r="A40" s="78" t="s">
        <v>220</v>
      </c>
      <c r="B40" s="77" t="s">
        <v>13</v>
      </c>
      <c r="C40" s="173">
        <f t="shared" si="6"/>
        <v>14838.929999999993</v>
      </c>
      <c r="D40" s="165">
        <f t="shared" si="7"/>
        <v>4579.4199999999992</v>
      </c>
      <c r="E40" s="165">
        <v>4536.3399999999992</v>
      </c>
      <c r="F40" s="165">
        <v>43.08</v>
      </c>
      <c r="G40" s="165">
        <f t="shared" si="9"/>
        <v>9158.2199999999993</v>
      </c>
      <c r="H40" s="165">
        <v>1115.81</v>
      </c>
      <c r="I40" s="165">
        <v>8042.41</v>
      </c>
      <c r="J40" s="165">
        <f t="shared" si="10"/>
        <v>28.51</v>
      </c>
      <c r="K40" s="165">
        <v>28.51</v>
      </c>
      <c r="L40" s="165">
        <v>0</v>
      </c>
      <c r="M40" s="174">
        <v>1072.7799999999934</v>
      </c>
      <c r="N40" s="69"/>
    </row>
    <row r="41" spans="1:14" x14ac:dyDescent="0.15">
      <c r="A41" s="80"/>
      <c r="B41" s="77" t="s">
        <v>14</v>
      </c>
      <c r="C41" s="173">
        <f t="shared" si="6"/>
        <v>2533.4989999999998</v>
      </c>
      <c r="D41" s="165">
        <f t="shared" si="7"/>
        <v>1003.1800000000001</v>
      </c>
      <c r="E41" s="165">
        <v>882.45100000000002</v>
      </c>
      <c r="F41" s="165">
        <v>120.729</v>
      </c>
      <c r="G41" s="165">
        <f t="shared" si="9"/>
        <v>1530.319</v>
      </c>
      <c r="H41" s="165">
        <v>236.446</v>
      </c>
      <c r="I41" s="165">
        <v>1293.873</v>
      </c>
      <c r="J41" s="165">
        <f t="shared" si="10"/>
        <v>0</v>
      </c>
      <c r="K41" s="165">
        <v>0</v>
      </c>
      <c r="L41" s="165">
        <v>0</v>
      </c>
      <c r="M41" s="174">
        <v>0</v>
      </c>
      <c r="N41" s="69"/>
    </row>
    <row r="42" spans="1:14" x14ac:dyDescent="0.15">
      <c r="A42" s="78" t="s">
        <v>221</v>
      </c>
      <c r="B42" s="77" t="s">
        <v>13</v>
      </c>
      <c r="C42" s="173">
        <f t="shared" si="6"/>
        <v>6130.529999999997</v>
      </c>
      <c r="D42" s="165">
        <f t="shared" si="7"/>
        <v>3578.5899999999997</v>
      </c>
      <c r="E42" s="165">
        <v>3572.2599999999998</v>
      </c>
      <c r="F42" s="165">
        <v>6.33</v>
      </c>
      <c r="G42" s="165">
        <f t="shared" si="9"/>
        <v>1818.5700000000002</v>
      </c>
      <c r="H42" s="165">
        <v>951.92000000000007</v>
      </c>
      <c r="I42" s="165">
        <v>866.65</v>
      </c>
      <c r="J42" s="165">
        <f t="shared" si="10"/>
        <v>165.74</v>
      </c>
      <c r="K42" s="165">
        <v>165.74</v>
      </c>
      <c r="L42" s="165">
        <v>0</v>
      </c>
      <c r="M42" s="174">
        <v>567.62999999999761</v>
      </c>
      <c r="N42" s="69"/>
    </row>
    <row r="43" spans="1:14" x14ac:dyDescent="0.15">
      <c r="A43" s="80"/>
      <c r="B43" s="77" t="s">
        <v>14</v>
      </c>
      <c r="C43" s="173">
        <f t="shared" si="6"/>
        <v>1254.2240000000002</v>
      </c>
      <c r="D43" s="165">
        <f t="shared" si="7"/>
        <v>760.47900000000004</v>
      </c>
      <c r="E43" s="165">
        <v>733.66800000000001</v>
      </c>
      <c r="F43" s="165">
        <v>26.811</v>
      </c>
      <c r="G43" s="165">
        <f t="shared" si="9"/>
        <v>493.745</v>
      </c>
      <c r="H43" s="165">
        <v>274.52699999999999</v>
      </c>
      <c r="I43" s="165">
        <v>219.21799999999999</v>
      </c>
      <c r="J43" s="165">
        <f t="shared" si="10"/>
        <v>0</v>
      </c>
      <c r="K43" s="165">
        <v>0</v>
      </c>
      <c r="L43" s="165">
        <v>0</v>
      </c>
      <c r="M43" s="174">
        <v>0</v>
      </c>
      <c r="N43" s="69"/>
    </row>
    <row r="44" spans="1:14" x14ac:dyDescent="0.15">
      <c r="A44" s="78" t="s">
        <v>167</v>
      </c>
      <c r="B44" s="77" t="s">
        <v>13</v>
      </c>
      <c r="C44" s="173">
        <f>SUM(D44,G44,J44,M44)</f>
        <v>5160.3500000000004</v>
      </c>
      <c r="D44" s="165">
        <f t="shared" si="7"/>
        <v>2329.69</v>
      </c>
      <c r="E44" s="165">
        <v>2329.69</v>
      </c>
      <c r="F44" s="165">
        <v>0</v>
      </c>
      <c r="G44" s="165">
        <f t="shared" si="9"/>
        <v>2429.8500000000004</v>
      </c>
      <c r="H44" s="165">
        <v>1261.24</v>
      </c>
      <c r="I44" s="165">
        <v>1168.6100000000001</v>
      </c>
      <c r="J44" s="165">
        <f t="shared" si="10"/>
        <v>2.86</v>
      </c>
      <c r="K44" s="165">
        <v>2.86</v>
      </c>
      <c r="L44" s="165">
        <v>0</v>
      </c>
      <c r="M44" s="174">
        <v>397.94999999999976</v>
      </c>
      <c r="N44" s="69"/>
    </row>
    <row r="45" spans="1:14" x14ac:dyDescent="0.15">
      <c r="A45" s="80"/>
      <c r="B45" s="77" t="s">
        <v>14</v>
      </c>
      <c r="C45" s="173">
        <f t="shared" si="6"/>
        <v>1120.421</v>
      </c>
      <c r="D45" s="165">
        <f t="shared" si="7"/>
        <v>522.06799999999998</v>
      </c>
      <c r="E45" s="165">
        <v>474.44</v>
      </c>
      <c r="F45" s="165">
        <v>47.628</v>
      </c>
      <c r="G45" s="165">
        <f t="shared" si="9"/>
        <v>598.35300000000007</v>
      </c>
      <c r="H45" s="165">
        <v>351.923</v>
      </c>
      <c r="I45" s="165">
        <v>246.43</v>
      </c>
      <c r="J45" s="165">
        <f t="shared" si="10"/>
        <v>0</v>
      </c>
      <c r="K45" s="165">
        <v>0</v>
      </c>
      <c r="L45" s="165">
        <v>0</v>
      </c>
      <c r="M45" s="174">
        <v>0</v>
      </c>
      <c r="N45" s="69"/>
    </row>
    <row r="46" spans="1:14" x14ac:dyDescent="0.15">
      <c r="A46" s="78" t="s">
        <v>375</v>
      </c>
      <c r="B46" s="77" t="s">
        <v>13</v>
      </c>
      <c r="C46" s="173">
        <f t="shared" si="6"/>
        <v>8749.9899999999925</v>
      </c>
      <c r="D46" s="165">
        <f t="shared" si="7"/>
        <v>4327.57</v>
      </c>
      <c r="E46" s="165">
        <v>4323.8999999999996</v>
      </c>
      <c r="F46" s="165">
        <v>3.67</v>
      </c>
      <c r="G46" s="165">
        <f t="shared" si="9"/>
        <v>3438.54</v>
      </c>
      <c r="H46" s="165">
        <v>1119.21</v>
      </c>
      <c r="I46" s="165">
        <v>2319.33</v>
      </c>
      <c r="J46" s="165">
        <f t="shared" si="10"/>
        <v>14.540000000000003</v>
      </c>
      <c r="K46" s="165">
        <v>14.540000000000003</v>
      </c>
      <c r="L46" s="165">
        <v>0</v>
      </c>
      <c r="M46" s="174">
        <v>969.33999999999344</v>
      </c>
      <c r="N46" s="69"/>
    </row>
    <row r="47" spans="1:14" ht="15" thickBot="1" x14ac:dyDescent="0.2">
      <c r="A47" s="179"/>
      <c r="B47" s="180" t="s">
        <v>14</v>
      </c>
      <c r="C47" s="181">
        <f t="shared" si="6"/>
        <v>1742.701</v>
      </c>
      <c r="D47" s="181">
        <f t="shared" si="7"/>
        <v>982.93100000000004</v>
      </c>
      <c r="E47" s="182">
        <v>928.197</v>
      </c>
      <c r="F47" s="182">
        <v>54.734000000000002</v>
      </c>
      <c r="G47" s="182">
        <f t="shared" si="9"/>
        <v>758.45100000000002</v>
      </c>
      <c r="H47" s="182">
        <v>291.18400000000003</v>
      </c>
      <c r="I47" s="182">
        <v>467.267</v>
      </c>
      <c r="J47" s="182">
        <f t="shared" si="10"/>
        <v>0</v>
      </c>
      <c r="K47" s="182">
        <v>0</v>
      </c>
      <c r="L47" s="182">
        <v>0</v>
      </c>
      <c r="M47" s="183">
        <v>1.319</v>
      </c>
      <c r="N47" s="69"/>
    </row>
    <row r="48" spans="1:14" x14ac:dyDescent="0.15">
      <c r="A48" s="107" t="s">
        <v>168</v>
      </c>
      <c r="B48" s="26"/>
      <c r="C48" s="26"/>
      <c r="D48" s="26"/>
      <c r="E48" s="26"/>
      <c r="F48" s="26"/>
      <c r="G48" s="26"/>
      <c r="H48" s="26"/>
      <c r="I48" s="26"/>
      <c r="J48" s="26"/>
      <c r="K48" s="26"/>
      <c r="L48" s="26"/>
      <c r="M48" s="26"/>
      <c r="N48" s="26"/>
    </row>
    <row r="49" spans="1:14" ht="17.25" x14ac:dyDescent="0.15">
      <c r="A49" s="3" t="s">
        <v>376</v>
      </c>
      <c r="B49" s="26"/>
      <c r="C49" s="26"/>
      <c r="D49" s="26"/>
      <c r="E49" s="26"/>
      <c r="F49" s="26"/>
      <c r="G49" s="26"/>
      <c r="H49" s="26"/>
      <c r="I49" s="26"/>
      <c r="J49" s="26"/>
      <c r="K49" s="26"/>
      <c r="L49" s="26"/>
      <c r="M49" s="26"/>
      <c r="N49" s="26"/>
    </row>
    <row r="50" spans="1:14" ht="15" thickBot="1" x14ac:dyDescent="0.2">
      <c r="A50" s="346" t="s">
        <v>28</v>
      </c>
      <c r="B50" s="346"/>
      <c r="C50" s="346"/>
      <c r="D50" s="346"/>
      <c r="E50" s="346"/>
      <c r="F50" s="346"/>
      <c r="G50" s="346"/>
      <c r="H50" s="346"/>
      <c r="I50" s="346"/>
      <c r="J50" s="346"/>
      <c r="K50" s="346"/>
      <c r="L50" s="346"/>
      <c r="M50" s="346"/>
      <c r="N50" s="26"/>
    </row>
    <row r="51" spans="1:14" x14ac:dyDescent="0.15">
      <c r="A51" s="134"/>
      <c r="B51" s="135"/>
      <c r="C51" s="184"/>
      <c r="D51" s="90" t="s">
        <v>373</v>
      </c>
      <c r="E51" s="91"/>
      <c r="F51" s="91"/>
      <c r="G51" s="91"/>
      <c r="H51" s="91"/>
      <c r="I51" s="91"/>
      <c r="J51" s="90" t="s">
        <v>321</v>
      </c>
      <c r="K51" s="91"/>
      <c r="L51" s="91"/>
      <c r="M51" s="185"/>
      <c r="N51" s="107"/>
    </row>
    <row r="52" spans="1:14" x14ac:dyDescent="0.15">
      <c r="A52" s="140" t="s">
        <v>191</v>
      </c>
      <c r="B52" s="72"/>
      <c r="C52" s="73" t="s">
        <v>2</v>
      </c>
      <c r="D52" s="74" t="s">
        <v>169</v>
      </c>
      <c r="E52" s="75"/>
      <c r="F52" s="75"/>
      <c r="G52" s="74" t="s">
        <v>170</v>
      </c>
      <c r="H52" s="75"/>
      <c r="I52" s="75"/>
      <c r="J52" s="77" t="s">
        <v>2</v>
      </c>
      <c r="K52" s="77" t="s">
        <v>205</v>
      </c>
      <c r="L52" s="77" t="s">
        <v>206</v>
      </c>
      <c r="M52" s="186" t="s">
        <v>171</v>
      </c>
      <c r="N52" s="107"/>
    </row>
    <row r="53" spans="1:14" ht="21" customHeight="1" x14ac:dyDescent="0.15">
      <c r="A53" s="144"/>
      <c r="B53" s="26"/>
      <c r="C53" s="76"/>
      <c r="D53" s="77" t="s">
        <v>2</v>
      </c>
      <c r="E53" s="77" t="s">
        <v>10</v>
      </c>
      <c r="F53" s="77" t="s">
        <v>11</v>
      </c>
      <c r="G53" s="77" t="s">
        <v>2</v>
      </c>
      <c r="H53" s="77" t="s">
        <v>10</v>
      </c>
      <c r="I53" s="77" t="s">
        <v>11</v>
      </c>
      <c r="J53" s="76"/>
      <c r="K53" s="76"/>
      <c r="L53" s="76"/>
      <c r="M53" s="187"/>
      <c r="N53" s="107"/>
    </row>
    <row r="54" spans="1:14" ht="21" customHeight="1" x14ac:dyDescent="0.15">
      <c r="A54" s="188" t="s">
        <v>15</v>
      </c>
      <c r="B54" s="77" t="s">
        <v>13</v>
      </c>
      <c r="C54" s="165">
        <f>D54+G54+J54+M54</f>
        <v>86115.479999999981</v>
      </c>
      <c r="D54" s="165">
        <f>E54+F54</f>
        <v>29520.430000000018</v>
      </c>
      <c r="E54" s="165">
        <f>E56+E58+E60+E62+E64</f>
        <v>29458.880000000019</v>
      </c>
      <c r="F54" s="165">
        <f>F56+F58+F60+F62+F64</f>
        <v>61.550000000000004</v>
      </c>
      <c r="G54" s="165">
        <f>H54+I54</f>
        <v>52634.849999999991</v>
      </c>
      <c r="H54" s="165">
        <f>H56+H58+H60+H62+H64</f>
        <v>21502.669999999991</v>
      </c>
      <c r="I54" s="165">
        <f>I56+I58+I60+I62+I64</f>
        <v>31132.18</v>
      </c>
      <c r="J54" s="165">
        <f>K54+L54</f>
        <v>372.69000000000005</v>
      </c>
      <c r="K54" s="165">
        <f t="shared" ref="K54:M55" si="12">K56+K58+K60+K62+K64</f>
        <v>372.69000000000005</v>
      </c>
      <c r="L54" s="165">
        <f t="shared" si="12"/>
        <v>0</v>
      </c>
      <c r="M54" s="189">
        <f t="shared" si="12"/>
        <v>3587.5099999999675</v>
      </c>
      <c r="N54" s="107"/>
    </row>
    <row r="55" spans="1:14" ht="21" customHeight="1" x14ac:dyDescent="0.15">
      <c r="A55" s="190"/>
      <c r="B55" s="77" t="s">
        <v>14</v>
      </c>
      <c r="C55" s="165">
        <f t="shared" ref="C55:C65" si="13">D55+G55+J55+M55</f>
        <v>19673.23</v>
      </c>
      <c r="D55" s="165">
        <f t="shared" ref="D55:D65" si="14">E55+F55</f>
        <v>7273.8029999999999</v>
      </c>
      <c r="E55" s="165">
        <f>E57+E59+E61+E63+E65</f>
        <v>5990.4549999999999</v>
      </c>
      <c r="F55" s="165">
        <f>F57+F59+F61+F63+F65</f>
        <v>1283.3480000000002</v>
      </c>
      <c r="G55" s="165">
        <f t="shared" ref="G55:G65" si="15">H55+I55</f>
        <v>12399.427</v>
      </c>
      <c r="H55" s="165">
        <f>H57+H59+H61+H63+H65</f>
        <v>5763.2819999999992</v>
      </c>
      <c r="I55" s="165">
        <f>I57+I59+I61+I63+I65</f>
        <v>6636.1449999999995</v>
      </c>
      <c r="J55" s="165">
        <f t="shared" ref="J55:J65" si="16">K55+L55</f>
        <v>0</v>
      </c>
      <c r="K55" s="165">
        <f t="shared" si="12"/>
        <v>0</v>
      </c>
      <c r="L55" s="165">
        <f t="shared" si="12"/>
        <v>0</v>
      </c>
      <c r="M55" s="189">
        <f t="shared" si="12"/>
        <v>0</v>
      </c>
      <c r="N55" s="107"/>
    </row>
    <row r="56" spans="1:14" ht="21" customHeight="1" x14ac:dyDescent="0.15">
      <c r="A56" s="188" t="s">
        <v>172</v>
      </c>
      <c r="B56" s="77" t="s">
        <v>13</v>
      </c>
      <c r="C56" s="165">
        <f t="shared" si="13"/>
        <v>58443.789999999979</v>
      </c>
      <c r="D56" s="165">
        <f t="shared" si="14"/>
        <v>19657.670000000024</v>
      </c>
      <c r="E56" s="165">
        <v>19623.290000000023</v>
      </c>
      <c r="F56" s="165">
        <v>34.380000000000003</v>
      </c>
      <c r="G56" s="165">
        <f t="shared" si="15"/>
        <v>36331.359999999993</v>
      </c>
      <c r="H56" s="165">
        <v>15067.299999999992</v>
      </c>
      <c r="I56" s="165">
        <v>21264.06</v>
      </c>
      <c r="J56" s="165">
        <f t="shared" si="16"/>
        <v>161.86000000000001</v>
      </c>
      <c r="K56" s="165">
        <v>161.86000000000001</v>
      </c>
      <c r="L56" s="165">
        <v>0</v>
      </c>
      <c r="M56" s="189">
        <v>2292.8999999999687</v>
      </c>
      <c r="N56" s="107"/>
    </row>
    <row r="57" spans="1:14" ht="21" customHeight="1" x14ac:dyDescent="0.15">
      <c r="A57" s="190"/>
      <c r="B57" s="77" t="s">
        <v>14</v>
      </c>
      <c r="C57" s="165">
        <f t="shared" si="13"/>
        <v>13751.344000000001</v>
      </c>
      <c r="D57" s="165">
        <f t="shared" si="14"/>
        <v>4947.268</v>
      </c>
      <c r="E57" s="165">
        <v>4029.3270000000002</v>
      </c>
      <c r="F57" s="165">
        <v>917.94100000000003</v>
      </c>
      <c r="G57" s="165">
        <f t="shared" si="15"/>
        <v>8804.0760000000009</v>
      </c>
      <c r="H57" s="165">
        <v>4111.8130000000001</v>
      </c>
      <c r="I57" s="165">
        <v>4692.2629999999999</v>
      </c>
      <c r="J57" s="165">
        <f t="shared" si="16"/>
        <v>0</v>
      </c>
      <c r="K57" s="165">
        <v>0</v>
      </c>
      <c r="L57" s="165">
        <v>0</v>
      </c>
      <c r="M57" s="189">
        <v>0</v>
      </c>
      <c r="N57" s="107"/>
    </row>
    <row r="58" spans="1:14" ht="21" customHeight="1" x14ac:dyDescent="0.15">
      <c r="A58" s="188" t="s">
        <v>173</v>
      </c>
      <c r="B58" s="77" t="s">
        <v>13</v>
      </c>
      <c r="C58" s="165">
        <f t="shared" si="13"/>
        <v>3279.76</v>
      </c>
      <c r="D58" s="165">
        <f t="shared" si="14"/>
        <v>736.9799999999999</v>
      </c>
      <c r="E58" s="165">
        <v>736.9799999999999</v>
      </c>
      <c r="F58" s="165">
        <v>0</v>
      </c>
      <c r="G58" s="165">
        <f t="shared" si="15"/>
        <v>2403.9499999999998</v>
      </c>
      <c r="H58" s="165">
        <v>1313.5900000000001</v>
      </c>
      <c r="I58" s="165">
        <v>1090.3599999999997</v>
      </c>
      <c r="J58" s="165">
        <f t="shared" si="16"/>
        <v>21.11</v>
      </c>
      <c r="K58" s="165">
        <v>21.11</v>
      </c>
      <c r="L58" s="165">
        <v>0</v>
      </c>
      <c r="M58" s="189">
        <v>117.72000000000004</v>
      </c>
      <c r="N58" s="107"/>
    </row>
    <row r="59" spans="1:14" ht="21" customHeight="1" x14ac:dyDescent="0.15">
      <c r="A59" s="190"/>
      <c r="B59" s="77" t="s">
        <v>14</v>
      </c>
      <c r="C59" s="165">
        <f t="shared" si="13"/>
        <v>816.52699999999993</v>
      </c>
      <c r="D59" s="165">
        <f t="shared" si="14"/>
        <v>203.50699999999998</v>
      </c>
      <c r="E59" s="165">
        <v>188.96799999999999</v>
      </c>
      <c r="F59" s="165">
        <v>14.539</v>
      </c>
      <c r="G59" s="165">
        <f t="shared" si="15"/>
        <v>613.02</v>
      </c>
      <c r="H59" s="165">
        <v>365.61599999999999</v>
      </c>
      <c r="I59" s="165">
        <v>247.404</v>
      </c>
      <c r="J59" s="165">
        <f t="shared" si="16"/>
        <v>0</v>
      </c>
      <c r="K59" s="165">
        <v>0</v>
      </c>
      <c r="L59" s="165">
        <v>0</v>
      </c>
      <c r="M59" s="189">
        <v>0</v>
      </c>
      <c r="N59" s="107"/>
    </row>
    <row r="60" spans="1:14" ht="21" customHeight="1" x14ac:dyDescent="0.15">
      <c r="A60" s="188" t="s">
        <v>174</v>
      </c>
      <c r="B60" s="77" t="s">
        <v>13</v>
      </c>
      <c r="C60" s="165">
        <f t="shared" si="13"/>
        <v>7621.9099999999953</v>
      </c>
      <c r="D60" s="165">
        <f t="shared" si="14"/>
        <v>4469.189999999996</v>
      </c>
      <c r="E60" s="165">
        <v>4465.8899999999958</v>
      </c>
      <c r="F60" s="165">
        <v>3.3000000000000003</v>
      </c>
      <c r="G60" s="165">
        <f t="shared" si="15"/>
        <v>2757.0700000000006</v>
      </c>
      <c r="H60" s="165">
        <v>1408.6899999999996</v>
      </c>
      <c r="I60" s="165">
        <v>1348.3800000000008</v>
      </c>
      <c r="J60" s="165">
        <f t="shared" si="16"/>
        <v>31.070000000000004</v>
      </c>
      <c r="K60" s="165">
        <v>31.070000000000004</v>
      </c>
      <c r="L60" s="165">
        <v>0</v>
      </c>
      <c r="M60" s="189">
        <v>364.57999999999868</v>
      </c>
      <c r="N60" s="107"/>
    </row>
    <row r="61" spans="1:14" ht="21" customHeight="1" x14ac:dyDescent="0.15">
      <c r="A61" s="190"/>
      <c r="B61" s="77" t="s">
        <v>14</v>
      </c>
      <c r="C61" s="165">
        <f t="shared" si="13"/>
        <v>1571.3970000000002</v>
      </c>
      <c r="D61" s="165">
        <f t="shared" si="14"/>
        <v>988.22700000000009</v>
      </c>
      <c r="E61" s="165">
        <v>825.64300000000003</v>
      </c>
      <c r="F61" s="165">
        <v>162.584</v>
      </c>
      <c r="G61" s="165">
        <f t="shared" si="15"/>
        <v>583.17000000000007</v>
      </c>
      <c r="H61" s="165">
        <v>317.16000000000003</v>
      </c>
      <c r="I61" s="165">
        <v>266.01</v>
      </c>
      <c r="J61" s="165">
        <f t="shared" si="16"/>
        <v>0</v>
      </c>
      <c r="K61" s="165">
        <v>0</v>
      </c>
      <c r="L61" s="165">
        <v>0</v>
      </c>
      <c r="M61" s="189">
        <v>0</v>
      </c>
      <c r="N61" s="107"/>
    </row>
    <row r="62" spans="1:14" ht="21" customHeight="1" x14ac:dyDescent="0.15">
      <c r="A62" s="188" t="s">
        <v>175</v>
      </c>
      <c r="B62" s="77" t="s">
        <v>13</v>
      </c>
      <c r="C62" s="165">
        <f t="shared" si="13"/>
        <v>5204.0599999999986</v>
      </c>
      <c r="D62" s="165">
        <f t="shared" si="14"/>
        <v>1648.7699999999991</v>
      </c>
      <c r="E62" s="165">
        <v>1648.7699999999991</v>
      </c>
      <c r="F62" s="165">
        <v>0</v>
      </c>
      <c r="G62" s="165">
        <f t="shared" si="15"/>
        <v>3333.17</v>
      </c>
      <c r="H62" s="165">
        <v>1377.87</v>
      </c>
      <c r="I62" s="165">
        <v>1955.3000000000002</v>
      </c>
      <c r="J62" s="165">
        <f t="shared" si="16"/>
        <v>32.11</v>
      </c>
      <c r="K62" s="165">
        <v>32.11</v>
      </c>
      <c r="L62" s="165">
        <v>0</v>
      </c>
      <c r="M62" s="189">
        <v>190.0100000000001</v>
      </c>
      <c r="N62" s="107"/>
    </row>
    <row r="63" spans="1:14" ht="21" customHeight="1" x14ac:dyDescent="0.15">
      <c r="A63" s="190"/>
      <c r="B63" s="77" t="s">
        <v>14</v>
      </c>
      <c r="C63" s="165">
        <f t="shared" si="13"/>
        <v>1245.31</v>
      </c>
      <c r="D63" s="165">
        <f t="shared" si="14"/>
        <v>425.80700000000002</v>
      </c>
      <c r="E63" s="165">
        <v>332.964</v>
      </c>
      <c r="F63" s="165">
        <v>92.843000000000004</v>
      </c>
      <c r="G63" s="165">
        <f t="shared" si="15"/>
        <v>819.50300000000004</v>
      </c>
      <c r="H63" s="165">
        <v>387.70800000000003</v>
      </c>
      <c r="I63" s="165">
        <v>431.79500000000002</v>
      </c>
      <c r="J63" s="165">
        <f t="shared" si="16"/>
        <v>0</v>
      </c>
      <c r="K63" s="165">
        <v>0</v>
      </c>
      <c r="L63" s="165">
        <v>0</v>
      </c>
      <c r="M63" s="189">
        <v>0</v>
      </c>
      <c r="N63" s="107"/>
    </row>
    <row r="64" spans="1:14" ht="21" customHeight="1" x14ac:dyDescent="0.15">
      <c r="A64" s="188" t="s">
        <v>176</v>
      </c>
      <c r="B64" s="77" t="s">
        <v>13</v>
      </c>
      <c r="C64" s="165">
        <f t="shared" si="13"/>
        <v>11565.96</v>
      </c>
      <c r="D64" s="165">
        <f t="shared" si="14"/>
        <v>3007.8200000000006</v>
      </c>
      <c r="E64" s="165">
        <v>2983.9500000000007</v>
      </c>
      <c r="F64" s="165">
        <v>23.870000000000005</v>
      </c>
      <c r="G64" s="165">
        <f t="shared" si="15"/>
        <v>7809.2999999999975</v>
      </c>
      <c r="H64" s="165">
        <v>2335.2200000000012</v>
      </c>
      <c r="I64" s="165">
        <v>5474.0799999999963</v>
      </c>
      <c r="J64" s="165">
        <f t="shared" si="16"/>
        <v>126.53999999999999</v>
      </c>
      <c r="K64" s="165">
        <v>126.53999999999999</v>
      </c>
      <c r="L64" s="165">
        <v>0</v>
      </c>
      <c r="M64" s="189">
        <v>622.29999999999961</v>
      </c>
      <c r="N64" s="107"/>
    </row>
    <row r="65" spans="1:25" ht="21" customHeight="1" thickBot="1" x14ac:dyDescent="0.2">
      <c r="A65" s="191"/>
      <c r="B65" s="167" t="s">
        <v>14</v>
      </c>
      <c r="C65" s="168">
        <f t="shared" si="13"/>
        <v>2288.652</v>
      </c>
      <c r="D65" s="168">
        <f t="shared" si="14"/>
        <v>708.99400000000003</v>
      </c>
      <c r="E65" s="168">
        <v>613.553</v>
      </c>
      <c r="F65" s="168">
        <v>95.441000000000003</v>
      </c>
      <c r="G65" s="168">
        <f t="shared" si="15"/>
        <v>1579.6579999999999</v>
      </c>
      <c r="H65" s="168">
        <v>580.98500000000001</v>
      </c>
      <c r="I65" s="168">
        <v>998.673</v>
      </c>
      <c r="J65" s="168">
        <f t="shared" si="16"/>
        <v>0</v>
      </c>
      <c r="K65" s="168">
        <v>0</v>
      </c>
      <c r="L65" s="168">
        <v>0</v>
      </c>
      <c r="M65" s="169">
        <v>0</v>
      </c>
      <c r="N65" s="107"/>
    </row>
    <row r="66" spans="1:25" ht="21" customHeight="1" x14ac:dyDescent="0.15">
      <c r="A66" s="107" t="s">
        <v>168</v>
      </c>
      <c r="B66" s="107"/>
      <c r="C66" s="107"/>
      <c r="D66" s="107"/>
      <c r="E66" s="107"/>
      <c r="F66" s="107"/>
      <c r="G66" s="107"/>
      <c r="H66" s="107"/>
      <c r="I66" s="107"/>
      <c r="J66" s="107"/>
      <c r="K66" s="107"/>
      <c r="L66" s="107"/>
      <c r="M66" s="107"/>
      <c r="N66" s="26"/>
    </row>
    <row r="67" spans="1:25" s="3" customFormat="1" ht="17.25" x14ac:dyDescent="0.15">
      <c r="A67" s="3" t="s">
        <v>587</v>
      </c>
    </row>
    <row r="68" spans="1:25" ht="15" thickBot="1" x14ac:dyDescent="0.2">
      <c r="A68" s="346"/>
      <c r="B68" s="346"/>
      <c r="C68" s="346"/>
      <c r="D68" s="346"/>
      <c r="E68" s="346"/>
      <c r="F68" s="346"/>
      <c r="G68" s="346"/>
      <c r="H68" s="346"/>
      <c r="I68" s="346"/>
      <c r="J68" s="346"/>
      <c r="K68" s="346"/>
      <c r="L68" s="346"/>
      <c r="M68" s="346"/>
      <c r="N68" s="26"/>
    </row>
    <row r="69" spans="1:25" ht="22.5" customHeight="1" x14ac:dyDescent="0.15">
      <c r="A69" s="134"/>
      <c r="B69" s="135"/>
      <c r="C69" s="184"/>
      <c r="D69" s="90" t="s">
        <v>373</v>
      </c>
      <c r="E69" s="91"/>
      <c r="F69" s="91"/>
      <c r="G69" s="91"/>
      <c r="H69" s="91"/>
      <c r="I69" s="91"/>
      <c r="J69" s="90" t="s">
        <v>321</v>
      </c>
      <c r="K69" s="91"/>
      <c r="L69" s="91"/>
      <c r="M69" s="185"/>
      <c r="N69" s="107"/>
    </row>
    <row r="70" spans="1:25" ht="22.5" customHeight="1" x14ac:dyDescent="0.15">
      <c r="A70" s="140" t="s">
        <v>191</v>
      </c>
      <c r="B70" s="72"/>
      <c r="C70" s="73" t="s">
        <v>2</v>
      </c>
      <c r="D70" s="74" t="s">
        <v>169</v>
      </c>
      <c r="E70" s="75"/>
      <c r="F70" s="75"/>
      <c r="G70" s="74" t="s">
        <v>170</v>
      </c>
      <c r="H70" s="75"/>
      <c r="I70" s="75"/>
      <c r="J70" s="77" t="s">
        <v>2</v>
      </c>
      <c r="K70" s="77" t="s">
        <v>205</v>
      </c>
      <c r="L70" s="77" t="s">
        <v>206</v>
      </c>
      <c r="M70" s="186" t="s">
        <v>171</v>
      </c>
      <c r="N70" s="107"/>
    </row>
    <row r="71" spans="1:25" ht="22.5" customHeight="1" x14ac:dyDescent="0.15">
      <c r="A71" s="144"/>
      <c r="B71" s="26"/>
      <c r="C71" s="76"/>
      <c r="D71" s="77" t="s">
        <v>2</v>
      </c>
      <c r="E71" s="77" t="s">
        <v>10</v>
      </c>
      <c r="F71" s="77" t="s">
        <v>11</v>
      </c>
      <c r="G71" s="77" t="s">
        <v>2</v>
      </c>
      <c r="H71" s="77" t="s">
        <v>10</v>
      </c>
      <c r="I71" s="77" t="s">
        <v>11</v>
      </c>
      <c r="J71" s="76"/>
      <c r="K71" s="76"/>
      <c r="L71" s="76"/>
      <c r="M71" s="187"/>
      <c r="N71" s="107"/>
    </row>
    <row r="72" spans="1:25" ht="22.5" customHeight="1" x14ac:dyDescent="0.15">
      <c r="A72" s="188" t="s">
        <v>15</v>
      </c>
      <c r="B72" s="77" t="s">
        <v>13</v>
      </c>
      <c r="C72" s="193">
        <f t="shared" ref="C72:C83" si="17">D72+G72+J72+M72</f>
        <v>68220.81</v>
      </c>
      <c r="D72" s="194">
        <f>E72+F72</f>
        <v>22120.02</v>
      </c>
      <c r="E72" s="195">
        <f>E74+E76+E78+E80+E82</f>
        <v>22085.510000000002</v>
      </c>
      <c r="F72" s="195">
        <f>F74+F76+F78+F80+F82</f>
        <v>34.51</v>
      </c>
      <c r="G72" s="195">
        <f>H72+I72</f>
        <v>42379.77</v>
      </c>
      <c r="H72" s="195">
        <f>H74+H76+H78+H80+H82</f>
        <v>14808.159999999998</v>
      </c>
      <c r="I72" s="195">
        <f>I74+I76+I78+I80+I82</f>
        <v>27571.609999999997</v>
      </c>
      <c r="J72" s="195">
        <f>K72+L72</f>
        <v>202.44</v>
      </c>
      <c r="K72" s="195">
        <f t="shared" ref="K72:M73" si="18">K74+K76+K78+K80+K82</f>
        <v>202.44</v>
      </c>
      <c r="L72" s="195">
        <f t="shared" si="18"/>
        <v>0</v>
      </c>
      <c r="M72" s="196">
        <f t="shared" si="18"/>
        <v>3518.58</v>
      </c>
      <c r="N72" s="107"/>
    </row>
    <row r="73" spans="1:25" ht="22.5" customHeight="1" x14ac:dyDescent="0.15">
      <c r="A73" s="190"/>
      <c r="B73" s="77" t="s">
        <v>14</v>
      </c>
      <c r="C73" s="193">
        <f t="shared" si="17"/>
        <v>13991.819</v>
      </c>
      <c r="D73" s="194">
        <f t="shared" ref="D73:D83" si="19">E73+F73</f>
        <v>5116.646999999999</v>
      </c>
      <c r="E73" s="195">
        <f>E75+E77+E79+E81+E83</f>
        <v>4676.0329999999994</v>
      </c>
      <c r="F73" s="195">
        <f>F75+F77+F79+F81+F83</f>
        <v>440.61400000000003</v>
      </c>
      <c r="G73" s="195">
        <f t="shared" ref="G73:G83" si="20">H73+I73</f>
        <v>8875.1720000000005</v>
      </c>
      <c r="H73" s="195">
        <f>H75+H77+H79+H81+H83</f>
        <v>3646.1460000000002</v>
      </c>
      <c r="I73" s="195">
        <f>I75+I77+I79+I81+I83</f>
        <v>5229.0259999999998</v>
      </c>
      <c r="J73" s="195">
        <f t="shared" ref="J73:J83" si="21">K73+L73</f>
        <v>0</v>
      </c>
      <c r="K73" s="195">
        <f t="shared" si="18"/>
        <v>0</v>
      </c>
      <c r="L73" s="195">
        <f t="shared" si="18"/>
        <v>0</v>
      </c>
      <c r="M73" s="196">
        <f t="shared" si="18"/>
        <v>0</v>
      </c>
      <c r="N73" s="107"/>
    </row>
    <row r="74" spans="1:25" ht="22.5" customHeight="1" x14ac:dyDescent="0.15">
      <c r="A74" s="188" t="s">
        <v>43</v>
      </c>
      <c r="B74" s="77" t="s">
        <v>13</v>
      </c>
      <c r="C74" s="193">
        <f t="shared" si="17"/>
        <v>30826.39</v>
      </c>
      <c r="D74" s="194">
        <f t="shared" si="19"/>
        <v>8461.8200000000015</v>
      </c>
      <c r="E74" s="195">
        <v>8457.8200000000015</v>
      </c>
      <c r="F74" s="195">
        <v>4</v>
      </c>
      <c r="G74" s="195">
        <f t="shared" si="20"/>
        <v>20643.580000000002</v>
      </c>
      <c r="H74" s="195">
        <v>6052.48</v>
      </c>
      <c r="I74" s="195">
        <v>14591.1</v>
      </c>
      <c r="J74" s="195">
        <f t="shared" si="21"/>
        <v>64.66</v>
      </c>
      <c r="K74" s="195">
        <v>64.66</v>
      </c>
      <c r="L74" s="195">
        <v>0</v>
      </c>
      <c r="M74" s="196">
        <v>1656.33</v>
      </c>
      <c r="N74" s="107"/>
    </row>
    <row r="75" spans="1:25" ht="22.5" customHeight="1" x14ac:dyDescent="0.15">
      <c r="A75" s="190"/>
      <c r="B75" s="77" t="s">
        <v>14</v>
      </c>
      <c r="C75" s="193">
        <f t="shared" si="17"/>
        <v>5727.9679999999998</v>
      </c>
      <c r="D75" s="194">
        <f t="shared" si="19"/>
        <v>1744.665</v>
      </c>
      <c r="E75" s="195">
        <v>1570.365</v>
      </c>
      <c r="F75" s="195">
        <v>174.3</v>
      </c>
      <c r="G75" s="195">
        <f t="shared" si="20"/>
        <v>3983.3029999999999</v>
      </c>
      <c r="H75" s="195">
        <v>1352.95</v>
      </c>
      <c r="I75" s="195">
        <v>2630.3530000000001</v>
      </c>
      <c r="J75" s="195">
        <f t="shared" si="21"/>
        <v>0</v>
      </c>
      <c r="K75" s="195">
        <v>0</v>
      </c>
      <c r="L75" s="195">
        <v>0</v>
      </c>
      <c r="M75" s="196">
        <v>0</v>
      </c>
      <c r="N75" s="107"/>
    </row>
    <row r="76" spans="1:25" ht="22.5" customHeight="1" x14ac:dyDescent="0.15">
      <c r="A76" s="188" t="s">
        <v>44</v>
      </c>
      <c r="B76" s="77" t="s">
        <v>13</v>
      </c>
      <c r="C76" s="193">
        <f t="shared" si="17"/>
        <v>4468.13</v>
      </c>
      <c r="D76" s="194">
        <f t="shared" si="19"/>
        <v>1923.01</v>
      </c>
      <c r="E76" s="195">
        <v>1919.6</v>
      </c>
      <c r="F76" s="195">
        <v>3.41</v>
      </c>
      <c r="G76" s="195">
        <f t="shared" si="20"/>
        <v>2407.21</v>
      </c>
      <c r="H76" s="195">
        <v>656.8599999999999</v>
      </c>
      <c r="I76" s="195">
        <v>1750.35</v>
      </c>
      <c r="J76" s="195">
        <f t="shared" si="21"/>
        <v>17.97</v>
      </c>
      <c r="K76" s="195">
        <v>17.97</v>
      </c>
      <c r="L76" s="195">
        <v>0</v>
      </c>
      <c r="M76" s="196">
        <v>119.94</v>
      </c>
      <c r="N76" s="107"/>
    </row>
    <row r="77" spans="1:25" ht="22.5" customHeight="1" x14ac:dyDescent="0.15">
      <c r="A77" s="190"/>
      <c r="B77" s="77" t="s">
        <v>14</v>
      </c>
      <c r="C77" s="193">
        <f t="shared" si="17"/>
        <v>762.90800000000002</v>
      </c>
      <c r="D77" s="194">
        <f t="shared" si="19"/>
        <v>356.73700000000002</v>
      </c>
      <c r="E77" s="195">
        <v>275.83600000000001</v>
      </c>
      <c r="F77" s="195">
        <v>80.900999999999996</v>
      </c>
      <c r="G77" s="195">
        <f t="shared" si="20"/>
        <v>406.17099999999999</v>
      </c>
      <c r="H77" s="195">
        <v>115.283</v>
      </c>
      <c r="I77" s="195">
        <v>290.88799999999998</v>
      </c>
      <c r="J77" s="195">
        <f t="shared" si="21"/>
        <v>0</v>
      </c>
      <c r="K77" s="195">
        <v>0</v>
      </c>
      <c r="L77" s="195">
        <v>0</v>
      </c>
      <c r="M77" s="196">
        <v>0</v>
      </c>
      <c r="N77" s="107"/>
    </row>
    <row r="78" spans="1:25" ht="22.5" customHeight="1" x14ac:dyDescent="0.15">
      <c r="A78" s="188" t="s">
        <v>432</v>
      </c>
      <c r="B78" s="77" t="s">
        <v>13</v>
      </c>
      <c r="C78" s="193">
        <f t="shared" si="17"/>
        <v>9374.0199999999986</v>
      </c>
      <c r="D78" s="194">
        <f t="shared" si="19"/>
        <v>3278.17</v>
      </c>
      <c r="E78" s="195">
        <v>3278.17</v>
      </c>
      <c r="F78" s="195">
        <v>0</v>
      </c>
      <c r="G78" s="195">
        <f t="shared" si="20"/>
        <v>5581.22</v>
      </c>
      <c r="H78" s="195">
        <v>2145.5100000000002</v>
      </c>
      <c r="I78" s="195">
        <v>3435.71</v>
      </c>
      <c r="J78" s="195">
        <f t="shared" si="21"/>
        <v>9.99</v>
      </c>
      <c r="K78" s="195">
        <v>9.99</v>
      </c>
      <c r="L78" s="195">
        <v>0</v>
      </c>
      <c r="M78" s="196">
        <v>504.64</v>
      </c>
      <c r="N78" s="107"/>
    </row>
    <row r="79" spans="1:25" ht="22.5" customHeight="1" x14ac:dyDescent="0.15">
      <c r="A79" s="190"/>
      <c r="B79" s="77" t="s">
        <v>14</v>
      </c>
      <c r="C79" s="193">
        <f t="shared" si="17"/>
        <v>2028.9460000000001</v>
      </c>
      <c r="D79" s="194">
        <f t="shared" si="19"/>
        <v>789.77800000000002</v>
      </c>
      <c r="E79" s="195">
        <v>730.21600000000001</v>
      </c>
      <c r="F79" s="195">
        <v>59.561999999999998</v>
      </c>
      <c r="G79" s="195">
        <f t="shared" si="20"/>
        <v>1239.1680000000001</v>
      </c>
      <c r="H79" s="195">
        <v>609.07299999999998</v>
      </c>
      <c r="I79" s="195">
        <v>630.09500000000003</v>
      </c>
      <c r="J79" s="195">
        <f t="shared" si="21"/>
        <v>0</v>
      </c>
      <c r="K79" s="195">
        <v>0</v>
      </c>
      <c r="L79" s="195">
        <v>0</v>
      </c>
      <c r="M79" s="196">
        <v>0</v>
      </c>
      <c r="N79" s="107"/>
    </row>
    <row r="80" spans="1:25" ht="22.5" customHeight="1" x14ac:dyDescent="0.15">
      <c r="A80" s="188" t="s">
        <v>327</v>
      </c>
      <c r="B80" s="77" t="s">
        <v>13</v>
      </c>
      <c r="C80" s="193">
        <f t="shared" si="17"/>
        <v>18353.46</v>
      </c>
      <c r="D80" s="194">
        <f t="shared" si="19"/>
        <v>6225.34</v>
      </c>
      <c r="E80" s="195">
        <v>6210.35</v>
      </c>
      <c r="F80" s="195">
        <v>14.99</v>
      </c>
      <c r="G80" s="195">
        <f t="shared" si="20"/>
        <v>11093.8</v>
      </c>
      <c r="H80" s="195">
        <v>5029.6499999999996</v>
      </c>
      <c r="I80" s="195">
        <v>6064.15</v>
      </c>
      <c r="J80" s="195">
        <f t="shared" si="21"/>
        <v>61.21</v>
      </c>
      <c r="K80" s="195">
        <v>61.21</v>
      </c>
      <c r="L80" s="195">
        <v>0</v>
      </c>
      <c r="M80" s="196">
        <v>973.11</v>
      </c>
      <c r="N80" s="107"/>
      <c r="O80" s="197"/>
      <c r="P80" s="197"/>
      <c r="Q80" s="197"/>
      <c r="R80" s="197"/>
      <c r="S80" s="197"/>
      <c r="T80" s="197"/>
      <c r="U80" s="197"/>
      <c r="V80" s="197"/>
      <c r="W80" s="197"/>
      <c r="X80" s="197"/>
      <c r="Y80" s="197"/>
    </row>
    <row r="81" spans="1:25" ht="22.5" customHeight="1" x14ac:dyDescent="0.15">
      <c r="A81" s="190"/>
      <c r="B81" s="77" t="s">
        <v>14</v>
      </c>
      <c r="C81" s="193">
        <f t="shared" si="17"/>
        <v>4186.4860000000008</v>
      </c>
      <c r="D81" s="194">
        <f t="shared" si="19"/>
        <v>1609.069</v>
      </c>
      <c r="E81" s="195">
        <v>1495.232</v>
      </c>
      <c r="F81" s="195">
        <v>113.837</v>
      </c>
      <c r="G81" s="195">
        <f t="shared" si="20"/>
        <v>2577.4170000000004</v>
      </c>
      <c r="H81" s="195">
        <v>1305.4590000000001</v>
      </c>
      <c r="I81" s="195">
        <v>1271.9580000000001</v>
      </c>
      <c r="J81" s="195">
        <f t="shared" si="21"/>
        <v>0</v>
      </c>
      <c r="K81" s="195">
        <v>0</v>
      </c>
      <c r="L81" s="195">
        <v>0</v>
      </c>
      <c r="M81" s="196">
        <v>0</v>
      </c>
      <c r="N81" s="107"/>
      <c r="O81" s="197"/>
      <c r="P81" s="197"/>
      <c r="Q81" s="197"/>
      <c r="R81" s="197"/>
      <c r="S81" s="197"/>
      <c r="T81" s="197"/>
      <c r="U81" s="197"/>
      <c r="V81" s="197"/>
      <c r="W81" s="197"/>
      <c r="X81" s="197"/>
      <c r="Y81" s="197"/>
    </row>
    <row r="82" spans="1:25" ht="22.5" customHeight="1" x14ac:dyDescent="0.15">
      <c r="A82" s="188" t="s">
        <v>46</v>
      </c>
      <c r="B82" s="77" t="s">
        <v>13</v>
      </c>
      <c r="C82" s="193">
        <f t="shared" si="17"/>
        <v>5198.8100000000004</v>
      </c>
      <c r="D82" s="194">
        <f t="shared" si="19"/>
        <v>2231.6800000000003</v>
      </c>
      <c r="E82" s="195">
        <v>2219.5700000000002</v>
      </c>
      <c r="F82" s="195">
        <v>12.110000000000001</v>
      </c>
      <c r="G82" s="195">
        <f t="shared" si="20"/>
        <v>2653.96</v>
      </c>
      <c r="H82" s="195">
        <v>923.66000000000008</v>
      </c>
      <c r="I82" s="195">
        <v>1730.3</v>
      </c>
      <c r="J82" s="195">
        <f t="shared" si="21"/>
        <v>48.61</v>
      </c>
      <c r="K82" s="195">
        <v>48.61</v>
      </c>
      <c r="L82" s="195">
        <v>0</v>
      </c>
      <c r="M82" s="196">
        <v>264.56</v>
      </c>
      <c r="N82" s="107"/>
    </row>
    <row r="83" spans="1:25" ht="22.5" customHeight="1" thickBot="1" x14ac:dyDescent="0.2">
      <c r="A83" s="191"/>
      <c r="B83" s="167" t="s">
        <v>14</v>
      </c>
      <c r="C83" s="198">
        <f t="shared" si="17"/>
        <v>1285.511</v>
      </c>
      <c r="D83" s="199">
        <f t="shared" si="19"/>
        <v>616.39800000000002</v>
      </c>
      <c r="E83" s="200">
        <v>604.38400000000001</v>
      </c>
      <c r="F83" s="200">
        <v>12.013999999999999</v>
      </c>
      <c r="G83" s="200">
        <f t="shared" si="20"/>
        <v>669.11300000000006</v>
      </c>
      <c r="H83" s="200">
        <v>263.38099999999997</v>
      </c>
      <c r="I83" s="200">
        <v>405.73200000000003</v>
      </c>
      <c r="J83" s="200">
        <f t="shared" si="21"/>
        <v>0</v>
      </c>
      <c r="K83" s="200">
        <v>0</v>
      </c>
      <c r="L83" s="200">
        <v>0</v>
      </c>
      <c r="M83" s="169">
        <v>0</v>
      </c>
      <c r="N83" s="107"/>
    </row>
    <row r="84" spans="1:25" ht="22.5" customHeight="1" x14ac:dyDescent="0.15">
      <c r="A84" s="107" t="s">
        <v>168</v>
      </c>
      <c r="B84" s="107"/>
      <c r="C84" s="107"/>
      <c r="D84" s="107"/>
      <c r="E84" s="107"/>
      <c r="F84" s="107"/>
      <c r="G84" s="107"/>
      <c r="H84" s="107"/>
      <c r="I84" s="107"/>
      <c r="J84" s="107"/>
      <c r="K84" s="107"/>
      <c r="L84" s="107"/>
      <c r="M84" s="107"/>
      <c r="N84" s="26"/>
    </row>
    <row r="85" spans="1:25" ht="21" customHeight="1" x14ac:dyDescent="0.15">
      <c r="A85" s="3" t="s">
        <v>377</v>
      </c>
      <c r="B85" s="26"/>
      <c r="C85" s="26"/>
      <c r="D85" s="26"/>
      <c r="E85" s="26"/>
      <c r="F85" s="26"/>
      <c r="G85" s="26"/>
      <c r="H85" s="26"/>
      <c r="I85" s="26"/>
      <c r="J85" s="26"/>
      <c r="K85" s="26"/>
      <c r="L85" s="26"/>
      <c r="M85" s="26"/>
      <c r="N85" s="26"/>
    </row>
    <row r="86" spans="1:25" ht="21" customHeight="1" thickBot="1" x14ac:dyDescent="0.2">
      <c r="A86" s="346" t="s">
        <v>28</v>
      </c>
      <c r="B86" s="346"/>
      <c r="C86" s="346"/>
      <c r="D86" s="346"/>
      <c r="E86" s="346"/>
      <c r="F86" s="346"/>
      <c r="G86" s="346"/>
      <c r="H86" s="346"/>
      <c r="I86" s="346"/>
      <c r="J86" s="346"/>
      <c r="K86" s="346"/>
      <c r="L86" s="346"/>
      <c r="M86" s="346"/>
      <c r="N86" s="26"/>
    </row>
    <row r="87" spans="1:25" ht="21" customHeight="1" x14ac:dyDescent="0.15">
      <c r="A87" s="134"/>
      <c r="B87" s="135"/>
      <c r="C87" s="184"/>
      <c r="D87" s="90" t="s">
        <v>373</v>
      </c>
      <c r="E87" s="91"/>
      <c r="F87" s="91"/>
      <c r="G87" s="91"/>
      <c r="H87" s="91"/>
      <c r="I87" s="91"/>
      <c r="J87" s="90" t="s">
        <v>321</v>
      </c>
      <c r="K87" s="91"/>
      <c r="L87" s="91"/>
      <c r="M87" s="185"/>
      <c r="N87" s="107"/>
    </row>
    <row r="88" spans="1:25" ht="21" customHeight="1" x14ac:dyDescent="0.15">
      <c r="A88" s="140" t="s">
        <v>191</v>
      </c>
      <c r="B88" s="72"/>
      <c r="C88" s="73" t="s">
        <v>2</v>
      </c>
      <c r="D88" s="74" t="s">
        <v>169</v>
      </c>
      <c r="E88" s="75"/>
      <c r="F88" s="75"/>
      <c r="G88" s="74" t="s">
        <v>170</v>
      </c>
      <c r="H88" s="75"/>
      <c r="I88" s="75"/>
      <c r="J88" s="77" t="s">
        <v>2</v>
      </c>
      <c r="K88" s="77" t="s">
        <v>205</v>
      </c>
      <c r="L88" s="77" t="s">
        <v>206</v>
      </c>
      <c r="M88" s="186" t="s">
        <v>171</v>
      </c>
      <c r="N88" s="107"/>
    </row>
    <row r="89" spans="1:25" ht="21" customHeight="1" x14ac:dyDescent="0.15">
      <c r="A89" s="144"/>
      <c r="B89" s="26"/>
      <c r="C89" s="76"/>
      <c r="D89" s="77" t="s">
        <v>2</v>
      </c>
      <c r="E89" s="77" t="s">
        <v>10</v>
      </c>
      <c r="F89" s="77" t="s">
        <v>11</v>
      </c>
      <c r="G89" s="77" t="s">
        <v>2</v>
      </c>
      <c r="H89" s="77" t="s">
        <v>10</v>
      </c>
      <c r="I89" s="77" t="s">
        <v>11</v>
      </c>
      <c r="J89" s="76"/>
      <c r="K89" s="76"/>
      <c r="L89" s="76"/>
      <c r="M89" s="187"/>
      <c r="N89" s="107"/>
    </row>
    <row r="90" spans="1:25" ht="21" customHeight="1" x14ac:dyDescent="0.15">
      <c r="A90" s="188" t="s">
        <v>15</v>
      </c>
      <c r="B90" s="77" t="s">
        <v>13</v>
      </c>
      <c r="C90" s="165">
        <f t="shared" ref="C90:C99" si="22">D90+G90+J90+M90</f>
        <v>159537.09999999995</v>
      </c>
      <c r="D90" s="165">
        <f t="shared" ref="D90:D99" si="23">E90+F90</f>
        <v>50180.109999999993</v>
      </c>
      <c r="E90" s="165">
        <f>E92+E110</f>
        <v>50000.09</v>
      </c>
      <c r="F90" s="165">
        <f>F92+F110</f>
        <v>180.02</v>
      </c>
      <c r="G90" s="165">
        <f t="shared" ref="G90:G99" si="24">H90+I90</f>
        <v>99785.38999999997</v>
      </c>
      <c r="H90" s="165">
        <f>H92+H110</f>
        <v>14491.990000000003</v>
      </c>
      <c r="I90" s="165">
        <f>I92+I110</f>
        <v>85293.399999999965</v>
      </c>
      <c r="J90" s="165">
        <f t="shared" ref="J90:J99" si="25">K90+L90</f>
        <v>532.47</v>
      </c>
      <c r="K90" s="165">
        <f>K92+K110</f>
        <v>532.47</v>
      </c>
      <c r="L90" s="165">
        <f t="shared" ref="L90:M91" si="26">L92+L110</f>
        <v>0</v>
      </c>
      <c r="M90" s="189">
        <f t="shared" si="26"/>
        <v>9039.1299999999828</v>
      </c>
      <c r="N90" s="107"/>
    </row>
    <row r="91" spans="1:25" ht="21" customHeight="1" x14ac:dyDescent="0.15">
      <c r="A91" s="190"/>
      <c r="B91" s="77" t="s">
        <v>14</v>
      </c>
      <c r="C91" s="165">
        <f t="shared" si="22"/>
        <v>26655.067999999999</v>
      </c>
      <c r="D91" s="165">
        <f t="shared" si="23"/>
        <v>10429.036</v>
      </c>
      <c r="E91" s="165">
        <f>E93+E111</f>
        <v>9218.1319999999996</v>
      </c>
      <c r="F91" s="165">
        <f>F93+F111</f>
        <v>1210.904</v>
      </c>
      <c r="G91" s="165">
        <f t="shared" si="24"/>
        <v>16222.081000000002</v>
      </c>
      <c r="H91" s="165">
        <f>H93+H111</f>
        <v>3264.5209999999997</v>
      </c>
      <c r="I91" s="165">
        <f>I93+I111</f>
        <v>12957.560000000001</v>
      </c>
      <c r="J91" s="165">
        <f t="shared" si="25"/>
        <v>3.6909999999999998</v>
      </c>
      <c r="K91" s="165">
        <f>K93+K111</f>
        <v>3.6909999999999998</v>
      </c>
      <c r="L91" s="165">
        <f t="shared" si="26"/>
        <v>0</v>
      </c>
      <c r="M91" s="189">
        <f t="shared" si="26"/>
        <v>0.26</v>
      </c>
      <c r="N91" s="107"/>
    </row>
    <row r="92" spans="1:25" ht="21" customHeight="1" x14ac:dyDescent="0.15">
      <c r="A92" s="188" t="s">
        <v>420</v>
      </c>
      <c r="B92" s="77" t="s">
        <v>13</v>
      </c>
      <c r="C92" s="165">
        <f t="shared" si="22"/>
        <v>72065.37000000001</v>
      </c>
      <c r="D92" s="165">
        <f t="shared" si="23"/>
        <v>23191.450000000004</v>
      </c>
      <c r="E92" s="165">
        <f>E94+E96+E98+E100+E102</f>
        <v>23064.150000000005</v>
      </c>
      <c r="F92" s="165">
        <f>F94+F96+F98+F100+F102</f>
        <v>127.30000000000001</v>
      </c>
      <c r="G92" s="165">
        <f t="shared" si="24"/>
        <v>45179.429999999993</v>
      </c>
      <c r="H92" s="165">
        <f>H94+H96+H98+H100+H102</f>
        <v>5322.0600000000013</v>
      </c>
      <c r="I92" s="165">
        <f>I94+I96+I98+I100+I102</f>
        <v>39857.369999999995</v>
      </c>
      <c r="J92" s="165">
        <f t="shared" si="25"/>
        <v>292.60999999999996</v>
      </c>
      <c r="K92" s="165">
        <f t="shared" ref="K92:M93" si="27">K94+K96+K98+K100+K102</f>
        <v>292.60999999999996</v>
      </c>
      <c r="L92" s="165">
        <f t="shared" si="27"/>
        <v>0</v>
      </c>
      <c r="M92" s="189">
        <f t="shared" si="27"/>
        <v>3401.88</v>
      </c>
      <c r="N92" s="107"/>
    </row>
    <row r="93" spans="1:25" ht="21" customHeight="1" x14ac:dyDescent="0.15">
      <c r="A93" s="190" t="s">
        <v>428</v>
      </c>
      <c r="B93" s="77" t="s">
        <v>14</v>
      </c>
      <c r="C93" s="165">
        <f>D93+G93+J93+M93</f>
        <v>11506.956000000002</v>
      </c>
      <c r="D93" s="165">
        <f t="shared" si="23"/>
        <v>4546.2219999999998</v>
      </c>
      <c r="E93" s="165">
        <f>E95+E97+E99+E101+E103</f>
        <v>3931.933</v>
      </c>
      <c r="F93" s="165">
        <f>F95+F97+F99+F101+F103</f>
        <v>614.28899999999999</v>
      </c>
      <c r="G93" s="165">
        <f t="shared" si="24"/>
        <v>6956.7830000000004</v>
      </c>
      <c r="H93" s="165">
        <f>H95+H97+H99+H101+H103</f>
        <v>972.25800000000004</v>
      </c>
      <c r="I93" s="165">
        <f>I95+I97+I99+I101+I103</f>
        <v>5984.5250000000005</v>
      </c>
      <c r="J93" s="165">
        <f>K93+L93</f>
        <v>3.6909999999999998</v>
      </c>
      <c r="K93" s="165">
        <f t="shared" si="27"/>
        <v>3.6909999999999998</v>
      </c>
      <c r="L93" s="165">
        <f t="shared" si="27"/>
        <v>0</v>
      </c>
      <c r="M93" s="189">
        <f t="shared" si="27"/>
        <v>0.26</v>
      </c>
      <c r="N93" s="107"/>
    </row>
    <row r="94" spans="1:25" ht="21" customHeight="1" x14ac:dyDescent="0.15">
      <c r="A94" s="188" t="s">
        <v>48</v>
      </c>
      <c r="B94" s="77" t="s">
        <v>13</v>
      </c>
      <c r="C94" s="165">
        <f t="shared" si="22"/>
        <v>15076.620000000006</v>
      </c>
      <c r="D94" s="165">
        <f t="shared" si="23"/>
        <v>4775.1100000000015</v>
      </c>
      <c r="E94" s="165">
        <v>4750.7600000000011</v>
      </c>
      <c r="F94" s="165">
        <v>24.35</v>
      </c>
      <c r="G94" s="165">
        <f t="shared" si="24"/>
        <v>9241.2000000000025</v>
      </c>
      <c r="H94" s="165">
        <v>1661.4600000000003</v>
      </c>
      <c r="I94" s="165">
        <v>7579.7400000000016</v>
      </c>
      <c r="J94" s="165">
        <f t="shared" si="25"/>
        <v>54.529999999999994</v>
      </c>
      <c r="K94" s="165">
        <v>54.529999999999994</v>
      </c>
      <c r="L94" s="165">
        <v>0</v>
      </c>
      <c r="M94" s="189">
        <v>1005.78</v>
      </c>
      <c r="N94" s="107"/>
    </row>
    <row r="95" spans="1:25" ht="21" customHeight="1" x14ac:dyDescent="0.15">
      <c r="A95" s="190"/>
      <c r="B95" s="77" t="s">
        <v>14</v>
      </c>
      <c r="C95" s="165">
        <f t="shared" si="22"/>
        <v>2401.826</v>
      </c>
      <c r="D95" s="165">
        <f t="shared" si="23"/>
        <v>909.02700000000004</v>
      </c>
      <c r="E95" s="165">
        <v>802.29200000000003</v>
      </c>
      <c r="F95" s="165">
        <v>106.735</v>
      </c>
      <c r="G95" s="165">
        <f t="shared" si="24"/>
        <v>1492.539</v>
      </c>
      <c r="H95" s="165">
        <v>359.56599999999997</v>
      </c>
      <c r="I95" s="165">
        <v>1132.973</v>
      </c>
      <c r="J95" s="165">
        <f t="shared" si="25"/>
        <v>0</v>
      </c>
      <c r="K95" s="165">
        <v>0</v>
      </c>
      <c r="L95" s="165">
        <v>0</v>
      </c>
      <c r="M95" s="189">
        <v>0.26</v>
      </c>
      <c r="N95" s="107"/>
    </row>
    <row r="96" spans="1:25" ht="21" customHeight="1" x14ac:dyDescent="0.15">
      <c r="A96" s="188" t="s">
        <v>49</v>
      </c>
      <c r="B96" s="77" t="s">
        <v>13</v>
      </c>
      <c r="C96" s="165">
        <f t="shared" si="22"/>
        <v>8852.66</v>
      </c>
      <c r="D96" s="165">
        <f t="shared" si="23"/>
        <v>3472.6400000000026</v>
      </c>
      <c r="E96" s="165">
        <v>3462.2200000000025</v>
      </c>
      <c r="F96" s="165">
        <v>10.42</v>
      </c>
      <c r="G96" s="165">
        <f t="shared" si="24"/>
        <v>4900.5899999999974</v>
      </c>
      <c r="H96" s="165">
        <v>613.37</v>
      </c>
      <c r="I96" s="165">
        <v>4287.2199999999975</v>
      </c>
      <c r="J96" s="165">
        <f t="shared" si="25"/>
        <v>33.730000000000004</v>
      </c>
      <c r="K96" s="165">
        <v>33.730000000000004</v>
      </c>
      <c r="L96" s="165">
        <v>0</v>
      </c>
      <c r="M96" s="189">
        <v>445.7</v>
      </c>
      <c r="N96" s="107"/>
    </row>
    <row r="97" spans="1:14" ht="21" customHeight="1" x14ac:dyDescent="0.15">
      <c r="A97" s="190"/>
      <c r="B97" s="77" t="s">
        <v>14</v>
      </c>
      <c r="C97" s="165">
        <f t="shared" si="22"/>
        <v>1320.771</v>
      </c>
      <c r="D97" s="165">
        <f t="shared" si="23"/>
        <v>617.24599999999998</v>
      </c>
      <c r="E97" s="165">
        <v>568.745</v>
      </c>
      <c r="F97" s="165">
        <v>48.500999999999998</v>
      </c>
      <c r="G97" s="165">
        <f t="shared" si="24"/>
        <v>699.83399999999995</v>
      </c>
      <c r="H97" s="165">
        <v>52.521000000000001</v>
      </c>
      <c r="I97" s="165">
        <v>647.31299999999999</v>
      </c>
      <c r="J97" s="165">
        <f t="shared" si="25"/>
        <v>3.6909999999999998</v>
      </c>
      <c r="K97" s="165">
        <v>3.6909999999999998</v>
      </c>
      <c r="L97" s="165">
        <v>0</v>
      </c>
      <c r="M97" s="196">
        <v>0</v>
      </c>
      <c r="N97" s="107"/>
    </row>
    <row r="98" spans="1:14" ht="21" customHeight="1" x14ac:dyDescent="0.15">
      <c r="A98" s="201" t="s">
        <v>409</v>
      </c>
      <c r="B98" s="176" t="s">
        <v>13</v>
      </c>
      <c r="C98" s="165">
        <f t="shared" si="22"/>
        <v>20202.470000000012</v>
      </c>
      <c r="D98" s="165">
        <f t="shared" si="23"/>
        <v>6594.1200000000035</v>
      </c>
      <c r="E98" s="165">
        <v>6565.6200000000035</v>
      </c>
      <c r="F98" s="165">
        <v>28.5</v>
      </c>
      <c r="G98" s="165">
        <f t="shared" si="24"/>
        <v>12518.320000000007</v>
      </c>
      <c r="H98" s="165">
        <v>1485.15</v>
      </c>
      <c r="I98" s="165">
        <v>11033.170000000007</v>
      </c>
      <c r="J98" s="165">
        <f t="shared" si="25"/>
        <v>134.29</v>
      </c>
      <c r="K98" s="165">
        <v>134.29</v>
      </c>
      <c r="L98" s="165">
        <v>0</v>
      </c>
      <c r="M98" s="189">
        <v>955.74</v>
      </c>
      <c r="N98" s="107"/>
    </row>
    <row r="99" spans="1:14" ht="21" customHeight="1" x14ac:dyDescent="0.15">
      <c r="A99" s="202"/>
      <c r="B99" s="176" t="s">
        <v>14</v>
      </c>
      <c r="C99" s="165">
        <f t="shared" si="22"/>
        <v>3230.0140000000001</v>
      </c>
      <c r="D99" s="165">
        <f t="shared" si="23"/>
        <v>1275.3910000000001</v>
      </c>
      <c r="E99" s="165">
        <v>1160.077</v>
      </c>
      <c r="F99" s="165">
        <v>115.31399999999999</v>
      </c>
      <c r="G99" s="165">
        <f t="shared" si="24"/>
        <v>1954.623</v>
      </c>
      <c r="H99" s="165">
        <v>205.51</v>
      </c>
      <c r="I99" s="165">
        <v>1749.1130000000001</v>
      </c>
      <c r="J99" s="165">
        <f t="shared" si="25"/>
        <v>0</v>
      </c>
      <c r="K99" s="165">
        <v>0</v>
      </c>
      <c r="L99" s="165">
        <v>0</v>
      </c>
      <c r="M99" s="196">
        <v>0</v>
      </c>
      <c r="N99" s="107"/>
    </row>
    <row r="100" spans="1:14" ht="21" customHeight="1" x14ac:dyDescent="0.15">
      <c r="A100" s="190" t="s">
        <v>586</v>
      </c>
      <c r="B100" s="77" t="s">
        <v>13</v>
      </c>
      <c r="C100" s="165">
        <f t="shared" ref="C100:C101" si="28">D100+G100+J100+M100</f>
        <v>20384.639999999996</v>
      </c>
      <c r="D100" s="165">
        <f t="shared" ref="D100:D101" si="29">E100+F100</f>
        <v>4486.9400000000032</v>
      </c>
      <c r="E100" s="165">
        <v>4464.430000000003</v>
      </c>
      <c r="F100" s="165">
        <v>22.51</v>
      </c>
      <c r="G100" s="165">
        <f t="shared" ref="G100:G101" si="30">H100+I100</f>
        <v>15224.169999999989</v>
      </c>
      <c r="H100" s="165">
        <v>306.13</v>
      </c>
      <c r="I100" s="165">
        <v>14918.03999999999</v>
      </c>
      <c r="J100" s="165">
        <f t="shared" ref="J100:J101" si="31">K100+L100</f>
        <v>26.290000000000003</v>
      </c>
      <c r="K100" s="165">
        <v>26.290000000000003</v>
      </c>
      <c r="L100" s="165">
        <v>0</v>
      </c>
      <c r="M100" s="189">
        <v>647.24</v>
      </c>
      <c r="N100" s="107"/>
    </row>
    <row r="101" spans="1:14" ht="21" customHeight="1" x14ac:dyDescent="0.15">
      <c r="A101" s="279"/>
      <c r="B101" s="77" t="s">
        <v>14</v>
      </c>
      <c r="C101" s="165">
        <f t="shared" si="28"/>
        <v>3090.5690000000004</v>
      </c>
      <c r="D101" s="165">
        <f t="shared" si="29"/>
        <v>913.90100000000007</v>
      </c>
      <c r="E101" s="165">
        <v>713.87300000000005</v>
      </c>
      <c r="F101" s="165">
        <v>200.02799999999999</v>
      </c>
      <c r="G101" s="165">
        <f t="shared" si="30"/>
        <v>2176.6680000000001</v>
      </c>
      <c r="H101" s="165">
        <v>66.44</v>
      </c>
      <c r="I101" s="165">
        <v>2110.2280000000001</v>
      </c>
      <c r="J101" s="193">
        <f t="shared" si="31"/>
        <v>0</v>
      </c>
      <c r="K101" s="193">
        <v>0</v>
      </c>
      <c r="L101" s="193">
        <v>0</v>
      </c>
      <c r="M101" s="281">
        <v>0</v>
      </c>
      <c r="N101" s="107"/>
    </row>
    <row r="102" spans="1:14" ht="21" customHeight="1" x14ac:dyDescent="0.15">
      <c r="A102" s="190" t="s">
        <v>50</v>
      </c>
      <c r="B102" s="77" t="s">
        <v>13</v>
      </c>
      <c r="C102" s="165">
        <f t="shared" ref="C102:C103" si="32">D102+G102+J102+M102</f>
        <v>7548.9799999999941</v>
      </c>
      <c r="D102" s="165">
        <f t="shared" ref="D102:D103" si="33">E102+F102</f>
        <v>3862.6399999999949</v>
      </c>
      <c r="E102" s="165">
        <v>3821.1199999999949</v>
      </c>
      <c r="F102" s="165">
        <v>41.52</v>
      </c>
      <c r="G102" s="165">
        <f t="shared" ref="G102:G103" si="34">H102+I102</f>
        <v>3295.1499999999987</v>
      </c>
      <c r="H102" s="165">
        <v>1255.9500000000007</v>
      </c>
      <c r="I102" s="165">
        <v>2039.199999999998</v>
      </c>
      <c r="J102" s="280">
        <f t="shared" ref="J102:J103" si="35">K102+L102</f>
        <v>43.77</v>
      </c>
      <c r="K102" s="280">
        <v>43.77</v>
      </c>
      <c r="L102" s="280">
        <v>0</v>
      </c>
      <c r="M102" s="281">
        <v>347.42</v>
      </c>
      <c r="N102" s="107"/>
    </row>
    <row r="103" spans="1:14" ht="21" customHeight="1" thickBot="1" x14ac:dyDescent="0.2">
      <c r="A103" s="282"/>
      <c r="B103" s="167" t="s">
        <v>14</v>
      </c>
      <c r="C103" s="168">
        <f t="shared" si="32"/>
        <v>1463.7760000000001</v>
      </c>
      <c r="D103" s="168">
        <f t="shared" si="33"/>
        <v>830.65700000000004</v>
      </c>
      <c r="E103" s="168">
        <v>686.94600000000003</v>
      </c>
      <c r="F103" s="168">
        <v>143.71100000000001</v>
      </c>
      <c r="G103" s="168">
        <f t="shared" si="34"/>
        <v>633.11900000000003</v>
      </c>
      <c r="H103" s="168">
        <v>288.221</v>
      </c>
      <c r="I103" s="168">
        <v>344.89800000000002</v>
      </c>
      <c r="J103" s="283">
        <f t="shared" si="35"/>
        <v>0</v>
      </c>
      <c r="K103" s="283">
        <v>0</v>
      </c>
      <c r="L103" s="283">
        <v>0</v>
      </c>
      <c r="M103" s="284">
        <v>0</v>
      </c>
      <c r="N103" s="107"/>
    </row>
    <row r="104" spans="1:14" ht="21" customHeight="1" x14ac:dyDescent="0.15">
      <c r="A104" s="107" t="s">
        <v>168</v>
      </c>
      <c r="B104" s="107"/>
      <c r="C104" s="107"/>
      <c r="D104" s="107"/>
      <c r="E104" s="107"/>
      <c r="F104" s="107"/>
      <c r="G104" s="107"/>
      <c r="H104" s="107"/>
      <c r="I104" s="107"/>
      <c r="J104" s="107"/>
      <c r="K104" s="107"/>
      <c r="L104" s="107"/>
      <c r="M104" s="107"/>
      <c r="N104" s="26"/>
    </row>
    <row r="105" spans="1:14" ht="16.5" customHeight="1" x14ac:dyDescent="0.15">
      <c r="A105" s="3" t="s">
        <v>378</v>
      </c>
      <c r="B105" s="26"/>
      <c r="C105" s="26"/>
      <c r="D105" s="26"/>
      <c r="E105" s="26"/>
      <c r="F105" s="26"/>
      <c r="G105" s="26"/>
      <c r="H105" s="26"/>
      <c r="I105" s="26"/>
      <c r="J105" s="26"/>
      <c r="K105" s="26"/>
      <c r="L105" s="26"/>
      <c r="M105" s="26"/>
      <c r="N105" s="26"/>
    </row>
    <row r="106" spans="1:14" ht="16.5" customHeight="1" thickBot="1" x14ac:dyDescent="0.2">
      <c r="A106" s="346" t="s">
        <v>28</v>
      </c>
      <c r="B106" s="346"/>
      <c r="C106" s="346"/>
      <c r="D106" s="346"/>
      <c r="E106" s="346"/>
      <c r="F106" s="346"/>
      <c r="G106" s="346"/>
      <c r="H106" s="346"/>
      <c r="I106" s="346"/>
      <c r="J106" s="346"/>
      <c r="K106" s="346"/>
      <c r="L106" s="346"/>
      <c r="M106" s="346"/>
      <c r="N106" s="26"/>
    </row>
    <row r="107" spans="1:14" ht="16.5" customHeight="1" x14ac:dyDescent="0.15">
      <c r="A107" s="134"/>
      <c r="B107" s="135"/>
      <c r="C107" s="184"/>
      <c r="D107" s="90" t="s">
        <v>373</v>
      </c>
      <c r="E107" s="91"/>
      <c r="F107" s="91"/>
      <c r="G107" s="91"/>
      <c r="H107" s="91"/>
      <c r="I107" s="91"/>
      <c r="J107" s="90" t="s">
        <v>321</v>
      </c>
      <c r="K107" s="91"/>
      <c r="L107" s="91"/>
      <c r="M107" s="185"/>
      <c r="N107" s="107"/>
    </row>
    <row r="108" spans="1:14" ht="16.5" customHeight="1" x14ac:dyDescent="0.15">
      <c r="A108" s="140" t="s">
        <v>191</v>
      </c>
      <c r="B108" s="72"/>
      <c r="C108" s="73" t="s">
        <v>2</v>
      </c>
      <c r="D108" s="74" t="s">
        <v>169</v>
      </c>
      <c r="E108" s="75"/>
      <c r="F108" s="75"/>
      <c r="G108" s="74" t="s">
        <v>170</v>
      </c>
      <c r="H108" s="75"/>
      <c r="I108" s="75"/>
      <c r="J108" s="77" t="s">
        <v>2</v>
      </c>
      <c r="K108" s="77" t="s">
        <v>205</v>
      </c>
      <c r="L108" s="77" t="s">
        <v>206</v>
      </c>
      <c r="M108" s="186" t="s">
        <v>171</v>
      </c>
      <c r="N108" s="107"/>
    </row>
    <row r="109" spans="1:14" ht="16.5" customHeight="1" x14ac:dyDescent="0.15">
      <c r="A109" s="144"/>
      <c r="B109" s="26"/>
      <c r="C109" s="76"/>
      <c r="D109" s="77" t="s">
        <v>2</v>
      </c>
      <c r="E109" s="77" t="s">
        <v>10</v>
      </c>
      <c r="F109" s="77" t="s">
        <v>11</v>
      </c>
      <c r="G109" s="77" t="s">
        <v>2</v>
      </c>
      <c r="H109" s="77" t="s">
        <v>10</v>
      </c>
      <c r="I109" s="77" t="s">
        <v>11</v>
      </c>
      <c r="J109" s="76"/>
      <c r="K109" s="76"/>
      <c r="L109" s="76"/>
      <c r="M109" s="187"/>
      <c r="N109" s="107"/>
    </row>
    <row r="110" spans="1:14" ht="16.5" customHeight="1" x14ac:dyDescent="0.15">
      <c r="A110" s="188" t="s">
        <v>426</v>
      </c>
      <c r="B110" s="77" t="s">
        <v>13</v>
      </c>
      <c r="C110" s="165">
        <f t="shared" ref="C110:C121" si="36">D110+G110+J110+M110</f>
        <v>87471.729999999952</v>
      </c>
      <c r="D110" s="165">
        <f t="shared" ref="D110:D121" si="37">E110+F110</f>
        <v>26988.659999999993</v>
      </c>
      <c r="E110" s="165">
        <f t="shared" ref="E110:F111" si="38">E112+E114+E116+E118+E120</f>
        <v>26935.939999999991</v>
      </c>
      <c r="F110" s="165">
        <f t="shared" si="38"/>
        <v>52.72</v>
      </c>
      <c r="G110" s="165">
        <f t="shared" ref="G110:G121" si="39">H110+I110</f>
        <v>54605.95999999997</v>
      </c>
      <c r="H110" s="165">
        <f t="shared" ref="H110:I111" si="40">H112+H114+H116+H118+H120</f>
        <v>9169.9300000000021</v>
      </c>
      <c r="I110" s="165">
        <f t="shared" si="40"/>
        <v>45436.02999999997</v>
      </c>
      <c r="J110" s="165">
        <f t="shared" ref="J110:J121" si="41">K110+L110</f>
        <v>239.86</v>
      </c>
      <c r="K110" s="165">
        <f>K112+K114+K116+K118+K120</f>
        <v>239.86</v>
      </c>
      <c r="L110" s="165">
        <f t="shared" ref="L110:M111" si="42">L112+L114+L116+L118+L120</f>
        <v>0</v>
      </c>
      <c r="M110" s="189">
        <f t="shared" si="42"/>
        <v>5637.2499999999836</v>
      </c>
      <c r="N110" s="107"/>
    </row>
    <row r="111" spans="1:14" ht="16.5" customHeight="1" x14ac:dyDescent="0.15">
      <c r="A111" s="190" t="s">
        <v>427</v>
      </c>
      <c r="B111" s="77" t="s">
        <v>14</v>
      </c>
      <c r="C111" s="165">
        <f t="shared" si="36"/>
        <v>15148.111999999997</v>
      </c>
      <c r="D111" s="165">
        <f t="shared" si="37"/>
        <v>5882.8139999999994</v>
      </c>
      <c r="E111" s="165">
        <f t="shared" si="38"/>
        <v>5286.1989999999996</v>
      </c>
      <c r="F111" s="165">
        <f t="shared" si="38"/>
        <v>596.61500000000001</v>
      </c>
      <c r="G111" s="165">
        <f t="shared" si="39"/>
        <v>9265.2979999999989</v>
      </c>
      <c r="H111" s="165">
        <f t="shared" si="40"/>
        <v>2292.2629999999999</v>
      </c>
      <c r="I111" s="165">
        <f t="shared" si="40"/>
        <v>6973.0349999999999</v>
      </c>
      <c r="J111" s="165">
        <f t="shared" si="41"/>
        <v>0</v>
      </c>
      <c r="K111" s="165">
        <f>K113+K115+K117+K119+K121</f>
        <v>0</v>
      </c>
      <c r="L111" s="165">
        <f t="shared" si="42"/>
        <v>0</v>
      </c>
      <c r="M111" s="189">
        <f t="shared" si="42"/>
        <v>0</v>
      </c>
      <c r="N111" s="107"/>
    </row>
    <row r="112" spans="1:14" ht="16.5" customHeight="1" x14ac:dyDescent="0.15">
      <c r="A112" s="188" t="s">
        <v>177</v>
      </c>
      <c r="B112" s="77" t="s">
        <v>13</v>
      </c>
      <c r="C112" s="165">
        <f t="shared" si="36"/>
        <v>16117.25</v>
      </c>
      <c r="D112" s="165">
        <f t="shared" si="37"/>
        <v>6322.949999999998</v>
      </c>
      <c r="E112" s="165">
        <v>6322.0099999999984</v>
      </c>
      <c r="F112" s="165">
        <v>0.94</v>
      </c>
      <c r="G112" s="165">
        <f t="shared" si="39"/>
        <v>8626.6100000000024</v>
      </c>
      <c r="H112" s="165">
        <v>4483.9200000000019</v>
      </c>
      <c r="I112" s="165">
        <v>4142.6900000000005</v>
      </c>
      <c r="J112" s="165">
        <f t="shared" si="41"/>
        <v>37.14</v>
      </c>
      <c r="K112" s="165">
        <v>37.14</v>
      </c>
      <c r="L112" s="165">
        <v>0</v>
      </c>
      <c r="M112" s="189">
        <v>1130.55</v>
      </c>
      <c r="N112" s="107"/>
    </row>
    <row r="113" spans="1:14" ht="16.5" customHeight="1" x14ac:dyDescent="0.15">
      <c r="A113" s="190"/>
      <c r="B113" s="77" t="s">
        <v>14</v>
      </c>
      <c r="C113" s="165">
        <f t="shared" si="36"/>
        <v>3416.3470000000002</v>
      </c>
      <c r="D113" s="165">
        <f t="shared" si="37"/>
        <v>1474.0440000000001</v>
      </c>
      <c r="E113" s="165">
        <v>1418.806</v>
      </c>
      <c r="F113" s="165">
        <v>55.238</v>
      </c>
      <c r="G113" s="165">
        <f t="shared" si="39"/>
        <v>1942.3030000000001</v>
      </c>
      <c r="H113" s="165">
        <v>1185.92</v>
      </c>
      <c r="I113" s="165">
        <v>756.38300000000004</v>
      </c>
      <c r="J113" s="165">
        <f t="shared" si="41"/>
        <v>0</v>
      </c>
      <c r="K113" s="165">
        <v>0</v>
      </c>
      <c r="L113" s="165">
        <v>0</v>
      </c>
      <c r="M113" s="196">
        <v>0</v>
      </c>
      <c r="N113" s="107"/>
    </row>
    <row r="114" spans="1:14" ht="16.5" customHeight="1" x14ac:dyDescent="0.15">
      <c r="A114" s="188" t="s">
        <v>326</v>
      </c>
      <c r="B114" s="77" t="s">
        <v>13</v>
      </c>
      <c r="C114" s="165">
        <f t="shared" si="36"/>
        <v>922.30000000000075</v>
      </c>
      <c r="D114" s="165">
        <f t="shared" si="37"/>
        <v>707.89000000000055</v>
      </c>
      <c r="E114" s="165">
        <v>703.31000000000051</v>
      </c>
      <c r="F114" s="165">
        <v>4.58</v>
      </c>
      <c r="G114" s="165">
        <f t="shared" si="39"/>
        <v>189.79000000000016</v>
      </c>
      <c r="H114" s="165">
        <v>0</v>
      </c>
      <c r="I114" s="203">
        <v>189.79000000000016</v>
      </c>
      <c r="J114" s="165">
        <f t="shared" si="41"/>
        <v>0</v>
      </c>
      <c r="K114" s="165">
        <v>0</v>
      </c>
      <c r="L114" s="165">
        <v>0</v>
      </c>
      <c r="M114" s="189">
        <v>24.620000000000022</v>
      </c>
      <c r="N114" s="107"/>
    </row>
    <row r="115" spans="1:14" ht="16.5" customHeight="1" x14ac:dyDescent="0.15">
      <c r="A115" s="190"/>
      <c r="B115" s="77" t="s">
        <v>14</v>
      </c>
      <c r="C115" s="165">
        <f t="shared" si="36"/>
        <v>107.22399999999999</v>
      </c>
      <c r="D115" s="165">
        <f t="shared" si="37"/>
        <v>96.23899999999999</v>
      </c>
      <c r="E115" s="165">
        <v>95.900999999999996</v>
      </c>
      <c r="F115" s="165">
        <v>0.33800000000000002</v>
      </c>
      <c r="G115" s="165">
        <f t="shared" si="39"/>
        <v>10.984999999999999</v>
      </c>
      <c r="H115" s="165">
        <v>0</v>
      </c>
      <c r="I115" s="165">
        <v>10.984999999999999</v>
      </c>
      <c r="J115" s="165">
        <f t="shared" si="41"/>
        <v>0</v>
      </c>
      <c r="K115" s="165">
        <v>0</v>
      </c>
      <c r="L115" s="165">
        <v>0</v>
      </c>
      <c r="M115" s="196">
        <v>0</v>
      </c>
      <c r="N115" s="107"/>
    </row>
    <row r="116" spans="1:14" ht="16.5" customHeight="1" x14ac:dyDescent="0.15">
      <c r="A116" s="188" t="s">
        <v>379</v>
      </c>
      <c r="B116" s="77" t="s">
        <v>13</v>
      </c>
      <c r="C116" s="165">
        <f t="shared" si="36"/>
        <v>19386.629999999994</v>
      </c>
      <c r="D116" s="165">
        <f t="shared" si="37"/>
        <v>5511.0999999999958</v>
      </c>
      <c r="E116" s="165">
        <v>5479.7199999999957</v>
      </c>
      <c r="F116" s="165">
        <v>31.38</v>
      </c>
      <c r="G116" s="165">
        <f t="shared" si="39"/>
        <v>12848.400000000001</v>
      </c>
      <c r="H116" s="165">
        <v>80.010000000000005</v>
      </c>
      <c r="I116" s="165">
        <v>12768.390000000001</v>
      </c>
      <c r="J116" s="165">
        <f t="shared" si="41"/>
        <v>16.5</v>
      </c>
      <c r="K116" s="165">
        <v>16.5</v>
      </c>
      <c r="L116" s="165">
        <v>0</v>
      </c>
      <c r="M116" s="189">
        <v>1010.6299999999973</v>
      </c>
      <c r="N116" s="107"/>
    </row>
    <row r="117" spans="1:14" ht="16.5" customHeight="1" x14ac:dyDescent="0.15">
      <c r="A117" s="190"/>
      <c r="B117" s="77" t="s">
        <v>14</v>
      </c>
      <c r="C117" s="165">
        <f t="shared" si="36"/>
        <v>3270.0119999999997</v>
      </c>
      <c r="D117" s="165">
        <f t="shared" si="37"/>
        <v>1093.2629999999999</v>
      </c>
      <c r="E117" s="165">
        <v>911.072</v>
      </c>
      <c r="F117" s="165">
        <v>182.191</v>
      </c>
      <c r="G117" s="165">
        <f t="shared" si="39"/>
        <v>2176.7489999999998</v>
      </c>
      <c r="H117" s="165">
        <v>15.72</v>
      </c>
      <c r="I117" s="165">
        <v>2161.029</v>
      </c>
      <c r="J117" s="165">
        <f t="shared" si="41"/>
        <v>0</v>
      </c>
      <c r="K117" s="165">
        <v>0</v>
      </c>
      <c r="L117" s="165">
        <v>0</v>
      </c>
      <c r="M117" s="196">
        <v>0</v>
      </c>
      <c r="N117" s="107"/>
    </row>
    <row r="118" spans="1:14" ht="16.5" customHeight="1" x14ac:dyDescent="0.15">
      <c r="A118" s="188" t="s">
        <v>178</v>
      </c>
      <c r="B118" s="77" t="s">
        <v>13</v>
      </c>
      <c r="C118" s="165">
        <f t="shared" si="36"/>
        <v>37148.449999999968</v>
      </c>
      <c r="D118" s="165">
        <f t="shared" si="37"/>
        <v>9981.39</v>
      </c>
      <c r="E118" s="165">
        <v>9975.17</v>
      </c>
      <c r="F118" s="165">
        <v>6.2200000000000006</v>
      </c>
      <c r="G118" s="165">
        <f t="shared" si="39"/>
        <v>24851.159999999967</v>
      </c>
      <c r="H118" s="165">
        <v>1076.5699999999997</v>
      </c>
      <c r="I118" s="165">
        <v>23774.589999999967</v>
      </c>
      <c r="J118" s="165">
        <f t="shared" si="41"/>
        <v>105.11000000000001</v>
      </c>
      <c r="K118" s="165">
        <v>105.11000000000001</v>
      </c>
      <c r="L118" s="165">
        <v>0</v>
      </c>
      <c r="M118" s="189">
        <v>2210.79</v>
      </c>
      <c r="N118" s="107"/>
    </row>
    <row r="119" spans="1:14" ht="16.5" customHeight="1" x14ac:dyDescent="0.15">
      <c r="A119" s="190"/>
      <c r="B119" s="77" t="s">
        <v>14</v>
      </c>
      <c r="C119" s="165">
        <f t="shared" si="36"/>
        <v>5511.808</v>
      </c>
      <c r="D119" s="165">
        <f t="shared" si="37"/>
        <v>2100.6179999999999</v>
      </c>
      <c r="E119" s="165">
        <v>1761.644</v>
      </c>
      <c r="F119" s="165">
        <v>338.97399999999999</v>
      </c>
      <c r="G119" s="165">
        <f t="shared" si="39"/>
        <v>3411.19</v>
      </c>
      <c r="H119" s="165">
        <v>167.43</v>
      </c>
      <c r="I119" s="165">
        <v>3243.76</v>
      </c>
      <c r="J119" s="165">
        <f t="shared" si="41"/>
        <v>0</v>
      </c>
      <c r="K119" s="165">
        <v>0</v>
      </c>
      <c r="L119" s="165">
        <v>0</v>
      </c>
      <c r="M119" s="196">
        <v>0</v>
      </c>
      <c r="N119" s="107"/>
    </row>
    <row r="120" spans="1:14" ht="16.5" customHeight="1" x14ac:dyDescent="0.15">
      <c r="A120" s="99" t="s">
        <v>328</v>
      </c>
      <c r="B120" s="204" t="s">
        <v>13</v>
      </c>
      <c r="C120" s="205">
        <f t="shared" si="36"/>
        <v>13897.099999999986</v>
      </c>
      <c r="D120" s="205">
        <f t="shared" si="37"/>
        <v>4465.3300000000008</v>
      </c>
      <c r="E120" s="205">
        <v>4455.7300000000005</v>
      </c>
      <c r="F120" s="205">
        <v>9.6</v>
      </c>
      <c r="G120" s="205">
        <f t="shared" si="39"/>
        <v>8089.9999999999982</v>
      </c>
      <c r="H120" s="205">
        <v>3529.43</v>
      </c>
      <c r="I120" s="205">
        <v>4560.5699999999979</v>
      </c>
      <c r="J120" s="205">
        <f t="shared" si="41"/>
        <v>81.11</v>
      </c>
      <c r="K120" s="205">
        <v>81.11</v>
      </c>
      <c r="L120" s="165">
        <v>0</v>
      </c>
      <c r="M120" s="206">
        <v>1260.6599999999867</v>
      </c>
      <c r="N120" s="107"/>
    </row>
    <row r="121" spans="1:14" ht="16.5" customHeight="1" thickBot="1" x14ac:dyDescent="0.2">
      <c r="A121" s="191"/>
      <c r="B121" s="167" t="s">
        <v>14</v>
      </c>
      <c r="C121" s="168">
        <f t="shared" si="36"/>
        <v>2842.721</v>
      </c>
      <c r="D121" s="168">
        <f t="shared" si="37"/>
        <v>1118.6500000000001</v>
      </c>
      <c r="E121" s="168">
        <v>1098.7760000000001</v>
      </c>
      <c r="F121" s="168">
        <v>19.873999999999999</v>
      </c>
      <c r="G121" s="168">
        <f t="shared" si="39"/>
        <v>1724.0709999999999</v>
      </c>
      <c r="H121" s="168">
        <v>923.19299999999998</v>
      </c>
      <c r="I121" s="168">
        <v>800.87800000000004</v>
      </c>
      <c r="J121" s="168">
        <f t="shared" si="41"/>
        <v>0</v>
      </c>
      <c r="K121" s="200">
        <v>0</v>
      </c>
      <c r="L121" s="200">
        <v>0</v>
      </c>
      <c r="M121" s="169">
        <v>0</v>
      </c>
      <c r="N121" s="107"/>
    </row>
    <row r="122" spans="1:14" ht="16.5" customHeight="1" x14ac:dyDescent="0.15">
      <c r="A122" s="107" t="s">
        <v>168</v>
      </c>
      <c r="B122" s="107"/>
      <c r="C122" s="107"/>
      <c r="D122" s="107"/>
      <c r="E122" s="107"/>
      <c r="F122" s="107"/>
      <c r="G122" s="107"/>
      <c r="H122" s="107"/>
      <c r="I122" s="107"/>
      <c r="J122" s="107"/>
      <c r="K122" s="107"/>
      <c r="L122" s="107"/>
      <c r="M122" s="107"/>
      <c r="N122" s="26"/>
    </row>
  </sheetData>
  <mergeCells count="6">
    <mergeCell ref="A106:M106"/>
    <mergeCell ref="A2:M2"/>
    <mergeCell ref="A68:M68"/>
    <mergeCell ref="A18:M18"/>
    <mergeCell ref="A50:M50"/>
    <mergeCell ref="A86:M86"/>
  </mergeCells>
  <phoneticPr fontId="3"/>
  <pageMargins left="0.78750000000000009" right="0.78750000000000009" top="0.98402777777777772" bottom="0.98402777777777772" header="0.51180555555555562" footer="0.51180555555555562"/>
  <pageSetup paperSize="9" scale="88" firstPageNumber="33" orientation="landscape" useFirstPageNumber="1" r:id="rId1"/>
  <headerFooter alignWithMargins="0"/>
  <rowBreaks count="5" manualBreakCount="5">
    <brk id="16" max="13" man="1"/>
    <brk id="48" max="13" man="1"/>
    <brk id="66" max="13" man="1"/>
    <brk id="84" max="13" man="1"/>
    <brk id="104" max="13" man="1"/>
  </rowBreaks>
  <ignoredErrors>
    <ignoredError sqref="D6" formulaRange="1"/>
    <ignoredError sqref="G6:G7 J6:J7" formula="1"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8</vt:i4>
      </vt:variant>
    </vt:vector>
  </HeadingPairs>
  <TitlesOfParts>
    <vt:vector size="22" baseType="lpstr">
      <vt:lpstr>表紙</vt:lpstr>
      <vt:lpstr>凡例</vt:lpstr>
      <vt:lpstr>計画樹立年度一覧表</vt:lpstr>
      <vt:lpstr>（参考）市町村合併の状況</vt:lpstr>
      <vt:lpstr>青森県の森林現況</vt:lpstr>
      <vt:lpstr>１．森林資源総括表</vt:lpstr>
      <vt:lpstr>２．森林現況</vt:lpstr>
      <vt:lpstr>３．民有林森林資源表</vt:lpstr>
      <vt:lpstr>４．国有林森林資源表</vt:lpstr>
      <vt:lpstr>５．樹種別齢級別森林資源表 </vt:lpstr>
      <vt:lpstr>６．所有形態別森林資源表 </vt:lpstr>
      <vt:lpstr>６．所有形態別森林資源表(市町村別） </vt:lpstr>
      <vt:lpstr>７．制限林普通林別森林資源表 </vt:lpstr>
      <vt:lpstr>８．制限林の種類別面積 </vt:lpstr>
      <vt:lpstr>'（参考）市町村合併の状況'!Print_Area</vt:lpstr>
      <vt:lpstr>'１．森林資源総括表'!Print_Area</vt:lpstr>
      <vt:lpstr>'２．森林現況'!Print_Area</vt:lpstr>
      <vt:lpstr>'４．国有林森林資源表'!Print_Area</vt:lpstr>
      <vt:lpstr>計画樹立年度一覧表!Print_Area</vt:lpstr>
      <vt:lpstr>青森県の森林現況!Print_Area</vt:lpstr>
      <vt:lpstr>表紙!Print_Area</vt:lpstr>
      <vt:lpstr>凡例!Print_Area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Keikaku165</dc:creator>
  <cp:lastModifiedBy>林政課０１２</cp:lastModifiedBy>
  <cp:lastPrinted>2024-05-31T05:03:07Z</cp:lastPrinted>
  <dcterms:created xsi:type="dcterms:W3CDTF">2002-01-31T04:26:04Z</dcterms:created>
  <dcterms:modified xsi:type="dcterms:W3CDTF">2024-05-31T05:42:04Z</dcterms:modified>
</cp:coreProperties>
</file>