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30_経済統計G\08_工業動態・生産動態・IIP\52_IIP鉱工業生産指数算定関係\01_IIP_鉱工業生産指数\00_H27基準\04_H27基準_スペックファイル・品目一覧\"/>
    </mc:Choice>
  </mc:AlternateContent>
  <bookViews>
    <workbookView xWindow="-12" yWindow="-12" windowWidth="7656" windowHeight="8520" tabRatio="836" firstSheet="1" activeTab="1"/>
  </bookViews>
  <sheets>
    <sheet name="表2-1_H22_採用品目一覧" sheetId="7" r:id="rId1"/>
    <sheet name="【20200618確定】H27_採用品目一覧" sheetId="10" r:id="rId2"/>
    <sheet name="【20200618確定】27_採用品目一覧（変更見え消し)" sheetId="8" r:id="rId3"/>
    <sheet name="【20200628】H27_品目改廃状況" sheetId="5" r:id="rId4"/>
    <sheet name="表3_H27_ウェイト比較表、表4_特殊分類区分" sheetId="4" r:id="rId5"/>
  </sheets>
  <definedNames>
    <definedName name="_xlnm._FilterDatabase" localSheetId="1" hidden="1">【20200618確定】H27_採用品目一覧!$A$3:$T$175</definedName>
    <definedName name="_xlnm._FilterDatabase" localSheetId="0" hidden="1">'表2-1_H22_採用品目一覧'!$C$3:$H$181</definedName>
    <definedName name="_xlnm.Print_Area" localSheetId="2">'【20200618確定】27_採用品目一覧（変更見え消し)'!$A$1:$K$208</definedName>
    <definedName name="_xlnm.Print_Area" localSheetId="1">【20200618確定】H27_採用品目一覧!$A$1:$J$175</definedName>
    <definedName name="_xlnm.Print_Area" localSheetId="3">【20200628】H27_品目改廃状況!$A$1:$K$39</definedName>
    <definedName name="_xlnm.Print_Area" localSheetId="0">'表2-1_H22_採用品目一覧'!$A$1:$J$202</definedName>
    <definedName name="_xlnm.Print_Titles" localSheetId="2">'【20200618確定】27_採用品目一覧（変更見え消し)'!$1:$3</definedName>
    <definedName name="_xlnm.Print_Titles" localSheetId="1">【20200618確定】H27_採用品目一覧!$1:$3</definedName>
    <definedName name="_xlnm.Print_Titles" localSheetId="3">【20200628】H27_品目改廃状況!$1:$2</definedName>
    <definedName name="_xlnm.Print_Titles" localSheetId="0">'表2-1_H22_採用品目一覧'!$2:$3</definedName>
    <definedName name="_xlnm.Print_Titles" localSheetId="4">'表3_H27_ウェイト比較表、表4_特殊分類区分'!$1:$4</definedName>
  </definedNames>
  <calcPr calcId="162913"/>
</workbook>
</file>

<file path=xl/calcChain.xml><?xml version="1.0" encoding="utf-8"?>
<calcChain xmlns="http://schemas.openxmlformats.org/spreadsheetml/2006/main">
  <c r="M50" i="5" l="1"/>
  <c r="M42" i="5"/>
  <c r="N3" i="5"/>
  <c r="N4" i="5" s="1"/>
  <c r="N5" i="5" s="1"/>
  <c r="N6" i="5" s="1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3" i="5" s="1"/>
  <c r="N24" i="5" s="1"/>
  <c r="N25" i="5" s="1"/>
  <c r="N26" i="5" s="1"/>
  <c r="N27" i="5" s="1"/>
  <c r="N28" i="5" s="1"/>
  <c r="N29" i="5" s="1"/>
  <c r="N30" i="5" s="1"/>
  <c r="N31" i="5" s="1"/>
  <c r="N32" i="5" s="1"/>
  <c r="N33" i="5" s="1"/>
  <c r="N34" i="5" s="1"/>
  <c r="N35" i="5" s="1"/>
  <c r="N36" i="5" s="1"/>
  <c r="N37" i="5" s="1"/>
  <c r="M3" i="5"/>
  <c r="M4" i="5" s="1"/>
  <c r="M5" i="5" s="1"/>
  <c r="M6" i="5" s="1"/>
  <c r="M7" i="5" s="1"/>
  <c r="M8" i="5" s="1"/>
  <c r="M9" i="5" s="1"/>
  <c r="M10" i="5" s="1"/>
  <c r="M11" i="5" s="1"/>
  <c r="M12" i="5" s="1"/>
  <c r="M13" i="5" s="1"/>
  <c r="M14" i="5" s="1"/>
  <c r="M15" i="5" s="1"/>
  <c r="M16" i="5" s="1"/>
  <c r="M17" i="5" s="1"/>
  <c r="M18" i="5" s="1"/>
  <c r="M19" i="5" s="1"/>
  <c r="M20" i="5" s="1"/>
  <c r="M21" i="5" s="1"/>
  <c r="M23" i="5" s="1"/>
  <c r="M24" i="5" s="1"/>
  <c r="M25" i="5" s="1"/>
  <c r="M26" i="5" s="1"/>
  <c r="M27" i="5" s="1"/>
  <c r="M28" i="5" s="1"/>
  <c r="M29" i="5" s="1"/>
  <c r="M30" i="5" s="1"/>
  <c r="M31" i="5" s="1"/>
  <c r="M32" i="5" s="1"/>
  <c r="M33" i="5" s="1"/>
  <c r="M34" i="5" s="1"/>
  <c r="M35" i="5" s="1"/>
  <c r="M36" i="5" s="1"/>
  <c r="M37" i="5" s="1"/>
  <c r="O6" i="7"/>
  <c r="O5" i="7"/>
  <c r="O4" i="7"/>
  <c r="P4" i="10"/>
  <c r="P3" i="10"/>
  <c r="P2" i="10"/>
  <c r="I49" i="8" l="1"/>
  <c r="I46" i="8" s="1"/>
  <c r="I24" i="8"/>
  <c r="I19" i="8" s="1"/>
  <c r="O16" i="8" l="1"/>
  <c r="O15" i="8"/>
  <c r="O13" i="8"/>
  <c r="O12" i="8"/>
  <c r="O10" i="8"/>
  <c r="O9" i="8"/>
  <c r="I109" i="8"/>
  <c r="O32" i="8" s="1"/>
  <c r="I6" i="8"/>
  <c r="I12" i="8"/>
  <c r="O21" i="8" s="1"/>
  <c r="O22" i="8"/>
  <c r="I33" i="8"/>
  <c r="O23" i="8" s="1"/>
  <c r="I38" i="8"/>
  <c r="O24" i="8" s="1"/>
  <c r="O25" i="8"/>
  <c r="I54" i="8"/>
  <c r="O26" i="8" s="1"/>
  <c r="I64" i="8"/>
  <c r="O27" i="8" s="1"/>
  <c r="I71" i="8"/>
  <c r="O28" i="8" s="1"/>
  <c r="I83" i="8"/>
  <c r="O29" i="8" s="1"/>
  <c r="I86" i="8"/>
  <c r="O30" i="8" s="1"/>
  <c r="I100" i="8"/>
  <c r="O31" i="8" s="1"/>
  <c r="I111" i="8"/>
  <c r="O33" i="8" s="1"/>
  <c r="I121" i="8"/>
  <c r="O34" i="8" s="1"/>
  <c r="I128" i="8"/>
  <c r="O35" i="8" s="1"/>
  <c r="I133" i="8"/>
  <c r="O36" i="8" s="1"/>
  <c r="I167" i="8"/>
  <c r="O37" i="8" s="1"/>
  <c r="I169" i="8"/>
  <c r="O38" i="8" s="1"/>
  <c r="I171" i="8"/>
  <c r="O39" i="8" s="1"/>
  <c r="I176" i="8"/>
  <c r="O40" i="8" s="1"/>
  <c r="I178" i="8"/>
  <c r="O41" i="8" s="1"/>
  <c r="I183" i="8"/>
  <c r="O42" i="8" s="1"/>
  <c r="I191" i="8"/>
  <c r="O43" i="8" s="1"/>
  <c r="I166" i="8" l="1"/>
  <c r="I5" i="8"/>
  <c r="I4" i="8" s="1"/>
  <c r="O20" i="8"/>
  <c r="O19" i="8" s="1"/>
  <c r="O14" i="8"/>
  <c r="O11" i="8"/>
  <c r="O8" i="8"/>
  <c r="S14" i="10"/>
  <c r="S13" i="10"/>
  <c r="S11" i="10"/>
  <c r="S10" i="10"/>
  <c r="S8" i="10"/>
  <c r="S7" i="10"/>
  <c r="O7" i="8" l="1"/>
  <c r="O6" i="8" s="1"/>
  <c r="S6" i="10"/>
  <c r="S12" i="10"/>
  <c r="S9" i="10"/>
  <c r="S5" i="10" l="1"/>
  <c r="S4" i="10" s="1"/>
  <c r="H167" i="10" l="1"/>
  <c r="S40" i="10" s="1"/>
  <c r="H162" i="10"/>
  <c r="S39" i="10" s="1"/>
  <c r="H160" i="10"/>
  <c r="S38" i="10" s="1"/>
  <c r="H155" i="10"/>
  <c r="S37" i="10" s="1"/>
  <c r="H153" i="10"/>
  <c r="S36" i="10" s="1"/>
  <c r="H151" i="10"/>
  <c r="S35" i="10" s="1"/>
  <c r="H174" i="10"/>
  <c r="S41" i="10" s="1"/>
  <c r="H118" i="10"/>
  <c r="S34" i="10" s="1"/>
  <c r="H113" i="10"/>
  <c r="S33" i="10" s="1"/>
  <c r="H106" i="10"/>
  <c r="S32" i="10" s="1"/>
  <c r="H100" i="10"/>
  <c r="S31" i="10" s="1"/>
  <c r="H98" i="10"/>
  <c r="S30" i="10" s="1"/>
  <c r="H90" i="10"/>
  <c r="S29" i="10" s="1"/>
  <c r="H77" i="10"/>
  <c r="S28" i="10" s="1"/>
  <c r="H74" i="10"/>
  <c r="S27" i="10" s="1"/>
  <c r="H63" i="10"/>
  <c r="S26" i="10" s="1"/>
  <c r="H59" i="10"/>
  <c r="S25" i="10" s="1"/>
  <c r="H49" i="10"/>
  <c r="S24" i="10" s="1"/>
  <c r="H41" i="10"/>
  <c r="S23" i="10" s="1"/>
  <c r="H33" i="10"/>
  <c r="S22" i="10" s="1"/>
  <c r="H28" i="10"/>
  <c r="S21" i="10" s="1"/>
  <c r="H16" i="10"/>
  <c r="S20" i="10" s="1"/>
  <c r="H11" i="10"/>
  <c r="S19" i="10" s="1"/>
  <c r="H6" i="10"/>
  <c r="S18" i="10" s="1"/>
  <c r="I6" i="4"/>
  <c r="K6" i="4"/>
  <c r="I5" i="4"/>
  <c r="I35" i="4"/>
  <c r="K35" i="4" s="1"/>
  <c r="J39" i="5"/>
  <c r="K30" i="4"/>
  <c r="K8" i="4"/>
  <c r="K9" i="4"/>
  <c r="K17" i="4"/>
  <c r="H180" i="7"/>
  <c r="H103" i="7"/>
  <c r="H106" i="7"/>
  <c r="H43" i="7"/>
  <c r="H181" i="7" s="1"/>
  <c r="H155" i="7"/>
  <c r="H34" i="7"/>
  <c r="H48" i="7"/>
  <c r="H29" i="7"/>
  <c r="H166" i="7"/>
  <c r="H161" i="7"/>
  <c r="H159" i="7"/>
  <c r="H123" i="7"/>
  <c r="H119" i="7"/>
  <c r="H112" i="7"/>
  <c r="H101" i="7"/>
  <c r="H92" i="7"/>
  <c r="H79" i="7"/>
  <c r="H76" i="7"/>
  <c r="H64" i="7"/>
  <c r="H58" i="7"/>
  <c r="H19" i="7"/>
  <c r="H12" i="7"/>
  <c r="H6" i="7"/>
  <c r="H176" i="7"/>
  <c r="H174" i="7"/>
  <c r="H153" i="7"/>
  <c r="H151" i="7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6" i="4"/>
  <c r="K15" i="4"/>
  <c r="K14" i="4"/>
  <c r="K7" i="4"/>
  <c r="H150" i="7" l="1"/>
  <c r="H41" i="7"/>
  <c r="H5" i="7" s="1"/>
  <c r="H4" i="7" s="1"/>
  <c r="H179" i="7" s="1"/>
  <c r="S17" i="10"/>
  <c r="H150" i="10"/>
  <c r="H5" i="10" s="1"/>
  <c r="H4" i="10" s="1"/>
</calcChain>
</file>

<file path=xl/sharedStrings.xml><?xml version="1.0" encoding="utf-8"?>
<sst xmlns="http://schemas.openxmlformats.org/spreadsheetml/2006/main" count="2085" uniqueCount="605">
  <si>
    <t>ｔ</t>
    <phoneticPr fontId="1"/>
  </si>
  <si>
    <t>業種分類別品目名</t>
  </si>
  <si>
    <t>フェロアロイ</t>
    <phoneticPr fontId="1"/>
  </si>
  <si>
    <t>スチールシャッター</t>
    <phoneticPr fontId="1"/>
  </si>
  <si>
    <t>スチールサッシ・ドア</t>
    <phoneticPr fontId="1"/>
  </si>
  <si>
    <t>投資財（資 本 財）</t>
  </si>
  <si>
    <t>生産財（鉱工業用）</t>
  </si>
  <si>
    <t>炭酸飲料・コーヒー飲料</t>
    <rPh sb="0" eb="2">
      <t>タンサン</t>
    </rPh>
    <rPh sb="2" eb="4">
      <t>インリョウ</t>
    </rPh>
    <rPh sb="9" eb="11">
      <t>インリョウ</t>
    </rPh>
    <phoneticPr fontId="1"/>
  </si>
  <si>
    <t>亜鉛</t>
    <rPh sb="0" eb="2">
      <t>アエン</t>
    </rPh>
    <phoneticPr fontId="1"/>
  </si>
  <si>
    <t>鉛</t>
    <rPh sb="0" eb="1">
      <t>ナマリ</t>
    </rPh>
    <phoneticPr fontId="1"/>
  </si>
  <si>
    <t>銅被覆線</t>
    <rPh sb="0" eb="1">
      <t>ドウ</t>
    </rPh>
    <rPh sb="1" eb="3">
      <t>ヒフク</t>
    </rPh>
    <rPh sb="3" eb="4">
      <t>セン</t>
    </rPh>
    <phoneticPr fontId="1"/>
  </si>
  <si>
    <t>光ファイバコード</t>
    <rPh sb="0" eb="1">
      <t>ヒカリ</t>
    </rPh>
    <phoneticPr fontId="1"/>
  </si>
  <si>
    <t>光ファイバケーブル</t>
    <rPh sb="0" eb="1">
      <t>ヒカリ</t>
    </rPh>
    <phoneticPr fontId="1"/>
  </si>
  <si>
    <t>金属射出成型品</t>
    <rPh sb="0" eb="2">
      <t>キンゾク</t>
    </rPh>
    <rPh sb="2" eb="4">
      <t>シャシュツ</t>
    </rPh>
    <rPh sb="4" eb="6">
      <t>セイケイ</t>
    </rPh>
    <rPh sb="6" eb="7">
      <t>ヒン</t>
    </rPh>
    <phoneticPr fontId="1"/>
  </si>
  <si>
    <t>粉末や金製品</t>
    <rPh sb="0" eb="2">
      <t>フンマツ</t>
    </rPh>
    <rPh sb="3" eb="4">
      <t>キン</t>
    </rPh>
    <rPh sb="4" eb="6">
      <t>セイヒン</t>
    </rPh>
    <phoneticPr fontId="1"/>
  </si>
  <si>
    <t>モス型ＩＣ（マイコン）</t>
    <rPh sb="2" eb="3">
      <t>ガタ</t>
    </rPh>
    <phoneticPr fontId="1"/>
  </si>
  <si>
    <t>超小型電動機</t>
    <rPh sb="0" eb="3">
      <t>チョウコガタ</t>
    </rPh>
    <rPh sb="3" eb="6">
      <t>デンドウキ</t>
    </rPh>
    <phoneticPr fontId="1"/>
  </si>
  <si>
    <t>台所・食卓用ガラス製品</t>
    <rPh sb="0" eb="2">
      <t>ダイドコロ</t>
    </rPh>
    <rPh sb="3" eb="6">
      <t>ショクタクヨウ</t>
    </rPh>
    <rPh sb="9" eb="11">
      <t>セイヒン</t>
    </rPh>
    <phoneticPr fontId="1"/>
  </si>
  <si>
    <t>人造宝石</t>
    <rPh sb="0" eb="2">
      <t>ジンゾウ</t>
    </rPh>
    <rPh sb="2" eb="4">
      <t>ホウセキ</t>
    </rPh>
    <phoneticPr fontId="1"/>
  </si>
  <si>
    <t>有機化学工業製品</t>
    <rPh sb="0" eb="2">
      <t>ユウキ</t>
    </rPh>
    <rPh sb="2" eb="4">
      <t>カガク</t>
    </rPh>
    <rPh sb="4" eb="6">
      <t>コウギョウ</t>
    </rPh>
    <rPh sb="6" eb="8">
      <t>セイヒン</t>
    </rPh>
    <phoneticPr fontId="1"/>
  </si>
  <si>
    <t>農産保存食料品</t>
    <rPh sb="0" eb="2">
      <t>ノウサン</t>
    </rPh>
    <rPh sb="2" eb="4">
      <t>ホゾン</t>
    </rPh>
    <rPh sb="4" eb="7">
      <t>ショクリョウヒン</t>
    </rPh>
    <phoneticPr fontId="1"/>
  </si>
  <si>
    <t>工業用ゴム製品</t>
    <rPh sb="0" eb="3">
      <t>コウギョウヨウ</t>
    </rPh>
    <rPh sb="5" eb="7">
      <t>セイヒン</t>
    </rPh>
    <phoneticPr fontId="1"/>
  </si>
  <si>
    <t>金属製家具</t>
    <rPh sb="0" eb="3">
      <t>キンゾクセイ</t>
    </rPh>
    <rPh sb="3" eb="5">
      <t>カグ</t>
    </rPh>
    <phoneticPr fontId="1"/>
  </si>
  <si>
    <t>付加価値額</t>
    <rPh sb="0" eb="2">
      <t>フカ</t>
    </rPh>
    <rPh sb="2" eb="4">
      <t>カチ</t>
    </rPh>
    <rPh sb="4" eb="5">
      <t>ガク</t>
    </rPh>
    <phoneticPr fontId="1"/>
  </si>
  <si>
    <t>ウェイト</t>
    <phoneticPr fontId="1"/>
  </si>
  <si>
    <t>単位</t>
    <rPh sb="0" eb="2">
      <t>タンイ</t>
    </rPh>
    <phoneticPr fontId="1"/>
  </si>
  <si>
    <t>特殊分類格付</t>
    <rPh sb="0" eb="2">
      <t>トクシュ</t>
    </rPh>
    <rPh sb="2" eb="4">
      <t>ブンルイ</t>
    </rPh>
    <rPh sb="4" eb="5">
      <t>カク</t>
    </rPh>
    <rPh sb="5" eb="6">
      <t>ツ</t>
    </rPh>
    <phoneticPr fontId="1"/>
  </si>
  <si>
    <t>生産財（鉱工業用）</t>
    <rPh sb="0" eb="2">
      <t>セイサン</t>
    </rPh>
    <rPh sb="2" eb="3">
      <t>ザイ</t>
    </rPh>
    <rPh sb="4" eb="7">
      <t>コウコウギョウ</t>
    </rPh>
    <rPh sb="7" eb="8">
      <t>ヨウ</t>
    </rPh>
    <phoneticPr fontId="1"/>
  </si>
  <si>
    <t>普通鋼粗鋼</t>
    <rPh sb="0" eb="2">
      <t>フツウ</t>
    </rPh>
    <rPh sb="2" eb="3">
      <t>コウ</t>
    </rPh>
    <rPh sb="3" eb="5">
      <t>ソコウ</t>
    </rPh>
    <phoneticPr fontId="1"/>
  </si>
  <si>
    <t>普通鋼熱間圧延小型棒鋼</t>
    <rPh sb="0" eb="1">
      <t>フ</t>
    </rPh>
    <rPh sb="1" eb="2">
      <t>ツウ</t>
    </rPh>
    <rPh sb="2" eb="3">
      <t>テッコウ</t>
    </rPh>
    <rPh sb="3" eb="4">
      <t>ネツカン</t>
    </rPh>
    <rPh sb="4" eb="5">
      <t>カン</t>
    </rPh>
    <rPh sb="5" eb="7">
      <t>アツエン</t>
    </rPh>
    <rPh sb="7" eb="9">
      <t>コガタ</t>
    </rPh>
    <rPh sb="9" eb="10">
      <t>ボウ</t>
    </rPh>
    <rPh sb="10" eb="11">
      <t>コウ</t>
    </rPh>
    <phoneticPr fontId="1"/>
  </si>
  <si>
    <t>投資財（建 設 財）</t>
    <rPh sb="0" eb="2">
      <t>トウシ</t>
    </rPh>
    <rPh sb="2" eb="3">
      <t>ザイ</t>
    </rPh>
    <rPh sb="4" eb="7">
      <t>ケンセツ</t>
    </rPh>
    <rPh sb="8" eb="9">
      <t>ザイ</t>
    </rPh>
    <phoneticPr fontId="1"/>
  </si>
  <si>
    <t>普通鋼冷間仕上磨棒鋼</t>
    <rPh sb="0" eb="1">
      <t>フ</t>
    </rPh>
    <rPh sb="1" eb="2">
      <t>ツウ</t>
    </rPh>
    <rPh sb="2" eb="3">
      <t>コウ</t>
    </rPh>
    <rPh sb="3" eb="4">
      <t>レイ</t>
    </rPh>
    <rPh sb="4" eb="5">
      <t>カン</t>
    </rPh>
    <rPh sb="5" eb="7">
      <t>シア</t>
    </rPh>
    <rPh sb="7" eb="8">
      <t>マ</t>
    </rPh>
    <rPh sb="8" eb="9">
      <t>ボウ</t>
    </rPh>
    <rPh sb="9" eb="10">
      <t>コウセン</t>
    </rPh>
    <phoneticPr fontId="1"/>
  </si>
  <si>
    <t>銑鉄鋳物</t>
    <rPh sb="0" eb="2">
      <t>センテツ</t>
    </rPh>
    <rPh sb="2" eb="4">
      <t>イモノ</t>
    </rPh>
    <phoneticPr fontId="1"/>
  </si>
  <si>
    <t>鉄製金網</t>
    <rPh sb="0" eb="1">
      <t>テツ</t>
    </rPh>
    <rPh sb="1" eb="2">
      <t>セイ</t>
    </rPh>
    <rPh sb="2" eb="3">
      <t>カナ</t>
    </rPh>
    <rPh sb="3" eb="4">
      <t>アミ</t>
    </rPh>
    <phoneticPr fontId="1"/>
  </si>
  <si>
    <t>鉄骨</t>
    <rPh sb="0" eb="1">
      <t>テツ</t>
    </rPh>
    <rPh sb="1" eb="2">
      <t>ホネ</t>
    </rPh>
    <phoneticPr fontId="1"/>
  </si>
  <si>
    <t>製缶板金</t>
    <rPh sb="0" eb="2">
      <t>セイカン</t>
    </rPh>
    <rPh sb="2" eb="4">
      <t>バンキン</t>
    </rPh>
    <phoneticPr fontId="1"/>
  </si>
  <si>
    <t>個</t>
    <rPh sb="0" eb="1">
      <t>コ</t>
    </rPh>
    <phoneticPr fontId="1"/>
  </si>
  <si>
    <t>台</t>
    <rPh sb="0" eb="1">
      <t>ダイ</t>
    </rPh>
    <phoneticPr fontId="1"/>
  </si>
  <si>
    <t>投資財（資 本 財）</t>
    <rPh sb="0" eb="2">
      <t>トウシ</t>
    </rPh>
    <rPh sb="2" eb="3">
      <t>ザイ</t>
    </rPh>
    <rPh sb="4" eb="9">
      <t>シホンザイ</t>
    </rPh>
    <phoneticPr fontId="1"/>
  </si>
  <si>
    <t>百万円</t>
    <rPh sb="0" eb="3">
      <t>ヒャクマンエン</t>
    </rPh>
    <phoneticPr fontId="1"/>
  </si>
  <si>
    <t>事務機械器具部分品</t>
    <rPh sb="0" eb="2">
      <t>ジム</t>
    </rPh>
    <rPh sb="2" eb="4">
      <t>キカイ</t>
    </rPh>
    <rPh sb="4" eb="6">
      <t>キグ</t>
    </rPh>
    <rPh sb="6" eb="9">
      <t>ブブンヒン</t>
    </rPh>
    <phoneticPr fontId="1"/>
  </si>
  <si>
    <t>プラウ・培土器・ハロー</t>
    <rPh sb="4" eb="5">
      <t>バイ</t>
    </rPh>
    <rPh sb="5" eb="7">
      <t>ドキ</t>
    </rPh>
    <phoneticPr fontId="1"/>
  </si>
  <si>
    <t>小型電動機</t>
    <rPh sb="0" eb="2">
      <t>コガタ</t>
    </rPh>
    <rPh sb="2" eb="4">
      <t>デンドウ</t>
    </rPh>
    <rPh sb="4" eb="5">
      <t>キ</t>
    </rPh>
    <phoneticPr fontId="1"/>
  </si>
  <si>
    <t>配電盤</t>
    <rPh sb="0" eb="3">
      <t>ハイデンバン</t>
    </rPh>
    <phoneticPr fontId="1"/>
  </si>
  <si>
    <t>面</t>
    <rPh sb="0" eb="1">
      <t>メン</t>
    </rPh>
    <phoneticPr fontId="1"/>
  </si>
  <si>
    <t>分電盤</t>
    <rPh sb="0" eb="1">
      <t>ブン</t>
    </rPh>
    <rPh sb="1" eb="2">
      <t>デン</t>
    </rPh>
    <rPh sb="2" eb="3">
      <t>バン</t>
    </rPh>
    <phoneticPr fontId="1"/>
  </si>
  <si>
    <t>制御装置</t>
    <rPh sb="0" eb="2">
      <t>セイギョ</t>
    </rPh>
    <rPh sb="2" eb="4">
      <t>ソウチ</t>
    </rPh>
    <phoneticPr fontId="1"/>
  </si>
  <si>
    <t>電気測定器</t>
    <rPh sb="0" eb="2">
      <t>デンキ</t>
    </rPh>
    <rPh sb="2" eb="4">
      <t>ソクテイ</t>
    </rPh>
    <rPh sb="4" eb="5">
      <t>キ</t>
    </rPh>
    <phoneticPr fontId="1"/>
  </si>
  <si>
    <t>千円</t>
    <rPh sb="0" eb="2">
      <t>センエン</t>
    </rPh>
    <phoneticPr fontId="1"/>
  </si>
  <si>
    <t>消費財（ 耐  久 ）</t>
    <rPh sb="0" eb="2">
      <t>ショウヒ</t>
    </rPh>
    <rPh sb="2" eb="3">
      <t>ザイ</t>
    </rPh>
    <rPh sb="5" eb="9">
      <t>タイキュウ</t>
    </rPh>
    <phoneticPr fontId="1"/>
  </si>
  <si>
    <t>水晶振動子</t>
    <rPh sb="0" eb="2">
      <t>スイショウ</t>
    </rPh>
    <rPh sb="2" eb="4">
      <t>シンドウ</t>
    </rPh>
    <rPh sb="4" eb="5">
      <t>コ</t>
    </rPh>
    <phoneticPr fontId="1"/>
  </si>
  <si>
    <t>千個</t>
    <rPh sb="0" eb="2">
      <t>センコ</t>
    </rPh>
    <phoneticPr fontId="1"/>
  </si>
  <si>
    <t>固定抵抗器</t>
    <rPh sb="0" eb="2">
      <t>コテイ</t>
    </rPh>
    <rPh sb="2" eb="4">
      <t>テイコウ</t>
    </rPh>
    <rPh sb="4" eb="5">
      <t>キ</t>
    </rPh>
    <phoneticPr fontId="1"/>
  </si>
  <si>
    <t>変成器</t>
    <rPh sb="0" eb="2">
      <t>ヘンセイ</t>
    </rPh>
    <rPh sb="2" eb="3">
      <t>キ</t>
    </rPh>
    <phoneticPr fontId="1"/>
  </si>
  <si>
    <t>液晶素子</t>
    <rPh sb="0" eb="2">
      <t>エキショウ</t>
    </rPh>
    <rPh sb="2" eb="4">
      <t>ソシ</t>
    </rPh>
    <phoneticPr fontId="1"/>
  </si>
  <si>
    <t>鋼船</t>
    <rPh sb="0" eb="2">
      <t>コウセン</t>
    </rPh>
    <phoneticPr fontId="1"/>
  </si>
  <si>
    <t>投資財（資 本 財）</t>
    <rPh sb="0" eb="2">
      <t>トウシ</t>
    </rPh>
    <rPh sb="2" eb="3">
      <t>ザイ</t>
    </rPh>
    <rPh sb="4" eb="7">
      <t>シホン</t>
    </rPh>
    <rPh sb="8" eb="9">
      <t>ザイ</t>
    </rPh>
    <phoneticPr fontId="1"/>
  </si>
  <si>
    <t>自動車部品・同附属品</t>
    <rPh sb="0" eb="3">
      <t>ジドウシャ</t>
    </rPh>
    <rPh sb="3" eb="5">
      <t>ブヒン</t>
    </rPh>
    <rPh sb="6" eb="7">
      <t>ドウ</t>
    </rPh>
    <rPh sb="7" eb="10">
      <t>フゾクヒン</t>
    </rPh>
    <phoneticPr fontId="1"/>
  </si>
  <si>
    <t>カメラ用交換レンズ</t>
    <rPh sb="3" eb="4">
      <t>ヨウ</t>
    </rPh>
    <rPh sb="4" eb="6">
      <t>コウカン</t>
    </rPh>
    <phoneticPr fontId="1"/>
  </si>
  <si>
    <t>カメラ用レンズ</t>
    <rPh sb="3" eb="4">
      <t>ヨウ</t>
    </rPh>
    <phoneticPr fontId="1"/>
  </si>
  <si>
    <t>石膏ボード</t>
    <rPh sb="0" eb="2">
      <t>セッコウ</t>
    </rPh>
    <phoneticPr fontId="1"/>
  </si>
  <si>
    <t>千㎡</t>
    <rPh sb="0" eb="1">
      <t>セン</t>
    </rPh>
    <phoneticPr fontId="1"/>
  </si>
  <si>
    <t>道路用コンクリート製品</t>
    <rPh sb="0" eb="2">
      <t>ドウロ</t>
    </rPh>
    <rPh sb="2" eb="3">
      <t>ヨウ</t>
    </rPh>
    <rPh sb="9" eb="11">
      <t>セイヒン</t>
    </rPh>
    <phoneticPr fontId="1"/>
  </si>
  <si>
    <t>生コンクリート</t>
    <rPh sb="0" eb="1">
      <t>ナマ</t>
    </rPh>
    <phoneticPr fontId="1"/>
  </si>
  <si>
    <t>化成肥料</t>
    <rPh sb="0" eb="2">
      <t>カセイ</t>
    </rPh>
    <rPh sb="2" eb="4">
      <t>ヒリョウ</t>
    </rPh>
    <phoneticPr fontId="1"/>
  </si>
  <si>
    <t>生産財（その他用）</t>
    <rPh sb="0" eb="2">
      <t>セイサン</t>
    </rPh>
    <rPh sb="2" eb="3">
      <t>ザイ</t>
    </rPh>
    <rPh sb="4" eb="7">
      <t>ソノタ</t>
    </rPh>
    <rPh sb="7" eb="8">
      <t>ヨウ</t>
    </rPh>
    <phoneticPr fontId="1"/>
  </si>
  <si>
    <t>硫酸</t>
    <rPh sb="0" eb="2">
      <t>リュウサン</t>
    </rPh>
    <phoneticPr fontId="1"/>
  </si>
  <si>
    <t>酸素ガス</t>
    <rPh sb="0" eb="2">
      <t>サンソ</t>
    </rPh>
    <phoneticPr fontId="1"/>
  </si>
  <si>
    <t>溶解アセチレン</t>
    <rPh sb="0" eb="2">
      <t>ヨウカイ</t>
    </rPh>
    <phoneticPr fontId="1"/>
  </si>
  <si>
    <t>窒素</t>
    <rPh sb="0" eb="2">
      <t>チッソ</t>
    </rPh>
    <phoneticPr fontId="1"/>
  </si>
  <si>
    <t>医薬品原薬</t>
    <rPh sb="0" eb="3">
      <t>イヤクヒン</t>
    </rPh>
    <rPh sb="3" eb="4">
      <t>ゲン</t>
    </rPh>
    <rPh sb="4" eb="5">
      <t>ヤク</t>
    </rPh>
    <phoneticPr fontId="1"/>
  </si>
  <si>
    <t>配合肥料</t>
    <rPh sb="0" eb="1">
      <t>ハイデンバン</t>
    </rPh>
    <rPh sb="1" eb="2">
      <t>ゴウ</t>
    </rPh>
    <rPh sb="2" eb="4">
      <t>ヒリョウ</t>
    </rPh>
    <phoneticPr fontId="1"/>
  </si>
  <si>
    <t>舗装材料</t>
    <rPh sb="0" eb="2">
      <t>ホソウ</t>
    </rPh>
    <rPh sb="2" eb="4">
      <t>ザイリョウ</t>
    </rPh>
    <phoneticPr fontId="1"/>
  </si>
  <si>
    <t>プラスチック発泡製品</t>
    <rPh sb="6" eb="8">
      <t>ハッポウ</t>
    </rPh>
    <rPh sb="8" eb="10">
      <t>セイヒン</t>
    </rPh>
    <phoneticPr fontId="1"/>
  </si>
  <si>
    <t>工業用プラスチック製品</t>
    <rPh sb="0" eb="2">
      <t>コウギョウヨウ</t>
    </rPh>
    <rPh sb="2" eb="3">
      <t>ヨウ</t>
    </rPh>
    <rPh sb="9" eb="11">
      <t>セイヒン</t>
    </rPh>
    <phoneticPr fontId="1"/>
  </si>
  <si>
    <t>非塗工・微塗工印刷紙</t>
    <rPh sb="0" eb="1">
      <t>ヒ</t>
    </rPh>
    <rPh sb="1" eb="2">
      <t>ヌ</t>
    </rPh>
    <rPh sb="2" eb="3">
      <t>コウ</t>
    </rPh>
    <rPh sb="4" eb="5">
      <t>ビ</t>
    </rPh>
    <rPh sb="5" eb="6">
      <t>ヌ</t>
    </rPh>
    <rPh sb="6" eb="7">
      <t>コウ</t>
    </rPh>
    <rPh sb="7" eb="9">
      <t>インサツ</t>
    </rPh>
    <rPh sb="9" eb="10">
      <t>カミ</t>
    </rPh>
    <phoneticPr fontId="1"/>
  </si>
  <si>
    <t>塗工紙</t>
    <rPh sb="0" eb="1">
      <t>ヌ</t>
    </rPh>
    <rPh sb="1" eb="2">
      <t>コウ</t>
    </rPh>
    <rPh sb="2" eb="3">
      <t>カミ</t>
    </rPh>
    <phoneticPr fontId="1"/>
  </si>
  <si>
    <t>情報用紙</t>
    <rPh sb="0" eb="2">
      <t>ジョウホウ</t>
    </rPh>
    <rPh sb="2" eb="3">
      <t>ヨウ</t>
    </rPh>
    <rPh sb="3" eb="4">
      <t>ヨウシ</t>
    </rPh>
    <phoneticPr fontId="1"/>
  </si>
  <si>
    <t>板紙</t>
    <rPh sb="0" eb="2">
      <t>イタガミ</t>
    </rPh>
    <phoneticPr fontId="1"/>
  </si>
  <si>
    <t>段ボールシート</t>
    <rPh sb="0" eb="1">
      <t>ダン</t>
    </rPh>
    <phoneticPr fontId="1"/>
  </si>
  <si>
    <t>織物製外衣</t>
    <rPh sb="0" eb="2">
      <t>オリモノ</t>
    </rPh>
    <rPh sb="2" eb="3">
      <t>セイ</t>
    </rPh>
    <rPh sb="3" eb="5">
      <t>ガイイ</t>
    </rPh>
    <phoneticPr fontId="1"/>
  </si>
  <si>
    <t>百デカ</t>
    <rPh sb="0" eb="1">
      <t>ヒャク</t>
    </rPh>
    <phoneticPr fontId="1"/>
  </si>
  <si>
    <t>消費財（非 耐 久）</t>
    <rPh sb="0" eb="2">
      <t>ショウヒ</t>
    </rPh>
    <rPh sb="2" eb="3">
      <t>ザイ</t>
    </rPh>
    <rPh sb="4" eb="5">
      <t>ヒ</t>
    </rPh>
    <rPh sb="6" eb="9">
      <t>タイキュウ</t>
    </rPh>
    <phoneticPr fontId="1"/>
  </si>
  <si>
    <t>下着･補整着</t>
    <rPh sb="0" eb="2">
      <t>シタギ</t>
    </rPh>
    <rPh sb="3" eb="4">
      <t>ホセイ</t>
    </rPh>
    <rPh sb="4" eb="5">
      <t>セイ</t>
    </rPh>
    <rPh sb="5" eb="6">
      <t>ギ</t>
    </rPh>
    <phoneticPr fontId="1"/>
  </si>
  <si>
    <t>ニット製靴下</t>
    <rPh sb="3" eb="4">
      <t>セイ</t>
    </rPh>
    <rPh sb="4" eb="6">
      <t>クツシタ</t>
    </rPh>
    <phoneticPr fontId="1"/>
  </si>
  <si>
    <t>肉製品</t>
    <rPh sb="0" eb="1">
      <t>ニク</t>
    </rPh>
    <rPh sb="1" eb="3">
      <t>セイヒン</t>
    </rPh>
    <phoneticPr fontId="1"/>
  </si>
  <si>
    <t>頭</t>
    <rPh sb="0" eb="1">
      <t>トウ</t>
    </rPh>
    <phoneticPr fontId="1"/>
  </si>
  <si>
    <t>処理牛乳</t>
    <rPh sb="0" eb="2">
      <t>ショリ</t>
    </rPh>
    <rPh sb="2" eb="3">
      <t>ウシ</t>
    </rPh>
    <rPh sb="3" eb="4">
      <t>ニュウ</t>
    </rPh>
    <phoneticPr fontId="1"/>
  </si>
  <si>
    <t>ブロイラー加工品</t>
    <rPh sb="5" eb="8">
      <t>カコウヒン</t>
    </rPh>
    <phoneticPr fontId="1"/>
  </si>
  <si>
    <t>水産缶詰</t>
    <rPh sb="0" eb="2">
      <t>スイサン</t>
    </rPh>
    <rPh sb="2" eb="3">
      <t>カン</t>
    </rPh>
    <rPh sb="3" eb="4">
      <t>ツ</t>
    </rPh>
    <phoneticPr fontId="1"/>
  </si>
  <si>
    <t>水産練製品</t>
    <rPh sb="0" eb="2">
      <t>スイサン</t>
    </rPh>
    <rPh sb="2" eb="3">
      <t>ネ</t>
    </rPh>
    <rPh sb="3" eb="5">
      <t>セイヒン</t>
    </rPh>
    <phoneticPr fontId="1"/>
  </si>
  <si>
    <t>冷凍水産物</t>
    <rPh sb="0" eb="2">
      <t>レイトウ</t>
    </rPh>
    <rPh sb="2" eb="4">
      <t>スイサン</t>
    </rPh>
    <rPh sb="4" eb="5">
      <t>ブツ</t>
    </rPh>
    <phoneticPr fontId="1"/>
  </si>
  <si>
    <t>冷凍水産食品</t>
    <rPh sb="0" eb="2">
      <t>レイトウ</t>
    </rPh>
    <rPh sb="2" eb="4">
      <t>スイサン</t>
    </rPh>
    <rPh sb="4" eb="6">
      <t>ショクヒン</t>
    </rPh>
    <phoneticPr fontId="1"/>
  </si>
  <si>
    <t>素干・塩干・煮干魚介類</t>
    <rPh sb="0" eb="1">
      <t>ス</t>
    </rPh>
    <rPh sb="1" eb="2">
      <t>ホ</t>
    </rPh>
    <rPh sb="3" eb="4">
      <t>シオ</t>
    </rPh>
    <rPh sb="4" eb="5">
      <t>ホ</t>
    </rPh>
    <rPh sb="6" eb="8">
      <t>ニボ</t>
    </rPh>
    <rPh sb="8" eb="11">
      <t>ギョカイルイ</t>
    </rPh>
    <phoneticPr fontId="1"/>
  </si>
  <si>
    <t>その他の水産食料品</t>
    <rPh sb="2" eb="3">
      <t>ホカ</t>
    </rPh>
    <rPh sb="4" eb="6">
      <t>スイサン</t>
    </rPh>
    <rPh sb="6" eb="8">
      <t>ショクリョウ</t>
    </rPh>
    <rPh sb="8" eb="9">
      <t>ヒン</t>
    </rPh>
    <phoneticPr fontId="1"/>
  </si>
  <si>
    <t>味噌</t>
    <rPh sb="0" eb="2">
      <t>ミソ</t>
    </rPh>
    <phoneticPr fontId="1"/>
  </si>
  <si>
    <t>醤油</t>
    <rPh sb="0" eb="2">
      <t>ショウユ</t>
    </rPh>
    <phoneticPr fontId="1"/>
  </si>
  <si>
    <t>麺類</t>
    <rPh sb="0" eb="2">
      <t>メンルイ</t>
    </rPh>
    <phoneticPr fontId="1"/>
  </si>
  <si>
    <t>豆腐･油揚</t>
    <rPh sb="0" eb="2">
      <t>トウフ</t>
    </rPh>
    <rPh sb="3" eb="4">
      <t>アブラ</t>
    </rPh>
    <rPh sb="4" eb="5">
      <t>ア</t>
    </rPh>
    <phoneticPr fontId="1"/>
  </si>
  <si>
    <t>冷凍調理食品</t>
    <rPh sb="0" eb="2">
      <t>レイトウ</t>
    </rPh>
    <rPh sb="2" eb="4">
      <t>チョウリ</t>
    </rPh>
    <rPh sb="4" eb="6">
      <t>ショクヒン</t>
    </rPh>
    <phoneticPr fontId="1"/>
  </si>
  <si>
    <t>その他の清涼飲料</t>
    <rPh sb="2" eb="3">
      <t>ホカ</t>
    </rPh>
    <rPh sb="4" eb="6">
      <t>セイリョウ</t>
    </rPh>
    <rPh sb="6" eb="8">
      <t>インリョウ</t>
    </rPh>
    <phoneticPr fontId="1"/>
  </si>
  <si>
    <t>清酒</t>
    <rPh sb="0" eb="2">
      <t>セイシュ</t>
    </rPh>
    <phoneticPr fontId="1"/>
  </si>
  <si>
    <t>人造氷</t>
    <rPh sb="0" eb="2">
      <t>ジンゾウ</t>
    </rPh>
    <rPh sb="2" eb="3">
      <t>コオリ</t>
    </rPh>
    <phoneticPr fontId="1"/>
  </si>
  <si>
    <t>配合飼料</t>
    <rPh sb="0" eb="1">
      <t>ハイデンバン</t>
    </rPh>
    <rPh sb="1" eb="2">
      <t>ゴウ</t>
    </rPh>
    <rPh sb="2" eb="4">
      <t>シリョウ</t>
    </rPh>
    <phoneticPr fontId="1"/>
  </si>
  <si>
    <t>単体飼料</t>
    <rPh sb="0" eb="2">
      <t>タンタイ</t>
    </rPh>
    <rPh sb="2" eb="4">
      <t>シリョウ</t>
    </rPh>
    <phoneticPr fontId="1"/>
  </si>
  <si>
    <t>革製履物</t>
    <rPh sb="0" eb="2">
      <t>カワセイ</t>
    </rPh>
    <rPh sb="2" eb="4">
      <t>ハキモノ</t>
    </rPh>
    <phoneticPr fontId="1"/>
  </si>
  <si>
    <t>足</t>
    <rPh sb="0" eb="1">
      <t>ソク</t>
    </rPh>
    <phoneticPr fontId="1"/>
  </si>
  <si>
    <t>木製家具</t>
    <rPh sb="0" eb="2">
      <t>モクセイ</t>
    </rPh>
    <rPh sb="2" eb="4">
      <t>カグ</t>
    </rPh>
    <phoneticPr fontId="1"/>
  </si>
  <si>
    <t>一般製材</t>
    <rPh sb="0" eb="2">
      <t>イッパン</t>
    </rPh>
    <rPh sb="2" eb="4">
      <t>セイザイ</t>
    </rPh>
    <phoneticPr fontId="1"/>
  </si>
  <si>
    <t>単板</t>
    <rPh sb="0" eb="2">
      <t>タンバン</t>
    </rPh>
    <phoneticPr fontId="1"/>
  </si>
  <si>
    <t>木材チップ</t>
    <rPh sb="0" eb="1">
      <t>モクセイ</t>
    </rPh>
    <rPh sb="1" eb="2">
      <t>ザイ</t>
    </rPh>
    <phoneticPr fontId="1"/>
  </si>
  <si>
    <t>スキー用具</t>
    <rPh sb="3" eb="5">
      <t>ヨウグ</t>
    </rPh>
    <phoneticPr fontId="1"/>
  </si>
  <si>
    <t>木製パレット</t>
    <rPh sb="0" eb="2">
      <t>モクセイ</t>
    </rPh>
    <phoneticPr fontId="1"/>
  </si>
  <si>
    <t>看板</t>
    <rPh sb="0" eb="2">
      <t>カンバン</t>
    </rPh>
    <phoneticPr fontId="1"/>
  </si>
  <si>
    <t>石灰石</t>
    <rPh sb="0" eb="2">
      <t>セッカイ</t>
    </rPh>
    <rPh sb="2" eb="3">
      <t>セキ</t>
    </rPh>
    <phoneticPr fontId="1"/>
  </si>
  <si>
    <t>電力</t>
    <rPh sb="0" eb="2">
      <t>デンリョク</t>
    </rPh>
    <phoneticPr fontId="1"/>
  </si>
  <si>
    <t>都市ガス</t>
    <rPh sb="0" eb="2">
      <t>トシ</t>
    </rPh>
    <phoneticPr fontId="1"/>
  </si>
  <si>
    <t>遠心力鉄筋コンクリート（管）</t>
    <rPh sb="0" eb="1">
      <t>エン</t>
    </rPh>
    <rPh sb="1" eb="2">
      <t>シン</t>
    </rPh>
    <rPh sb="2" eb="3">
      <t>リキ</t>
    </rPh>
    <rPh sb="3" eb="5">
      <t>テッキン</t>
    </rPh>
    <rPh sb="12" eb="13">
      <t>カン</t>
    </rPh>
    <phoneticPr fontId="1"/>
  </si>
  <si>
    <t>遠心力鉄筋コンクリート（パイル）</t>
    <rPh sb="0" eb="1">
      <t>エン</t>
    </rPh>
    <rPh sb="1" eb="2">
      <t>シン</t>
    </rPh>
    <rPh sb="2" eb="3">
      <t>リキ</t>
    </rPh>
    <rPh sb="3" eb="5">
      <t>テッキン</t>
    </rPh>
    <phoneticPr fontId="1"/>
  </si>
  <si>
    <t>土木用コンクリートブロック</t>
    <rPh sb="0" eb="2">
      <t>ドボク</t>
    </rPh>
    <rPh sb="2" eb="3">
      <t>ヨウ</t>
    </rPh>
    <phoneticPr fontId="1"/>
  </si>
  <si>
    <t>鉱工業</t>
    <rPh sb="0" eb="3">
      <t>コウコウギョウ</t>
    </rPh>
    <phoneticPr fontId="1"/>
  </si>
  <si>
    <t>製造工業</t>
    <rPh sb="0" eb="2">
      <t>セイゾウ</t>
    </rPh>
    <rPh sb="2" eb="4">
      <t>コウギョウ</t>
    </rPh>
    <phoneticPr fontId="1"/>
  </si>
  <si>
    <t>鉄鋼業</t>
    <rPh sb="0" eb="2">
      <t>テッコウ</t>
    </rPh>
    <rPh sb="2" eb="3">
      <t>ギョウ</t>
    </rPh>
    <phoneticPr fontId="1"/>
  </si>
  <si>
    <t>非鉄金属工業</t>
    <rPh sb="0" eb="2">
      <t>ヒテツ</t>
    </rPh>
    <rPh sb="2" eb="4">
      <t>キンゾク</t>
    </rPh>
    <rPh sb="4" eb="6">
      <t>コウギョウ</t>
    </rPh>
    <phoneticPr fontId="1"/>
  </si>
  <si>
    <t>金属製品工業</t>
    <rPh sb="0" eb="2">
      <t>キンゾク</t>
    </rPh>
    <rPh sb="2" eb="4">
      <t>セイヒン</t>
    </rPh>
    <rPh sb="4" eb="6">
      <t>コウギョウ</t>
    </rPh>
    <phoneticPr fontId="1"/>
  </si>
  <si>
    <t>一般機械工業</t>
    <rPh sb="0" eb="2">
      <t>イッパン</t>
    </rPh>
    <rPh sb="2" eb="4">
      <t>キカイ</t>
    </rPh>
    <rPh sb="4" eb="6">
      <t>コウギョウ</t>
    </rPh>
    <phoneticPr fontId="1"/>
  </si>
  <si>
    <t>電気機械工業</t>
    <rPh sb="0" eb="2">
      <t>デンキ</t>
    </rPh>
    <rPh sb="2" eb="4">
      <t>キカイ</t>
    </rPh>
    <rPh sb="4" eb="6">
      <t>コウギョウ</t>
    </rPh>
    <phoneticPr fontId="1"/>
  </si>
  <si>
    <t>情報通信機械工業</t>
    <rPh sb="0" eb="2">
      <t>ジョウホウ</t>
    </rPh>
    <rPh sb="2" eb="4">
      <t>ツウシン</t>
    </rPh>
    <rPh sb="4" eb="6">
      <t>キカイ</t>
    </rPh>
    <rPh sb="6" eb="8">
      <t>コウギョウ</t>
    </rPh>
    <phoneticPr fontId="1"/>
  </si>
  <si>
    <t>電子部品・デバイス工業</t>
    <rPh sb="0" eb="2">
      <t>デンシ</t>
    </rPh>
    <rPh sb="2" eb="4">
      <t>ブヒン</t>
    </rPh>
    <rPh sb="9" eb="11">
      <t>コウギョウ</t>
    </rPh>
    <phoneticPr fontId="1"/>
  </si>
  <si>
    <t>輸送機械工業</t>
    <rPh sb="0" eb="2">
      <t>ユソウ</t>
    </rPh>
    <rPh sb="2" eb="4">
      <t>キカイ</t>
    </rPh>
    <rPh sb="4" eb="6">
      <t>コウギョウ</t>
    </rPh>
    <phoneticPr fontId="1"/>
  </si>
  <si>
    <t>精密機械工業</t>
    <rPh sb="0" eb="2">
      <t>セイミツ</t>
    </rPh>
    <rPh sb="2" eb="4">
      <t>キカイ</t>
    </rPh>
    <rPh sb="4" eb="6">
      <t>コウギョウ</t>
    </rPh>
    <phoneticPr fontId="1"/>
  </si>
  <si>
    <t>窯業・土石製品工業</t>
    <rPh sb="0" eb="2">
      <t>ヨウギョウ</t>
    </rPh>
    <rPh sb="3" eb="5">
      <t>ドセキ</t>
    </rPh>
    <rPh sb="5" eb="7">
      <t>セイヒン</t>
    </rPh>
    <rPh sb="7" eb="9">
      <t>コウギョウ</t>
    </rPh>
    <phoneticPr fontId="1"/>
  </si>
  <si>
    <t>化学工業</t>
    <rPh sb="0" eb="2">
      <t>カガク</t>
    </rPh>
    <rPh sb="2" eb="4">
      <t>コウギョウ</t>
    </rPh>
    <phoneticPr fontId="1"/>
  </si>
  <si>
    <t>石油・石炭製品工業</t>
    <rPh sb="0" eb="2">
      <t>セキユ</t>
    </rPh>
    <rPh sb="3" eb="5">
      <t>セキタン</t>
    </rPh>
    <rPh sb="5" eb="7">
      <t>セイヒン</t>
    </rPh>
    <rPh sb="7" eb="9">
      <t>コウギョウ</t>
    </rPh>
    <phoneticPr fontId="1"/>
  </si>
  <si>
    <t>プラスチック製品工業</t>
    <rPh sb="6" eb="8">
      <t>セイヒン</t>
    </rPh>
    <rPh sb="8" eb="10">
      <t>コウギョウ</t>
    </rPh>
    <phoneticPr fontId="1"/>
  </si>
  <si>
    <t>パルプ・紙・紙加工品工業</t>
    <rPh sb="4" eb="5">
      <t>カミ</t>
    </rPh>
    <rPh sb="6" eb="10">
      <t>カミカコウヒン</t>
    </rPh>
    <rPh sb="10" eb="12">
      <t>コウギョウ</t>
    </rPh>
    <phoneticPr fontId="1"/>
  </si>
  <si>
    <t>繊維工業</t>
    <rPh sb="0" eb="2">
      <t>センイ</t>
    </rPh>
    <rPh sb="2" eb="4">
      <t>コウギョウ</t>
    </rPh>
    <phoneticPr fontId="1"/>
  </si>
  <si>
    <t>食料品工業</t>
    <rPh sb="0" eb="3">
      <t>ショクリョウヒン</t>
    </rPh>
    <rPh sb="3" eb="5">
      <t>コウギョウ</t>
    </rPh>
    <phoneticPr fontId="1"/>
  </si>
  <si>
    <t>鉱業</t>
    <rPh sb="0" eb="2">
      <t>コウギョウ</t>
    </rPh>
    <phoneticPr fontId="1"/>
  </si>
  <si>
    <t>機械工業（参考）</t>
    <rPh sb="0" eb="2">
      <t>キカイ</t>
    </rPh>
    <rPh sb="2" eb="4">
      <t>コウギョウ</t>
    </rPh>
    <rPh sb="5" eb="7">
      <t>サンコウ</t>
    </rPh>
    <phoneticPr fontId="1"/>
  </si>
  <si>
    <t>電気機械工業（旧分類：参考）</t>
    <rPh sb="0" eb="2">
      <t>デンキ</t>
    </rPh>
    <rPh sb="2" eb="4">
      <t>キカイ</t>
    </rPh>
    <rPh sb="4" eb="6">
      <t>コウギョウ</t>
    </rPh>
    <rPh sb="7" eb="8">
      <t>キュウ</t>
    </rPh>
    <rPh sb="8" eb="10">
      <t>ブンルイ</t>
    </rPh>
    <rPh sb="11" eb="13">
      <t>サンコウ</t>
    </rPh>
    <phoneticPr fontId="1"/>
  </si>
  <si>
    <t>その他工業</t>
    <rPh sb="2" eb="3">
      <t>タ</t>
    </rPh>
    <rPh sb="3" eb="5">
      <t>コウギョウ</t>
    </rPh>
    <phoneticPr fontId="1"/>
  </si>
  <si>
    <t>ゴム製品工業</t>
    <rPh sb="2" eb="4">
      <t>セイヒン</t>
    </rPh>
    <rPh sb="4" eb="6">
      <t>コウギョウ</t>
    </rPh>
    <phoneticPr fontId="1"/>
  </si>
  <si>
    <t>皮革製品工業</t>
    <rPh sb="0" eb="2">
      <t>ヒカク</t>
    </rPh>
    <rPh sb="2" eb="4">
      <t>セイヒン</t>
    </rPh>
    <rPh sb="4" eb="6">
      <t>コウギョウ</t>
    </rPh>
    <phoneticPr fontId="1"/>
  </si>
  <si>
    <t>家具工業</t>
    <rPh sb="0" eb="2">
      <t>カグ</t>
    </rPh>
    <rPh sb="2" eb="4">
      <t>コウギョウ</t>
    </rPh>
    <phoneticPr fontId="1"/>
  </si>
  <si>
    <t>印刷業</t>
    <rPh sb="0" eb="3">
      <t>インサツギョウ</t>
    </rPh>
    <phoneticPr fontId="1"/>
  </si>
  <si>
    <t>木材・木製品工業</t>
    <rPh sb="0" eb="2">
      <t>モクザイ</t>
    </rPh>
    <rPh sb="3" eb="6">
      <t>モクセイヒン</t>
    </rPh>
    <rPh sb="6" eb="8">
      <t>コウギョウ</t>
    </rPh>
    <phoneticPr fontId="1"/>
  </si>
  <si>
    <t>果実酒・蒸留酒・混成酒</t>
    <rPh sb="0" eb="2">
      <t>カジツ</t>
    </rPh>
    <rPh sb="2" eb="3">
      <t>シュ</t>
    </rPh>
    <rPh sb="4" eb="6">
      <t>ジョウリュウ</t>
    </rPh>
    <rPh sb="6" eb="7">
      <t>シュ</t>
    </rPh>
    <rPh sb="8" eb="10">
      <t>コンセイ</t>
    </rPh>
    <rPh sb="10" eb="11">
      <t>シュ</t>
    </rPh>
    <phoneticPr fontId="1"/>
  </si>
  <si>
    <t>その他製品工業</t>
    <rPh sb="2" eb="3">
      <t>タ</t>
    </rPh>
    <rPh sb="3" eb="5">
      <t>セイヒン</t>
    </rPh>
    <rPh sb="5" eb="7">
      <t>コウギョウ</t>
    </rPh>
    <phoneticPr fontId="1"/>
  </si>
  <si>
    <t>凸版・平板印刷物</t>
    <rPh sb="0" eb="2">
      <t>トッパン</t>
    </rPh>
    <rPh sb="3" eb="5">
      <t>ヘイバン</t>
    </rPh>
    <rPh sb="5" eb="8">
      <t>インサツブツ</t>
    </rPh>
    <phoneticPr fontId="1"/>
  </si>
  <si>
    <t>新聞・出版業（参考）</t>
    <rPh sb="0" eb="2">
      <t>シンブン</t>
    </rPh>
    <rPh sb="3" eb="6">
      <t>シュッパンギョウ</t>
    </rPh>
    <rPh sb="7" eb="9">
      <t>サンコウ</t>
    </rPh>
    <phoneticPr fontId="1"/>
  </si>
  <si>
    <t>公益事業（参考）</t>
    <rPh sb="0" eb="2">
      <t>コウエキ</t>
    </rPh>
    <rPh sb="2" eb="4">
      <t>ジギョウ</t>
    </rPh>
    <rPh sb="5" eb="7">
      <t>サンコウ</t>
    </rPh>
    <phoneticPr fontId="1"/>
  </si>
  <si>
    <t>産業総合（鉱工業、公益事業：参考）</t>
    <rPh sb="0" eb="2">
      <t>サンギョウ</t>
    </rPh>
    <rPh sb="2" eb="4">
      <t>ソウゴウ</t>
    </rPh>
    <rPh sb="5" eb="8">
      <t>コウコウギョウ</t>
    </rPh>
    <rPh sb="9" eb="11">
      <t>コウエキ</t>
    </rPh>
    <rPh sb="11" eb="13">
      <t>ジギョウ</t>
    </rPh>
    <rPh sb="14" eb="16">
      <t>サンコウ</t>
    </rPh>
    <phoneticPr fontId="1"/>
  </si>
  <si>
    <t>km</t>
    <phoneticPr fontId="1"/>
  </si>
  <si>
    <t>端末</t>
    <rPh sb="0" eb="2">
      <t>タンマツ</t>
    </rPh>
    <phoneticPr fontId="1"/>
  </si>
  <si>
    <t>t</t>
    <phoneticPr fontId="1"/>
  </si>
  <si>
    <t>枚</t>
    <rPh sb="0" eb="1">
      <t>マイ</t>
    </rPh>
    <phoneticPr fontId="1"/>
  </si>
  <si>
    <t>個/㎡</t>
    <rPh sb="0" eb="1">
      <t>コ</t>
    </rPh>
    <phoneticPr fontId="1"/>
  </si>
  <si>
    <t>個/kg/千円</t>
    <rPh sb="0" eb="1">
      <t>コ</t>
    </rPh>
    <rPh sb="5" eb="7">
      <t>センエン</t>
    </rPh>
    <phoneticPr fontId="1"/>
  </si>
  <si>
    <t>千ＭＪ</t>
    <rPh sb="0" eb="1">
      <t>セン</t>
    </rPh>
    <phoneticPr fontId="1"/>
  </si>
  <si>
    <t>現行通り</t>
    <rPh sb="0" eb="2">
      <t>ゲンコウ</t>
    </rPh>
    <rPh sb="2" eb="3">
      <t>ドオ</t>
    </rPh>
    <phoneticPr fontId="1"/>
  </si>
  <si>
    <t>〃</t>
    <phoneticPr fontId="1"/>
  </si>
  <si>
    <t>〃</t>
  </si>
  <si>
    <t>業種分類</t>
    <phoneticPr fontId="1"/>
  </si>
  <si>
    <t>適用</t>
    <rPh sb="0" eb="2">
      <t>テキヨウ</t>
    </rPh>
    <phoneticPr fontId="1"/>
  </si>
  <si>
    <t>新規採用</t>
    <rPh sb="0" eb="2">
      <t>シンキ</t>
    </rPh>
    <rPh sb="2" eb="4">
      <t>サイヨウ</t>
    </rPh>
    <phoneticPr fontId="1"/>
  </si>
  <si>
    <t>新系列追加</t>
    <rPh sb="0" eb="3">
      <t>シンケイレツ</t>
    </rPh>
    <rPh sb="3" eb="5">
      <t>ツイカ</t>
    </rPh>
    <phoneticPr fontId="1"/>
  </si>
  <si>
    <t>最終需要財</t>
    <rPh sb="0" eb="2">
      <t>サイシュウ</t>
    </rPh>
    <rPh sb="2" eb="4">
      <t>ジュヨウ</t>
    </rPh>
    <rPh sb="4" eb="5">
      <t>ザイ</t>
    </rPh>
    <phoneticPr fontId="1"/>
  </si>
  <si>
    <t>投資財</t>
    <rPh sb="0" eb="3">
      <t>トウシザイ</t>
    </rPh>
    <phoneticPr fontId="1"/>
  </si>
  <si>
    <t>資本財</t>
    <rPh sb="0" eb="3">
      <t>シホンザイ</t>
    </rPh>
    <phoneticPr fontId="1"/>
  </si>
  <si>
    <t>建設財</t>
    <rPh sb="0" eb="3">
      <t>ケンセツザイ</t>
    </rPh>
    <phoneticPr fontId="1"/>
  </si>
  <si>
    <t>消費財</t>
    <rPh sb="0" eb="3">
      <t>ショウヒザイ</t>
    </rPh>
    <phoneticPr fontId="1"/>
  </si>
  <si>
    <t>耐久消費財</t>
    <rPh sb="0" eb="2">
      <t>タイキュウ</t>
    </rPh>
    <rPh sb="2" eb="5">
      <t>ショウヒザイ</t>
    </rPh>
    <phoneticPr fontId="1"/>
  </si>
  <si>
    <t>非耐久消費財</t>
    <rPh sb="0" eb="1">
      <t>ヒ</t>
    </rPh>
    <rPh sb="1" eb="3">
      <t>タイキュウ</t>
    </rPh>
    <rPh sb="3" eb="6">
      <t>ショウヒザイ</t>
    </rPh>
    <phoneticPr fontId="1"/>
  </si>
  <si>
    <t>生産財</t>
    <rPh sb="0" eb="3">
      <t>セイサンザイ</t>
    </rPh>
    <phoneticPr fontId="1"/>
  </si>
  <si>
    <t>鉱工業用生産財</t>
    <rPh sb="0" eb="3">
      <t>コウコウギョウ</t>
    </rPh>
    <rPh sb="3" eb="4">
      <t>ヨウ</t>
    </rPh>
    <rPh sb="4" eb="7">
      <t>セイサンザイ</t>
    </rPh>
    <phoneticPr fontId="1"/>
  </si>
  <si>
    <t>その他用生産財</t>
    <rPh sb="2" eb="3">
      <t>タ</t>
    </rPh>
    <rPh sb="3" eb="4">
      <t>ヨウ</t>
    </rPh>
    <rPh sb="4" eb="7">
      <t>セイサンザイ</t>
    </rPh>
    <phoneticPr fontId="1"/>
  </si>
  <si>
    <t>分類</t>
    <rPh sb="0" eb="2">
      <t>ブンルイ</t>
    </rPh>
    <phoneticPr fontId="1"/>
  </si>
  <si>
    <t>定義</t>
    <rPh sb="0" eb="2">
      <t>テイギ</t>
    </rPh>
    <phoneticPr fontId="1"/>
  </si>
  <si>
    <t>　建設財を含み、企業消費財を除く。</t>
    <phoneticPr fontId="1"/>
  </si>
  <si>
    <t>　資本財と建設財の合計。</t>
    <phoneticPr fontId="1"/>
  </si>
  <si>
    <t>　鉱工業または他の産業に原材料等として投入されない製品。ただし、</t>
    <phoneticPr fontId="1"/>
  </si>
  <si>
    <t>　家計で購入される製品（耐久消費財と非耐久消費財の合計）。</t>
    <phoneticPr fontId="1"/>
  </si>
  <si>
    <t>　鉱工業の生産工程に原材料、燃料、部品、容器、消耗品、工具等とし</t>
    <rPh sb="29" eb="30">
      <t>トウ</t>
    </rPh>
    <phoneticPr fontId="1"/>
  </si>
  <si>
    <t>　て再投入される製品。</t>
    <phoneticPr fontId="1"/>
  </si>
  <si>
    <t>　非鉱工業用の原材料、燃料、容器、消耗品及び企業消費財。</t>
    <phoneticPr fontId="1"/>
  </si>
  <si>
    <t>　比較的購入価格が高いもの。</t>
    <phoneticPr fontId="1"/>
  </si>
  <si>
    <t>　建築・土木工事用の資材及び建築物に対する内装品。</t>
    <rPh sb="1" eb="3">
      <t>ケンチク</t>
    </rPh>
    <rPh sb="8" eb="9">
      <t>ヨウ</t>
    </rPh>
    <phoneticPr fontId="1"/>
  </si>
  <si>
    <t>　鉱工業及び他の産業に原材料等として投入される製品。ただし、企業</t>
    <rPh sb="30" eb="32">
      <t>キギョウ</t>
    </rPh>
    <phoneticPr fontId="1"/>
  </si>
  <si>
    <t>　消費財を含み、建設財を除く。</t>
    <phoneticPr fontId="1"/>
  </si>
  <si>
    <t>新規品目</t>
    <rPh sb="0" eb="2">
      <t>シンキ</t>
    </rPh>
    <rPh sb="2" eb="4">
      <t>ヒンモク</t>
    </rPh>
    <phoneticPr fontId="1"/>
  </si>
  <si>
    <t>廃止品目</t>
    <rPh sb="0" eb="2">
      <t>ハイシ</t>
    </rPh>
    <rPh sb="2" eb="4">
      <t>ヒンモク</t>
    </rPh>
    <phoneticPr fontId="1"/>
  </si>
  <si>
    <t>統合・分割・移動・名称変更品目</t>
    <rPh sb="0" eb="2">
      <t>トウゴウ</t>
    </rPh>
    <rPh sb="3" eb="5">
      <t>ブンカツ</t>
    </rPh>
    <rPh sb="6" eb="8">
      <t>イドウ</t>
    </rPh>
    <rPh sb="9" eb="11">
      <t>メイショウ</t>
    </rPh>
    <rPh sb="11" eb="13">
      <t>ヘンコウ</t>
    </rPh>
    <rPh sb="13" eb="15">
      <t>ヒンモク</t>
    </rPh>
    <phoneticPr fontId="1"/>
  </si>
  <si>
    <t>kg</t>
  </si>
  <si>
    <t>建築用金属製品</t>
  </si>
  <si>
    <t>作業工具</t>
    <rPh sb="0" eb="2">
      <t>サギョウ</t>
    </rPh>
    <rPh sb="2" eb="4">
      <t>コウグ</t>
    </rPh>
    <phoneticPr fontId="1"/>
  </si>
  <si>
    <t>鉄塔</t>
    <rPh sb="0" eb="2">
      <t>テットウ</t>
    </rPh>
    <phoneticPr fontId="1"/>
  </si>
  <si>
    <t>精密板金</t>
    <rPh sb="0" eb="2">
      <t>セイミツ</t>
    </rPh>
    <rPh sb="2" eb="4">
      <t>バンキン</t>
    </rPh>
    <phoneticPr fontId="1"/>
  </si>
  <si>
    <t>工業窯炉・同部分品</t>
    <rPh sb="5" eb="6">
      <t>ドウ</t>
    </rPh>
    <rPh sb="6" eb="9">
      <t>ブブンヒン</t>
    </rPh>
    <phoneticPr fontId="1"/>
  </si>
  <si>
    <t>除雪機</t>
    <rPh sb="0" eb="3">
      <t>ジョセツキ</t>
    </rPh>
    <phoneticPr fontId="1"/>
  </si>
  <si>
    <t>プラント用部分品</t>
    <rPh sb="4" eb="5">
      <t>ヨウ</t>
    </rPh>
    <rPh sb="5" eb="8">
      <t>ブブンヒン</t>
    </rPh>
    <phoneticPr fontId="1"/>
  </si>
  <si>
    <t>真空装置・真空機器</t>
  </si>
  <si>
    <t>半導体製造装置（組立用装置）</t>
    <rPh sb="0" eb="3">
      <t>ハンドウタイ</t>
    </rPh>
    <rPh sb="3" eb="5">
      <t>セイゾウ</t>
    </rPh>
    <rPh sb="5" eb="7">
      <t>ソウチ</t>
    </rPh>
    <rPh sb="8" eb="10">
      <t>クミタ</t>
    </rPh>
    <rPh sb="10" eb="11">
      <t>ヨウ</t>
    </rPh>
    <rPh sb="11" eb="13">
      <t>ソウチ</t>
    </rPh>
    <phoneticPr fontId="1"/>
  </si>
  <si>
    <t>半導体製造装置（部分品）</t>
    <rPh sb="0" eb="3">
      <t>ハンドウタイ</t>
    </rPh>
    <rPh sb="3" eb="5">
      <t>セイゾウ</t>
    </rPh>
    <rPh sb="5" eb="7">
      <t>ソウチ</t>
    </rPh>
    <rPh sb="8" eb="11">
      <t>ブブンヒン</t>
    </rPh>
    <phoneticPr fontId="1"/>
  </si>
  <si>
    <t>医療用器械器具</t>
    <rPh sb="0" eb="3">
      <t>イリョウヨウ</t>
    </rPh>
    <rPh sb="3" eb="5">
      <t>キカイ</t>
    </rPh>
    <rPh sb="5" eb="7">
      <t>キグ</t>
    </rPh>
    <phoneticPr fontId="1"/>
  </si>
  <si>
    <t>（内視鏡関連製品）</t>
    <rPh sb="1" eb="4">
      <t>ナイシキョウ</t>
    </rPh>
    <rPh sb="4" eb="6">
      <t>カンレン</t>
    </rPh>
    <rPh sb="6" eb="8">
      <t>セイヒン</t>
    </rPh>
    <phoneticPr fontId="1"/>
  </si>
  <si>
    <t>（部分品）</t>
    <rPh sb="1" eb="4">
      <t>ブブンヒン</t>
    </rPh>
    <phoneticPr fontId="1"/>
  </si>
  <si>
    <t>配線附属品端子</t>
    <rPh sb="5" eb="7">
      <t>タンシ</t>
    </rPh>
    <phoneticPr fontId="1"/>
  </si>
  <si>
    <t>Ｘ線装置関連部品</t>
    <rPh sb="2" eb="4">
      <t>ソウチ</t>
    </rPh>
    <rPh sb="4" eb="6">
      <t>カンレン</t>
    </rPh>
    <rPh sb="6" eb="8">
      <t>ブヒン</t>
    </rPh>
    <phoneticPr fontId="1"/>
  </si>
  <si>
    <t>入出力装置</t>
    <rPh sb="0" eb="3">
      <t>ニュウシュツリョク</t>
    </rPh>
    <rPh sb="3" eb="5">
      <t>ソウチ</t>
    </rPh>
    <phoneticPr fontId="1"/>
  </si>
  <si>
    <t>家庭用音響製品</t>
    <rPh sb="0" eb="3">
      <t>カテイヨウ</t>
    </rPh>
    <rPh sb="3" eb="5">
      <t>オンキョウ</t>
    </rPh>
    <rPh sb="5" eb="7">
      <t>セイヒン</t>
    </rPh>
    <phoneticPr fontId="1"/>
  </si>
  <si>
    <t>光コネクタ端末加工品</t>
    <rPh sb="0" eb="1">
      <t>ヒカリ</t>
    </rPh>
    <rPh sb="5" eb="7">
      <t>タンマツ</t>
    </rPh>
    <rPh sb="7" eb="10">
      <t>カコウヒン</t>
    </rPh>
    <phoneticPr fontId="1"/>
  </si>
  <si>
    <t>光情報通信機器</t>
    <rPh sb="0" eb="1">
      <t>ヒカリ</t>
    </rPh>
    <rPh sb="1" eb="5">
      <t>ジョウホウツウシン</t>
    </rPh>
    <rPh sb="5" eb="7">
      <t>キキ</t>
    </rPh>
    <phoneticPr fontId="1"/>
  </si>
  <si>
    <t>有線通信機械器具</t>
  </si>
  <si>
    <t>表示装置</t>
  </si>
  <si>
    <t>センサー関連部品</t>
    <rPh sb="4" eb="6">
      <t>カンレン</t>
    </rPh>
    <rPh sb="6" eb="8">
      <t>ブヒン</t>
    </rPh>
    <phoneticPr fontId="1"/>
  </si>
  <si>
    <r>
      <t>m</t>
    </r>
    <r>
      <rPr>
        <vertAlign val="superscript"/>
        <sz val="10.35"/>
        <rFont val="ＭＳ Ｐゴシック"/>
        <family val="3"/>
        <charset val="128"/>
      </rPr>
      <t>3</t>
    </r>
  </si>
  <si>
    <t>砕石</t>
    <rPh sb="0" eb="1">
      <t>クダ</t>
    </rPh>
    <rPh sb="1" eb="2">
      <t>イシ</t>
    </rPh>
    <phoneticPr fontId="1"/>
  </si>
  <si>
    <t>炭酸カルシウム精錬加工品</t>
    <rPh sb="0" eb="2">
      <t>タンサン</t>
    </rPh>
    <rPh sb="11" eb="12">
      <t>ヒン</t>
    </rPh>
    <phoneticPr fontId="1"/>
  </si>
  <si>
    <r>
      <t>千m</t>
    </r>
    <r>
      <rPr>
        <vertAlign val="superscript"/>
        <sz val="10.35"/>
        <rFont val="ＭＳ Ｐゴシック"/>
        <family val="3"/>
        <charset val="128"/>
      </rPr>
      <t>3</t>
    </r>
    <rPh sb="0" eb="1">
      <t>セン</t>
    </rPh>
    <phoneticPr fontId="1"/>
  </si>
  <si>
    <t>プラスチック製容器</t>
    <rPh sb="6" eb="7">
      <t>セイ</t>
    </rPh>
    <rPh sb="7" eb="9">
      <t>ヨウキ</t>
    </rPh>
    <phoneticPr fontId="1"/>
  </si>
  <si>
    <t>発泡スチロール箱</t>
    <rPh sb="0" eb="2">
      <t>ハッポウ</t>
    </rPh>
    <rPh sb="7" eb="8">
      <t>バコ</t>
    </rPh>
    <phoneticPr fontId="1"/>
  </si>
  <si>
    <t>パルプモウルド</t>
  </si>
  <si>
    <t>千枚</t>
    <rPh sb="0" eb="2">
      <t>センマイ</t>
    </rPh>
    <phoneticPr fontId="1"/>
  </si>
  <si>
    <t>その他の調味料</t>
    <rPh sb="2" eb="3">
      <t>タ</t>
    </rPh>
    <rPh sb="4" eb="7">
      <t>チョウミリョウ</t>
    </rPh>
    <phoneticPr fontId="1"/>
  </si>
  <si>
    <t>生菓子（和菓子、洋菓子）</t>
    <rPh sb="0" eb="3">
      <t>ナマガシ</t>
    </rPh>
    <rPh sb="4" eb="7">
      <t>ワガシ</t>
    </rPh>
    <rPh sb="8" eb="11">
      <t>ヨウガシ</t>
    </rPh>
    <phoneticPr fontId="1"/>
  </si>
  <si>
    <t>建具</t>
    <rPh sb="0" eb="2">
      <t>タテグ</t>
    </rPh>
    <phoneticPr fontId="1"/>
  </si>
  <si>
    <t>畳</t>
    <rPh sb="0" eb="1">
      <t>タタミ</t>
    </rPh>
    <phoneticPr fontId="1"/>
  </si>
  <si>
    <t>生原皮</t>
    <rPh sb="0" eb="1">
      <t>ナマ</t>
    </rPh>
    <rPh sb="1" eb="3">
      <t>ゲンピ</t>
    </rPh>
    <phoneticPr fontId="1"/>
  </si>
  <si>
    <t>電着画像技術部品</t>
    <rPh sb="0" eb="2">
      <t>デンチャク</t>
    </rPh>
    <rPh sb="2" eb="4">
      <t>ガゾウ</t>
    </rPh>
    <rPh sb="4" eb="6">
      <t>ギジュツ</t>
    </rPh>
    <rPh sb="6" eb="8">
      <t>ブヒン</t>
    </rPh>
    <phoneticPr fontId="1"/>
  </si>
  <si>
    <t>千円/個</t>
    <rPh sb="0" eb="2">
      <t>センエン</t>
    </rPh>
    <rPh sb="3" eb="4">
      <t>コ</t>
    </rPh>
    <phoneticPr fontId="1"/>
  </si>
  <si>
    <t>（精密機械工業：旧分類）</t>
    <rPh sb="1" eb="3">
      <t>セイミツ</t>
    </rPh>
    <rPh sb="3" eb="5">
      <t>キカイ</t>
    </rPh>
    <rPh sb="5" eb="7">
      <t>コウギョウ</t>
    </rPh>
    <rPh sb="8" eb="9">
      <t>キュウ</t>
    </rPh>
    <rPh sb="9" eb="11">
      <t>ブンルイ</t>
    </rPh>
    <phoneticPr fontId="2"/>
  </si>
  <si>
    <t>（一般機械工業：旧分類）</t>
    <rPh sb="1" eb="3">
      <t>イッパン</t>
    </rPh>
    <phoneticPr fontId="4"/>
  </si>
  <si>
    <t>塩蔵品</t>
    <rPh sb="0" eb="3">
      <t>エンゾウヒンシナ</t>
    </rPh>
    <phoneticPr fontId="1"/>
  </si>
  <si>
    <t>はん用機械工業</t>
    <rPh sb="2" eb="3">
      <t>ヨウ</t>
    </rPh>
    <rPh sb="3" eb="5">
      <t>キカイ</t>
    </rPh>
    <rPh sb="5" eb="7">
      <t>コウギョウ</t>
    </rPh>
    <phoneticPr fontId="1"/>
  </si>
  <si>
    <t>生産用機械工業</t>
    <rPh sb="5" eb="7">
      <t>コウギョウ</t>
    </rPh>
    <phoneticPr fontId="1"/>
  </si>
  <si>
    <t>業務用機械工業</t>
    <rPh sb="0" eb="3">
      <t>ギョウムヨウ</t>
    </rPh>
    <rPh sb="5" eb="7">
      <t>コウギョウ</t>
    </rPh>
    <phoneticPr fontId="1"/>
  </si>
  <si>
    <t>業務用機械工業</t>
    <rPh sb="0" eb="2">
      <t>ギョウム</t>
    </rPh>
    <rPh sb="2" eb="3">
      <t>ヨウ</t>
    </rPh>
    <rPh sb="3" eb="5">
      <t>キカイ</t>
    </rPh>
    <rPh sb="5" eb="7">
      <t>コウギョウ</t>
    </rPh>
    <phoneticPr fontId="1"/>
  </si>
  <si>
    <t>一般機械工業（旧分類：参考）</t>
    <rPh sb="0" eb="2">
      <t>イッパン</t>
    </rPh>
    <rPh sb="2" eb="4">
      <t>キカイ</t>
    </rPh>
    <rPh sb="4" eb="6">
      <t>コウギョウ</t>
    </rPh>
    <rPh sb="7" eb="8">
      <t>キュウ</t>
    </rPh>
    <rPh sb="8" eb="10">
      <t>ブンルイ</t>
    </rPh>
    <rPh sb="11" eb="13">
      <t>サンコウ</t>
    </rPh>
    <phoneticPr fontId="1"/>
  </si>
  <si>
    <t>表2-1：平成22年基準青森県鉱工業生産指数採用品目一覧表</t>
    <rPh sb="0" eb="1">
      <t>ヒョウ</t>
    </rPh>
    <rPh sb="5" eb="7">
      <t>ヘイセイ</t>
    </rPh>
    <rPh sb="9" eb="10">
      <t>ネン</t>
    </rPh>
    <rPh sb="10" eb="12">
      <t>キジュン</t>
    </rPh>
    <rPh sb="12" eb="15">
      <t>アオモリケン</t>
    </rPh>
    <rPh sb="15" eb="18">
      <t>コウコウギョウ</t>
    </rPh>
    <rPh sb="18" eb="20">
      <t>セイサン</t>
    </rPh>
    <rPh sb="20" eb="22">
      <t>シスウ</t>
    </rPh>
    <rPh sb="22" eb="24">
      <t>サイヨウ</t>
    </rPh>
    <rPh sb="24" eb="26">
      <t>ヒンモク</t>
    </rPh>
    <rPh sb="26" eb="29">
      <t>イチランヒョウ</t>
    </rPh>
    <phoneticPr fontId="1"/>
  </si>
  <si>
    <t>生産用機械工業</t>
    <rPh sb="0" eb="3">
      <t>セイサンヨウ</t>
    </rPh>
    <rPh sb="3" eb="5">
      <t>キカイ</t>
    </rPh>
    <rPh sb="5" eb="7">
      <t>コウギョウ</t>
    </rPh>
    <phoneticPr fontId="1"/>
  </si>
  <si>
    <t>光情報通信機器</t>
    <rPh sb="0" eb="1">
      <t>ヒカリ</t>
    </rPh>
    <rPh sb="1" eb="3">
      <t>ジョウホウ</t>
    </rPh>
    <rPh sb="3" eb="5">
      <t>ツウシン</t>
    </rPh>
    <rPh sb="5" eb="7">
      <t>キキ</t>
    </rPh>
    <phoneticPr fontId="1"/>
  </si>
  <si>
    <t>表3：平成17年基準及び平成22年基準業種別ウェイト比較表</t>
    <rPh sb="0" eb="1">
      <t>ヒョウ</t>
    </rPh>
    <rPh sb="3" eb="5">
      <t>ヘイセイ</t>
    </rPh>
    <rPh sb="7" eb="8">
      <t>ネン</t>
    </rPh>
    <rPh sb="8" eb="10">
      <t>キジュン</t>
    </rPh>
    <rPh sb="10" eb="11">
      <t>オヨ</t>
    </rPh>
    <rPh sb="12" eb="14">
      <t>ヘイセイ</t>
    </rPh>
    <rPh sb="16" eb="17">
      <t>ネン</t>
    </rPh>
    <rPh sb="17" eb="19">
      <t>キジュン</t>
    </rPh>
    <rPh sb="19" eb="21">
      <t>ギョウシュ</t>
    </rPh>
    <rPh sb="21" eb="22">
      <t>ベツ</t>
    </rPh>
    <rPh sb="26" eb="28">
      <t>ヒカク</t>
    </rPh>
    <rPh sb="28" eb="29">
      <t>ヒョウ</t>
    </rPh>
    <phoneticPr fontId="1"/>
  </si>
  <si>
    <t>平成22年基準</t>
    <rPh sb="0" eb="2">
      <t>ヘイセイ</t>
    </rPh>
    <rPh sb="4" eb="5">
      <t>ネン</t>
    </rPh>
    <rPh sb="5" eb="7">
      <t>キジュン</t>
    </rPh>
    <phoneticPr fontId="1"/>
  </si>
  <si>
    <t>業務用機械工業</t>
    <rPh sb="0" eb="3">
      <t>ギョウムヨウ</t>
    </rPh>
    <rPh sb="3" eb="5">
      <t>キカイ</t>
    </rPh>
    <rPh sb="5" eb="7">
      <t>コウギョウ</t>
    </rPh>
    <phoneticPr fontId="1"/>
  </si>
  <si>
    <t>統合</t>
    <rPh sb="0" eb="2">
      <t>トウゴウ</t>
    </rPh>
    <phoneticPr fontId="1"/>
  </si>
  <si>
    <t>精密機械工業（旧分類：参考）</t>
    <rPh sb="0" eb="2">
      <t>セイミツ</t>
    </rPh>
    <rPh sb="2" eb="4">
      <t>キカイ</t>
    </rPh>
    <rPh sb="4" eb="6">
      <t>コウギョウ</t>
    </rPh>
    <rPh sb="7" eb="8">
      <t>キュウ</t>
    </rPh>
    <rPh sb="8" eb="10">
      <t>ブンルイ</t>
    </rPh>
    <rPh sb="11" eb="13">
      <t>サンコウ</t>
    </rPh>
    <phoneticPr fontId="1"/>
  </si>
  <si>
    <t>廃止</t>
    <rPh sb="0" eb="2">
      <t>ハイシ</t>
    </rPh>
    <phoneticPr fontId="1"/>
  </si>
  <si>
    <t>表4：特殊分類区分及び定義</t>
    <rPh sb="0" eb="1">
      <t>ヒョウ</t>
    </rPh>
    <rPh sb="3" eb="5">
      <t>トクシュ</t>
    </rPh>
    <rPh sb="5" eb="7">
      <t>ブンルイ</t>
    </rPh>
    <rPh sb="7" eb="9">
      <t>クブン</t>
    </rPh>
    <rPh sb="9" eb="10">
      <t>オヨ</t>
    </rPh>
    <rPh sb="11" eb="13">
      <t>テイギ</t>
    </rPh>
    <phoneticPr fontId="1"/>
  </si>
  <si>
    <t>分割</t>
    <rPh sb="0" eb="2">
      <t>ブンカツ</t>
    </rPh>
    <phoneticPr fontId="1"/>
  </si>
  <si>
    <t>　家計以外で購入される製品で、原則として想定耐用年数が1年以上の</t>
    <rPh sb="29" eb="31">
      <t>イジョウ</t>
    </rPh>
    <phoneticPr fontId="1"/>
  </si>
  <si>
    <t>　原則として想定耐用年数が1年以上の比較的購入価格が高いもの。</t>
    <phoneticPr fontId="1"/>
  </si>
  <si>
    <t>　原則として想定耐用年数が1年未満または比較的購入価格が低いもの。</t>
    <rPh sb="28" eb="29">
      <t>ヒク</t>
    </rPh>
    <phoneticPr fontId="1"/>
  </si>
  <si>
    <t>パルプ・紙・紙加工品工業</t>
    <rPh sb="4" eb="5">
      <t>カミ</t>
    </rPh>
    <rPh sb="6" eb="7">
      <t>カミ</t>
    </rPh>
    <rPh sb="7" eb="10">
      <t>カコウヒン</t>
    </rPh>
    <rPh sb="10" eb="12">
      <t>コウギョウ</t>
    </rPh>
    <phoneticPr fontId="1"/>
  </si>
  <si>
    <t>業　　種</t>
    <rPh sb="0" eb="1">
      <t>ギョウ</t>
    </rPh>
    <rPh sb="3" eb="4">
      <t>シュ</t>
    </rPh>
    <phoneticPr fontId="1"/>
  </si>
  <si>
    <t>合　　計</t>
    <rPh sb="0" eb="1">
      <t>ゴウ</t>
    </rPh>
    <rPh sb="3" eb="4">
      <t>ケイ</t>
    </rPh>
    <phoneticPr fontId="1"/>
  </si>
  <si>
    <t>増　　減</t>
    <rPh sb="0" eb="1">
      <t>ゾウ</t>
    </rPh>
    <rPh sb="3" eb="4">
      <t>ゲン</t>
    </rPh>
    <phoneticPr fontId="1"/>
  </si>
  <si>
    <t>t</t>
    <phoneticPr fontId="1"/>
  </si>
  <si>
    <t>㎏</t>
    <phoneticPr fontId="1"/>
  </si>
  <si>
    <t>プラスチック用金型</t>
    <phoneticPr fontId="1"/>
  </si>
  <si>
    <t>kg</t>
    <phoneticPr fontId="1"/>
  </si>
  <si>
    <t>ロボット、同装置の部分品・取付具・附属品</t>
    <phoneticPr fontId="1"/>
  </si>
  <si>
    <t>ワイヤーハーネス</t>
    <phoneticPr fontId="1"/>
  </si>
  <si>
    <t>コンデンサ</t>
    <phoneticPr fontId="1"/>
  </si>
  <si>
    <t>コネクタ</t>
    <phoneticPr fontId="1"/>
  </si>
  <si>
    <t>サーミスタ・バリスタ</t>
    <phoneticPr fontId="1"/>
  </si>
  <si>
    <t>カラーフィルタ</t>
    <phoneticPr fontId="1"/>
  </si>
  <si>
    <t>シート</t>
    <phoneticPr fontId="1"/>
  </si>
  <si>
    <t>ｔ</t>
    <phoneticPr fontId="1"/>
  </si>
  <si>
    <t>セメント</t>
    <phoneticPr fontId="1"/>
  </si>
  <si>
    <t>ｔ</t>
    <phoneticPr fontId="1"/>
  </si>
  <si>
    <t>ファインセラミックス</t>
    <phoneticPr fontId="1"/>
  </si>
  <si>
    <t>kg</t>
    <phoneticPr fontId="1"/>
  </si>
  <si>
    <t>t</t>
    <phoneticPr fontId="1"/>
  </si>
  <si>
    <t>㎏</t>
    <phoneticPr fontId="1"/>
  </si>
  <si>
    <t>プラスチックフィルム・シート</t>
    <phoneticPr fontId="1"/>
  </si>
  <si>
    <t>A</t>
    <phoneticPr fontId="1"/>
  </si>
  <si>
    <t>B</t>
    <phoneticPr fontId="1"/>
  </si>
  <si>
    <t>C</t>
    <phoneticPr fontId="1"/>
  </si>
  <si>
    <t>デカ</t>
    <phoneticPr fontId="1"/>
  </si>
  <si>
    <t>kl</t>
    <phoneticPr fontId="1"/>
  </si>
  <si>
    <t>ケース</t>
    <phoneticPr fontId="1"/>
  </si>
  <si>
    <t>kl</t>
    <phoneticPr fontId="1"/>
  </si>
  <si>
    <t>パン</t>
    <phoneticPr fontId="1"/>
  </si>
  <si>
    <t>住宅建築用木製組立材料</t>
    <phoneticPr fontId="1"/>
  </si>
  <si>
    <t>パレットラック</t>
    <phoneticPr fontId="1"/>
  </si>
  <si>
    <t>ＭＷＨ</t>
    <phoneticPr fontId="1"/>
  </si>
  <si>
    <t>個/t</t>
    <rPh sb="0" eb="1">
      <t>コ</t>
    </rPh>
    <phoneticPr fontId="1"/>
  </si>
  <si>
    <t>名　　称</t>
    <rPh sb="0" eb="1">
      <t>ナ</t>
    </rPh>
    <rPh sb="3" eb="4">
      <t>ショウ</t>
    </rPh>
    <phoneticPr fontId="1"/>
  </si>
  <si>
    <t>ＭＷＨ</t>
    <phoneticPr fontId="1"/>
  </si>
  <si>
    <t>パレットラック</t>
    <phoneticPr fontId="1"/>
  </si>
  <si>
    <t>住宅建築用木製組立材料</t>
    <phoneticPr fontId="1"/>
  </si>
  <si>
    <t>プラスチック製家具</t>
    <rPh sb="6" eb="7">
      <t>セイ</t>
    </rPh>
    <rPh sb="7" eb="9">
      <t>カグ</t>
    </rPh>
    <phoneticPr fontId="1"/>
  </si>
  <si>
    <t>t</t>
    <phoneticPr fontId="1"/>
  </si>
  <si>
    <t>精米</t>
    <rPh sb="0" eb="2">
      <t>セイマイ</t>
    </rPh>
    <phoneticPr fontId="1"/>
  </si>
  <si>
    <t>ｔ</t>
    <phoneticPr fontId="1"/>
  </si>
  <si>
    <t>kl</t>
    <phoneticPr fontId="1"/>
  </si>
  <si>
    <t>ケース</t>
    <phoneticPr fontId="1"/>
  </si>
  <si>
    <t>kl</t>
    <phoneticPr fontId="1"/>
  </si>
  <si>
    <t>すし・弁当・おにぎり</t>
    <rPh sb="3" eb="5">
      <t>ベントウ</t>
    </rPh>
    <phoneticPr fontId="1"/>
  </si>
  <si>
    <t>食</t>
    <rPh sb="0" eb="1">
      <t>ショク</t>
    </rPh>
    <phoneticPr fontId="1"/>
  </si>
  <si>
    <t>フリーズドライ食品</t>
    <rPh sb="7" eb="9">
      <t>ショクヒン</t>
    </rPh>
    <phoneticPr fontId="1"/>
  </si>
  <si>
    <t>レトルト食品</t>
    <rPh sb="4" eb="6">
      <t>ショクヒン</t>
    </rPh>
    <phoneticPr fontId="1"/>
  </si>
  <si>
    <t>t</t>
    <phoneticPr fontId="1"/>
  </si>
  <si>
    <t>そう(惣)菜</t>
    <rPh sb="3" eb="4">
      <t>ソウ</t>
    </rPh>
    <rPh sb="5" eb="6">
      <t>サイ</t>
    </rPh>
    <phoneticPr fontId="1"/>
  </si>
  <si>
    <t>t</t>
    <phoneticPr fontId="1"/>
  </si>
  <si>
    <t>t</t>
    <phoneticPr fontId="1"/>
  </si>
  <si>
    <t>ｔ</t>
    <phoneticPr fontId="1"/>
  </si>
  <si>
    <t>㎏</t>
    <phoneticPr fontId="1"/>
  </si>
  <si>
    <t>㎏</t>
    <phoneticPr fontId="1"/>
  </si>
  <si>
    <t>パン</t>
    <phoneticPr fontId="1"/>
  </si>
  <si>
    <t>kl</t>
    <phoneticPr fontId="1"/>
  </si>
  <si>
    <t>㎏</t>
    <phoneticPr fontId="1"/>
  </si>
  <si>
    <t>原料用りんご果汁</t>
    <rPh sb="0" eb="3">
      <t>ゲンリョウヨウ</t>
    </rPh>
    <rPh sb="6" eb="8">
      <t>カジュウ</t>
    </rPh>
    <phoneticPr fontId="1"/>
  </si>
  <si>
    <t>ｔ</t>
    <phoneticPr fontId="1"/>
  </si>
  <si>
    <t>ケース</t>
    <phoneticPr fontId="1"/>
  </si>
  <si>
    <t>kl</t>
    <phoneticPr fontId="1"/>
  </si>
  <si>
    <t>デカ</t>
    <phoneticPr fontId="1"/>
  </si>
  <si>
    <t>ｔ</t>
    <phoneticPr fontId="1"/>
  </si>
  <si>
    <t>電気機械器具用プラスチック製品</t>
    <rPh sb="0" eb="2">
      <t>デンキ</t>
    </rPh>
    <rPh sb="2" eb="4">
      <t>キカイ</t>
    </rPh>
    <rPh sb="4" eb="7">
      <t>キグヨウ</t>
    </rPh>
    <rPh sb="13" eb="15">
      <t>セイヒン</t>
    </rPh>
    <phoneticPr fontId="1"/>
  </si>
  <si>
    <t>C</t>
    <phoneticPr fontId="1"/>
  </si>
  <si>
    <t>B</t>
    <phoneticPr fontId="1"/>
  </si>
  <si>
    <t>A</t>
    <phoneticPr fontId="1"/>
  </si>
  <si>
    <t>ｔ</t>
    <phoneticPr fontId="1"/>
  </si>
  <si>
    <t>プラスチックフィルム・シート</t>
    <phoneticPr fontId="1"/>
  </si>
  <si>
    <t>ｔ</t>
    <phoneticPr fontId="1"/>
  </si>
  <si>
    <t>ｔ</t>
    <phoneticPr fontId="1"/>
  </si>
  <si>
    <t>kg</t>
    <phoneticPr fontId="1"/>
  </si>
  <si>
    <t>ファインセラミックス</t>
    <phoneticPr fontId="1"/>
  </si>
  <si>
    <t>セメント</t>
    <phoneticPr fontId="1"/>
  </si>
  <si>
    <t>シート</t>
    <phoneticPr fontId="1"/>
  </si>
  <si>
    <t>カラーフィルタ</t>
    <phoneticPr fontId="1"/>
  </si>
  <si>
    <t>サーミスタ・バリスタ</t>
    <phoneticPr fontId="1"/>
  </si>
  <si>
    <t>コネクタ</t>
    <phoneticPr fontId="1"/>
  </si>
  <si>
    <t>コンデンサ</t>
    <phoneticPr fontId="1"/>
  </si>
  <si>
    <t>ワイヤーハーネス</t>
    <phoneticPr fontId="1"/>
  </si>
  <si>
    <t>水道メータ</t>
    <rPh sb="0" eb="2">
      <t>スイドウ</t>
    </rPh>
    <phoneticPr fontId="1"/>
  </si>
  <si>
    <t>製本機械</t>
    <rPh sb="0" eb="2">
      <t>セイホン</t>
    </rPh>
    <rPh sb="2" eb="4">
      <t>キカイ</t>
    </rPh>
    <phoneticPr fontId="1"/>
  </si>
  <si>
    <t>業務用機械器具</t>
    <rPh sb="0" eb="3">
      <t>ギョウムヨウ</t>
    </rPh>
    <phoneticPr fontId="1"/>
  </si>
  <si>
    <t>ロボット、同装置の部分品・取付具・附属品</t>
    <phoneticPr fontId="1"/>
  </si>
  <si>
    <t>kg</t>
    <phoneticPr fontId="1"/>
  </si>
  <si>
    <t>プラスチック用金型</t>
    <phoneticPr fontId="1"/>
  </si>
  <si>
    <t>生産用機械器具</t>
    <phoneticPr fontId="1"/>
  </si>
  <si>
    <t>はん用機械器具</t>
    <rPh sb="2" eb="3">
      <t>ヨウ</t>
    </rPh>
    <rPh sb="3" eb="5">
      <t>キカイ</t>
    </rPh>
    <rPh sb="5" eb="7">
      <t>キグ</t>
    </rPh>
    <phoneticPr fontId="1"/>
  </si>
  <si>
    <t>スチールサッシ・ドア</t>
    <phoneticPr fontId="1"/>
  </si>
  <si>
    <t>スチールシャッター</t>
    <phoneticPr fontId="1"/>
  </si>
  <si>
    <t>km</t>
    <phoneticPr fontId="1"/>
  </si>
  <si>
    <t>ｔ</t>
    <phoneticPr fontId="1"/>
  </si>
  <si>
    <t>フェロアロイ</t>
    <phoneticPr fontId="1"/>
  </si>
  <si>
    <t>ウェイト</t>
    <phoneticPr fontId="1"/>
  </si>
  <si>
    <t>表2-2：平成27年基準青森県鉱工業生産指数採用品目変更状況</t>
    <rPh sb="0" eb="1">
      <t>ヒョウ</t>
    </rPh>
    <rPh sb="5" eb="7">
      <t>ヘイセイ</t>
    </rPh>
    <rPh sb="9" eb="10">
      <t>ネン</t>
    </rPh>
    <rPh sb="10" eb="12">
      <t>キジュン</t>
    </rPh>
    <rPh sb="12" eb="15">
      <t>アオモリケン</t>
    </rPh>
    <rPh sb="15" eb="18">
      <t>コウコウギョウ</t>
    </rPh>
    <rPh sb="18" eb="20">
      <t>セイサン</t>
    </rPh>
    <rPh sb="20" eb="22">
      <t>シスウ</t>
    </rPh>
    <rPh sb="22" eb="24">
      <t>サイヨウ</t>
    </rPh>
    <rPh sb="24" eb="26">
      <t>ヒンモク</t>
    </rPh>
    <rPh sb="26" eb="28">
      <t>ヘンコウ</t>
    </rPh>
    <rPh sb="28" eb="30">
      <t>ジョウキョウ</t>
    </rPh>
    <phoneticPr fontId="1"/>
  </si>
  <si>
    <t>普通鋼冷間仕上摩棒鋼</t>
    <rPh sb="0" eb="2">
      <t>フツウ</t>
    </rPh>
    <rPh sb="2" eb="3">
      <t>コウ</t>
    </rPh>
    <rPh sb="3" eb="5">
      <t>レイカン</t>
    </rPh>
    <rPh sb="5" eb="7">
      <t>シア</t>
    </rPh>
    <rPh sb="7" eb="8">
      <t>マ</t>
    </rPh>
    <rPh sb="8" eb="10">
      <t>ボウコウ</t>
    </rPh>
    <phoneticPr fontId="1"/>
  </si>
  <si>
    <t>光ファイバーコード</t>
    <rPh sb="0" eb="1">
      <t>ヒカリ</t>
    </rPh>
    <phoneticPr fontId="1"/>
  </si>
  <si>
    <t>光ファイバーケーブル</t>
    <rPh sb="0" eb="1">
      <t>ヒカリ</t>
    </rPh>
    <phoneticPr fontId="1"/>
  </si>
  <si>
    <t>鉄製金網</t>
    <rPh sb="0" eb="2">
      <t>テツセイ</t>
    </rPh>
    <rPh sb="2" eb="4">
      <t>カナアミ</t>
    </rPh>
    <phoneticPr fontId="1"/>
  </si>
  <si>
    <t>石油・石炭工業</t>
    <rPh sb="0" eb="2">
      <t>セキユ</t>
    </rPh>
    <rPh sb="3" eb="5">
      <t>セキタン</t>
    </rPh>
    <rPh sb="5" eb="7">
      <t>コウギョウ</t>
    </rPh>
    <phoneticPr fontId="1"/>
  </si>
  <si>
    <t>配合肥料</t>
    <rPh sb="0" eb="2">
      <t>ハイゴウ</t>
    </rPh>
    <rPh sb="2" eb="4">
      <t>ヒリョウ</t>
    </rPh>
    <phoneticPr fontId="1"/>
  </si>
  <si>
    <t>繊維工業</t>
    <rPh sb="0" eb="2">
      <t>センイ</t>
    </rPh>
    <rPh sb="2" eb="4">
      <t>コウギョウ</t>
    </rPh>
    <rPh sb="3" eb="4">
      <t>カコウ</t>
    </rPh>
    <phoneticPr fontId="1"/>
  </si>
  <si>
    <t>そう（惣）菜</t>
    <rPh sb="3" eb="4">
      <t>ソウ</t>
    </rPh>
    <rPh sb="5" eb="6">
      <t>ナ</t>
    </rPh>
    <phoneticPr fontId="1"/>
  </si>
  <si>
    <t>公共事業（参考）</t>
    <rPh sb="0" eb="2">
      <t>コウキョウ</t>
    </rPh>
    <rPh sb="2" eb="4">
      <t>ジギョウ</t>
    </rPh>
    <rPh sb="5" eb="7">
      <t>サンコウ</t>
    </rPh>
    <phoneticPr fontId="1"/>
  </si>
  <si>
    <t>平成27年基準</t>
    <rPh sb="0" eb="2">
      <t>ヘイセイ</t>
    </rPh>
    <rPh sb="4" eb="5">
      <t>ネン</t>
    </rPh>
    <rPh sb="5" eb="7">
      <t>キジュン</t>
    </rPh>
    <phoneticPr fontId="1"/>
  </si>
  <si>
    <t>金属ネームプレート</t>
    <rPh sb="0" eb="2">
      <t>キンゾク</t>
    </rPh>
    <phoneticPr fontId="1"/>
  </si>
  <si>
    <t>真空装置・真空機器</t>
    <phoneticPr fontId="1"/>
  </si>
  <si>
    <t>カーナビゲーションシステム</t>
    <phoneticPr fontId="1"/>
  </si>
  <si>
    <t>ＰＣコンクリート製品</t>
    <rPh sb="8" eb="10">
      <t>セイヒン</t>
    </rPh>
    <phoneticPr fontId="1"/>
  </si>
  <si>
    <t>半導体集積回路（ＩＣ）</t>
    <rPh sb="0" eb="3">
      <t>ハンドウタイ</t>
    </rPh>
    <rPh sb="3" eb="5">
      <t>シュウセキ</t>
    </rPh>
    <rPh sb="5" eb="7">
      <t>カイロ</t>
    </rPh>
    <phoneticPr fontId="1"/>
  </si>
  <si>
    <t>その他の有機化学工業製品</t>
    <rPh sb="2" eb="3">
      <t>タ</t>
    </rPh>
    <rPh sb="4" eb="6">
      <t>ユウキ</t>
    </rPh>
    <rPh sb="6" eb="8">
      <t>カガク</t>
    </rPh>
    <rPh sb="8" eb="10">
      <t>コウギョウ</t>
    </rPh>
    <rPh sb="10" eb="12">
      <t>セイヒン</t>
    </rPh>
    <phoneticPr fontId="1"/>
  </si>
  <si>
    <t>個／kg</t>
    <rPh sb="0" eb="1">
      <t>コ</t>
    </rPh>
    <phoneticPr fontId="1"/>
  </si>
  <si>
    <t>ニット製アウターシャツ類</t>
    <rPh sb="3" eb="4">
      <t>セイ</t>
    </rPh>
    <rPh sb="11" eb="12">
      <t>ルイ</t>
    </rPh>
    <phoneticPr fontId="1"/>
  </si>
  <si>
    <t>フリーズドライ食品その他の製造食料品</t>
    <rPh sb="7" eb="9">
      <t>ショクヒン</t>
    </rPh>
    <rPh sb="11" eb="12">
      <t>タ</t>
    </rPh>
    <rPh sb="13" eb="15">
      <t>セイゾウ</t>
    </rPh>
    <rPh sb="15" eb="18">
      <t>ショクリョウヒン</t>
    </rPh>
    <phoneticPr fontId="1"/>
  </si>
  <si>
    <t>すし、弁当、おにぎり</t>
    <rPh sb="3" eb="5">
      <t>ベントウ</t>
    </rPh>
    <phoneticPr fontId="1"/>
  </si>
  <si>
    <t>名称変更（表示装置）</t>
    <rPh sb="0" eb="2">
      <t>メイショウ</t>
    </rPh>
    <rPh sb="2" eb="4">
      <t>ヘンコウ</t>
    </rPh>
    <rPh sb="5" eb="7">
      <t>ヒョウジ</t>
    </rPh>
    <rPh sb="7" eb="9">
      <t>ソウチ</t>
    </rPh>
    <phoneticPr fontId="1"/>
  </si>
  <si>
    <t>モス型IC（マイコン）
→バイポーラ型IC（新）と合わせて、半導体集積回路（ＩＣ）</t>
    <rPh sb="18" eb="19">
      <t>ガタ</t>
    </rPh>
    <rPh sb="22" eb="23">
      <t>シン</t>
    </rPh>
    <rPh sb="25" eb="26">
      <t>ア</t>
    </rPh>
    <rPh sb="30" eb="33">
      <t>ハンドウタイ</t>
    </rPh>
    <rPh sb="33" eb="35">
      <t>シュウセキ</t>
    </rPh>
    <rPh sb="35" eb="37">
      <t>カイロ</t>
    </rPh>
    <phoneticPr fontId="1"/>
  </si>
  <si>
    <t>豆腐・油揚</t>
    <rPh sb="0" eb="2">
      <t>トウフ</t>
    </rPh>
    <rPh sb="3" eb="5">
      <t>アブラア</t>
    </rPh>
    <phoneticPr fontId="1"/>
  </si>
  <si>
    <t>個/㎡/千円</t>
    <rPh sb="0" eb="1">
      <t>コ</t>
    </rPh>
    <rPh sb="4" eb="6">
      <t>センエン</t>
    </rPh>
    <phoneticPr fontId="1"/>
  </si>
  <si>
    <t>t/kg</t>
    <phoneticPr fontId="1"/>
  </si>
  <si>
    <t>個/千円</t>
    <rPh sb="0" eb="1">
      <t>コ</t>
    </rPh>
    <rPh sb="2" eb="4">
      <t>センエン</t>
    </rPh>
    <phoneticPr fontId="1"/>
  </si>
  <si>
    <r>
      <t>m</t>
    </r>
    <r>
      <rPr>
        <vertAlign val="superscript"/>
        <sz val="10.35"/>
        <rFont val="ＭＳ Ｐゴシック"/>
        <family val="3"/>
        <charset val="128"/>
      </rPr>
      <t>3</t>
    </r>
    <phoneticPr fontId="1"/>
  </si>
  <si>
    <r>
      <t>m</t>
    </r>
    <r>
      <rPr>
        <vertAlign val="superscript"/>
        <sz val="10.35"/>
        <rFont val="ＭＳ Ｐゴシック"/>
        <family val="3"/>
        <charset val="128"/>
      </rPr>
      <t>3</t>
    </r>
    <r>
      <rPr>
        <sz val="10.35"/>
        <rFont val="ＭＳ Ｐゴシック"/>
        <family val="3"/>
        <charset val="128"/>
      </rPr>
      <t>/t</t>
    </r>
    <phoneticPr fontId="1"/>
  </si>
  <si>
    <t>個/ｔ</t>
    <rPh sb="0" eb="1">
      <t>コ</t>
    </rPh>
    <phoneticPr fontId="1"/>
  </si>
  <si>
    <t>個/kg</t>
    <rPh sb="0" eb="1">
      <t>コ</t>
    </rPh>
    <phoneticPr fontId="1"/>
  </si>
  <si>
    <t>（金属板加工）</t>
    <rPh sb="1" eb="4">
      <t>キンゾクバン</t>
    </rPh>
    <rPh sb="4" eb="6">
      <t>カコウ</t>
    </rPh>
    <phoneticPr fontId="1"/>
  </si>
  <si>
    <t>27年基準ウェイト</t>
    <rPh sb="2" eb="3">
      <t>ネン</t>
    </rPh>
    <rPh sb="3" eb="5">
      <t>キジュン</t>
    </rPh>
    <phoneticPr fontId="25"/>
  </si>
  <si>
    <t>鉱工業</t>
    <rPh sb="0" eb="3">
      <t>コウコウギョウ</t>
    </rPh>
    <phoneticPr fontId="25"/>
  </si>
  <si>
    <t>　最終需要財</t>
    <rPh sb="1" eb="3">
      <t>サイシュウ</t>
    </rPh>
    <rPh sb="3" eb="5">
      <t>ジュヨウ</t>
    </rPh>
    <rPh sb="5" eb="6">
      <t>ザイ</t>
    </rPh>
    <phoneticPr fontId="25"/>
  </si>
  <si>
    <t>　　投資財</t>
    <rPh sb="2" eb="5">
      <t>トウシザイ</t>
    </rPh>
    <phoneticPr fontId="25"/>
  </si>
  <si>
    <t>　　消費財</t>
    <rPh sb="2" eb="5">
      <t>ショウヒザイ</t>
    </rPh>
    <phoneticPr fontId="25"/>
  </si>
  <si>
    <t>　生産財</t>
    <rPh sb="1" eb="4">
      <t>セイサンザイ</t>
    </rPh>
    <phoneticPr fontId="25"/>
  </si>
  <si>
    <t>生産財（鉱工業用）</t>
    <rPh sb="0" eb="3">
      <t>セイサンザイ</t>
    </rPh>
    <rPh sb="4" eb="7">
      <t>コウコウギョウ</t>
    </rPh>
    <rPh sb="7" eb="8">
      <t>ヨウ</t>
    </rPh>
    <phoneticPr fontId="1"/>
  </si>
  <si>
    <t>生産財（その他用）</t>
    <rPh sb="0" eb="3">
      <t>セイサンザイ</t>
    </rPh>
    <rPh sb="6" eb="7">
      <t>タ</t>
    </rPh>
    <rPh sb="7" eb="8">
      <t>ヨウ</t>
    </rPh>
    <phoneticPr fontId="1"/>
  </si>
  <si>
    <t>投資財（資 本 財）</t>
    <rPh sb="0" eb="2">
      <t>トウシ</t>
    </rPh>
    <rPh sb="2" eb="3">
      <t>ザイ</t>
    </rPh>
    <rPh sb="4" eb="5">
      <t>シ</t>
    </rPh>
    <rPh sb="6" eb="7">
      <t>ホン</t>
    </rPh>
    <rPh sb="8" eb="9">
      <t>ザイ</t>
    </rPh>
    <phoneticPr fontId="1"/>
  </si>
  <si>
    <t>投資財（建 設 財）</t>
    <rPh sb="0" eb="2">
      <t>トウシ</t>
    </rPh>
    <rPh sb="2" eb="3">
      <t>ザイ</t>
    </rPh>
    <rPh sb="4" eb="5">
      <t>タツル</t>
    </rPh>
    <rPh sb="6" eb="7">
      <t>セツ</t>
    </rPh>
    <rPh sb="8" eb="9">
      <t>ザイ</t>
    </rPh>
    <phoneticPr fontId="1"/>
  </si>
  <si>
    <t>消費財（ 耐  久 ）</t>
    <rPh sb="0" eb="3">
      <t>ショウヒザイ</t>
    </rPh>
    <rPh sb="5" eb="6">
      <t>タイ</t>
    </rPh>
    <rPh sb="8" eb="9">
      <t>ヒサシ</t>
    </rPh>
    <phoneticPr fontId="1"/>
  </si>
  <si>
    <t>消費財（非 耐 久）</t>
    <rPh sb="0" eb="3">
      <t>ショウヒザイ</t>
    </rPh>
    <rPh sb="4" eb="5">
      <t>ヒ</t>
    </rPh>
    <rPh sb="6" eb="7">
      <t>タイ</t>
    </rPh>
    <rPh sb="8" eb="9">
      <t>ヒサシ</t>
    </rPh>
    <phoneticPr fontId="1"/>
  </si>
  <si>
    <r>
      <rPr>
        <sz val="11"/>
        <color theme="1"/>
        <rFont val="ＭＳ Ｐゴシック"/>
        <family val="2"/>
        <charset val="128"/>
      </rPr>
      <t>鉱業</t>
    </r>
    <rPh sb="0" eb="2">
      <t>コウギョウ</t>
    </rPh>
    <phoneticPr fontId="25"/>
  </si>
  <si>
    <t>生産用機械器具</t>
  </si>
  <si>
    <t>22年基準ウェイト</t>
    <rPh sb="2" eb="3">
      <t>ネン</t>
    </rPh>
    <rPh sb="3" eb="5">
      <t>キジュン</t>
    </rPh>
    <phoneticPr fontId="25"/>
  </si>
  <si>
    <t>非鉄金属合金粉末</t>
    <rPh sb="0" eb="2">
      <t>ヒテツ</t>
    </rPh>
    <rPh sb="2" eb="4">
      <t>キンゾク</t>
    </rPh>
    <rPh sb="4" eb="6">
      <t>ゴウキン</t>
    </rPh>
    <rPh sb="6" eb="8">
      <t>フンマツ</t>
    </rPh>
    <phoneticPr fontId="1"/>
  </si>
  <si>
    <t>新</t>
    <rPh sb="0" eb="1">
      <t>シン</t>
    </rPh>
    <phoneticPr fontId="1"/>
  </si>
  <si>
    <t>削</t>
    <rPh sb="0" eb="1">
      <t>サク</t>
    </rPh>
    <phoneticPr fontId="1"/>
  </si>
  <si>
    <t>訂</t>
    <rPh sb="0" eb="1">
      <t>テイ</t>
    </rPh>
    <phoneticPr fontId="1"/>
  </si>
  <si>
    <t>（ステンレス・板金製パネルタンク）</t>
    <rPh sb="7" eb="9">
      <t>バンキン</t>
    </rPh>
    <rPh sb="9" eb="10">
      <t>セイ</t>
    </rPh>
    <phoneticPr fontId="1"/>
  </si>
  <si>
    <t>表示装置の部分品・取付具・附属品</t>
    <rPh sb="5" eb="8">
      <t>ブブンヒン</t>
    </rPh>
    <rPh sb="9" eb="11">
      <t>トリツケ</t>
    </rPh>
    <rPh sb="11" eb="12">
      <t>グ</t>
    </rPh>
    <rPh sb="13" eb="15">
      <t>フゾク</t>
    </rPh>
    <rPh sb="15" eb="16">
      <t>ヒン</t>
    </rPh>
    <phoneticPr fontId="1"/>
  </si>
  <si>
    <r>
      <t>m</t>
    </r>
    <r>
      <rPr>
        <b/>
        <vertAlign val="superscript"/>
        <sz val="10.35"/>
        <color rgb="FF00B0F0"/>
        <rFont val="ＭＳ Ｐゴシック"/>
        <family val="3"/>
        <charset val="128"/>
      </rPr>
      <t>3</t>
    </r>
    <r>
      <rPr>
        <b/>
        <sz val="10.35"/>
        <color rgb="FF00B0F0"/>
        <rFont val="ＭＳ Ｐゴシック"/>
        <family val="3"/>
        <charset val="128"/>
      </rPr>
      <t>/t</t>
    </r>
    <phoneticPr fontId="1"/>
  </si>
  <si>
    <t>ｔ/kg</t>
    <phoneticPr fontId="1"/>
  </si>
  <si>
    <t>生産財（その他用）</t>
    <rPh sb="0" eb="2">
      <t>セイサン</t>
    </rPh>
    <rPh sb="2" eb="3">
      <t>ザイ</t>
    </rPh>
    <rPh sb="6" eb="7">
      <t>タ</t>
    </rPh>
    <rPh sb="7" eb="8">
      <t>ヨウ</t>
    </rPh>
    <phoneticPr fontId="1"/>
  </si>
  <si>
    <t>その他の農産保存食料品</t>
    <rPh sb="2" eb="3">
      <t>タ</t>
    </rPh>
    <rPh sb="4" eb="6">
      <t>ノウサン</t>
    </rPh>
    <rPh sb="6" eb="8">
      <t>ホゾン</t>
    </rPh>
    <rPh sb="8" eb="11">
      <t>ショクリョウヒン</t>
    </rPh>
    <phoneticPr fontId="1"/>
  </si>
  <si>
    <t>ジュース・その他の清涼飲料</t>
    <rPh sb="7" eb="8">
      <t>ホカ</t>
    </rPh>
    <rPh sb="9" eb="11">
      <t>セイリョウ</t>
    </rPh>
    <rPh sb="11" eb="13">
      <t>インリョウ</t>
    </rPh>
    <phoneticPr fontId="1"/>
  </si>
  <si>
    <t>[集計値チェック用]</t>
    <rPh sb="1" eb="3">
      <t>シュウケイ</t>
    </rPh>
    <rPh sb="3" eb="4">
      <t>アタイ</t>
    </rPh>
    <rPh sb="8" eb="9">
      <t>ヨウ</t>
    </rPh>
    <phoneticPr fontId="1"/>
  </si>
  <si>
    <t>台帳No</t>
    <rPh sb="0" eb="2">
      <t>ダイチョウ</t>
    </rPh>
    <phoneticPr fontId="1"/>
  </si>
  <si>
    <t>H27基準</t>
    <rPh sb="3" eb="5">
      <t>キジュン</t>
    </rPh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</si>
  <si>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</si>
  <si>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</si>
  <si>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</si>
  <si>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</si>
  <si>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5</t>
    <phoneticPr fontId="1"/>
  </si>
  <si>
    <t>6</t>
    <phoneticPr fontId="1"/>
  </si>
  <si>
    <t>7</t>
    <phoneticPr fontId="1"/>
  </si>
  <si>
    <t>8</t>
    <phoneticPr fontId="1"/>
  </si>
  <si>
    <t>9</t>
    <phoneticPr fontId="1"/>
  </si>
  <si>
    <t>10</t>
    <phoneticPr fontId="1"/>
  </si>
  <si>
    <t>11</t>
    <phoneticPr fontId="1"/>
  </si>
  <si>
    <t>12-3</t>
    <phoneticPr fontId="1"/>
  </si>
  <si>
    <t>13</t>
    <phoneticPr fontId="1"/>
  </si>
  <si>
    <t>14</t>
    <phoneticPr fontId="1"/>
  </si>
  <si>
    <t>15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</si>
  <si>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</si>
  <si>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</si>
  <si>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</si>
  <si>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</si>
  <si>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</si>
  <si>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21</t>
    <phoneticPr fontId="1"/>
  </si>
  <si>
    <t>22</t>
    <phoneticPr fontId="1"/>
  </si>
  <si>
    <t>23</t>
    <phoneticPr fontId="1"/>
  </si>
  <si>
    <t>24</t>
    <phoneticPr fontId="1"/>
  </si>
  <si>
    <t>25</t>
    <phoneticPr fontId="1"/>
  </si>
  <si>
    <t>26</t>
    <phoneticPr fontId="1"/>
  </si>
  <si>
    <t>27</t>
    <phoneticPr fontId="1"/>
  </si>
  <si>
    <t>28</t>
    <phoneticPr fontId="1"/>
  </si>
  <si>
    <t>29</t>
    <phoneticPr fontId="1"/>
  </si>
  <si>
    <t>30</t>
    <phoneticPr fontId="1"/>
  </si>
  <si>
    <t>31-1</t>
    <phoneticPr fontId="1"/>
  </si>
  <si>
    <t>31-2</t>
    <phoneticPr fontId="1"/>
  </si>
  <si>
    <t>32</t>
    <phoneticPr fontId="1"/>
  </si>
  <si>
    <t>33</t>
    <phoneticPr fontId="1"/>
  </si>
  <si>
    <t>34</t>
    <phoneticPr fontId="1"/>
  </si>
  <si>
    <t>35</t>
    <phoneticPr fontId="1"/>
  </si>
  <si>
    <t>36</t>
    <phoneticPr fontId="1"/>
  </si>
  <si>
    <t>37</t>
    <phoneticPr fontId="1"/>
  </si>
  <si>
    <t>38</t>
    <phoneticPr fontId="1"/>
  </si>
  <si>
    <t>39</t>
    <phoneticPr fontId="1"/>
  </si>
  <si>
    <t>40</t>
    <phoneticPr fontId="1"/>
  </si>
  <si>
    <t>41</t>
    <phoneticPr fontId="1"/>
  </si>
  <si>
    <t>42</t>
    <phoneticPr fontId="1"/>
  </si>
  <si>
    <t>43</t>
    <phoneticPr fontId="1"/>
  </si>
  <si>
    <t>44</t>
    <phoneticPr fontId="1"/>
  </si>
  <si>
    <t>45</t>
    <phoneticPr fontId="1"/>
  </si>
  <si>
    <t>46</t>
    <phoneticPr fontId="1"/>
  </si>
  <si>
    <t>47</t>
    <phoneticPr fontId="1"/>
  </si>
  <si>
    <t>48</t>
    <phoneticPr fontId="1"/>
  </si>
  <si>
    <t>49</t>
    <phoneticPr fontId="1"/>
  </si>
  <si>
    <t>50</t>
    <phoneticPr fontId="1"/>
  </si>
  <si>
    <t>51</t>
    <phoneticPr fontId="1"/>
  </si>
  <si>
    <t>52</t>
    <phoneticPr fontId="1"/>
  </si>
  <si>
    <t>53</t>
    <phoneticPr fontId="1"/>
  </si>
  <si>
    <t>54</t>
    <phoneticPr fontId="1"/>
  </si>
  <si>
    <t>55</t>
    <phoneticPr fontId="1"/>
  </si>
  <si>
    <t>56</t>
    <phoneticPr fontId="1"/>
  </si>
  <si>
    <t>57</t>
    <phoneticPr fontId="1"/>
  </si>
  <si>
    <t>58</t>
    <phoneticPr fontId="1"/>
  </si>
  <si>
    <t>59</t>
    <phoneticPr fontId="1"/>
  </si>
  <si>
    <t>60</t>
    <phoneticPr fontId="1"/>
  </si>
  <si>
    <t>61</t>
    <phoneticPr fontId="1"/>
  </si>
  <si>
    <t>62</t>
    <phoneticPr fontId="1"/>
  </si>
  <si>
    <t>63</t>
    <phoneticPr fontId="1"/>
  </si>
  <si>
    <t>64</t>
    <phoneticPr fontId="1"/>
  </si>
  <si>
    <t>65</t>
    <phoneticPr fontId="1"/>
  </si>
  <si>
    <t>66</t>
    <phoneticPr fontId="1"/>
  </si>
  <si>
    <t>67</t>
    <phoneticPr fontId="1"/>
  </si>
  <si>
    <t>68</t>
    <phoneticPr fontId="1"/>
  </si>
  <si>
    <t>69</t>
    <phoneticPr fontId="1"/>
  </si>
  <si>
    <t>12-1,2</t>
    <phoneticPr fontId="1"/>
  </si>
  <si>
    <t>70</t>
    <phoneticPr fontId="1"/>
  </si>
  <si>
    <t>71</t>
    <phoneticPr fontId="1"/>
  </si>
  <si>
    <t>72</t>
    <phoneticPr fontId="1"/>
  </si>
  <si>
    <t>73</t>
  </si>
  <si>
    <t>74</t>
  </si>
  <si>
    <t>75</t>
  </si>
  <si>
    <t>76</t>
  </si>
  <si>
    <t>77</t>
    <phoneticPr fontId="1"/>
  </si>
  <si>
    <t>78</t>
    <phoneticPr fontId="1"/>
  </si>
  <si>
    <t>79</t>
    <phoneticPr fontId="1"/>
  </si>
  <si>
    <t>80</t>
    <phoneticPr fontId="1"/>
  </si>
  <si>
    <t>81</t>
    <phoneticPr fontId="1"/>
  </si>
  <si>
    <t>82</t>
    <phoneticPr fontId="1"/>
  </si>
  <si>
    <t>83</t>
    <phoneticPr fontId="1"/>
  </si>
  <si>
    <t>84</t>
    <phoneticPr fontId="1"/>
  </si>
  <si>
    <t>85</t>
    <phoneticPr fontId="1"/>
  </si>
  <si>
    <t>86</t>
    <phoneticPr fontId="1"/>
  </si>
  <si>
    <t>87</t>
    <phoneticPr fontId="1"/>
  </si>
  <si>
    <t>88</t>
    <phoneticPr fontId="1"/>
  </si>
  <si>
    <t>89</t>
    <phoneticPr fontId="1"/>
  </si>
  <si>
    <t>90</t>
    <phoneticPr fontId="1"/>
  </si>
  <si>
    <t>91</t>
    <phoneticPr fontId="1"/>
  </si>
  <si>
    <t>92</t>
    <phoneticPr fontId="1"/>
  </si>
  <si>
    <t>93</t>
    <phoneticPr fontId="1"/>
  </si>
  <si>
    <t>94</t>
    <phoneticPr fontId="1"/>
  </si>
  <si>
    <t>95</t>
    <phoneticPr fontId="1"/>
  </si>
  <si>
    <t>96</t>
    <phoneticPr fontId="1"/>
  </si>
  <si>
    <t>97</t>
    <phoneticPr fontId="1"/>
  </si>
  <si>
    <t>98</t>
    <phoneticPr fontId="1"/>
  </si>
  <si>
    <t>99</t>
    <phoneticPr fontId="1"/>
  </si>
  <si>
    <t>100</t>
    <phoneticPr fontId="1"/>
  </si>
  <si>
    <t>101</t>
    <phoneticPr fontId="1"/>
  </si>
  <si>
    <t>102</t>
    <phoneticPr fontId="1"/>
  </si>
  <si>
    <t>103</t>
    <phoneticPr fontId="1"/>
  </si>
  <si>
    <t>104</t>
    <phoneticPr fontId="1"/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</si>
  <si>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</si>
  <si>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</si>
  <si>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</si>
  <si>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</si>
  <si>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</si>
  <si>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</si>
  <si>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</si>
  <si>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</si>
  <si>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</si>
  <si>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</si>
  <si>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</si>
  <si>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</si>
  <si>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  <phoneticPr fontId="1"/>
  </si>
  <si>
    <t>118</t>
    <phoneticPr fontId="1"/>
  </si>
  <si>
    <t>119</t>
    <phoneticPr fontId="1"/>
  </si>
  <si>
    <t>120</t>
    <phoneticPr fontId="1"/>
  </si>
  <si>
    <t>121</t>
    <phoneticPr fontId="1"/>
  </si>
  <si>
    <t>122</t>
    <phoneticPr fontId="1"/>
  </si>
  <si>
    <t>123</t>
    <phoneticPr fontId="1"/>
  </si>
  <si>
    <t>124</t>
    <phoneticPr fontId="1"/>
  </si>
  <si>
    <t>125</t>
    <phoneticPr fontId="1"/>
  </si>
  <si>
    <t>126</t>
    <phoneticPr fontId="1"/>
  </si>
  <si>
    <t>127</t>
    <phoneticPr fontId="1"/>
  </si>
  <si>
    <t>128</t>
    <phoneticPr fontId="1"/>
  </si>
  <si>
    <t>129</t>
    <phoneticPr fontId="1"/>
  </si>
  <si>
    <t>130</t>
    <phoneticPr fontId="1"/>
  </si>
  <si>
    <t>131</t>
    <phoneticPr fontId="1"/>
  </si>
  <si>
    <t>132</t>
    <phoneticPr fontId="1"/>
  </si>
  <si>
    <t>133</t>
    <phoneticPr fontId="1"/>
  </si>
  <si>
    <t>134</t>
    <phoneticPr fontId="1"/>
  </si>
  <si>
    <t>135</t>
    <phoneticPr fontId="1"/>
  </si>
  <si>
    <t>136</t>
    <phoneticPr fontId="1"/>
  </si>
  <si>
    <t>137</t>
    <phoneticPr fontId="1"/>
  </si>
  <si>
    <t>138</t>
    <phoneticPr fontId="1"/>
  </si>
  <si>
    <t>139</t>
    <phoneticPr fontId="1"/>
  </si>
  <si>
    <t>140</t>
    <phoneticPr fontId="1"/>
  </si>
  <si>
    <t>141</t>
    <phoneticPr fontId="1"/>
  </si>
  <si>
    <t>非鉄金属合金粉末</t>
    <rPh sb="0" eb="2">
      <t>ヒテツ</t>
    </rPh>
    <rPh sb="2" eb="4">
      <t>キンゾク</t>
    </rPh>
    <rPh sb="4" eb="5">
      <t>ア</t>
    </rPh>
    <rPh sb="6" eb="7">
      <t>コナ</t>
    </rPh>
    <rPh sb="7" eb="8">
      <t>マツ</t>
    </rPh>
    <phoneticPr fontId="1"/>
  </si>
  <si>
    <r>
      <t>千m</t>
    </r>
    <r>
      <rPr>
        <vertAlign val="superscript"/>
        <sz val="10.5"/>
        <rFont val="ＭＳ ゴシック"/>
        <family val="3"/>
        <charset val="128"/>
      </rPr>
      <t>2</t>
    </r>
    <rPh sb="0" eb="1">
      <t>セン</t>
    </rPh>
    <phoneticPr fontId="1"/>
  </si>
  <si>
    <t>平成27年基準青森県鉱工業生産指数採用品目一覧表</t>
    <rPh sb="0" eb="2">
      <t>ヘイセイ</t>
    </rPh>
    <rPh sb="4" eb="5">
      <t>ネン</t>
    </rPh>
    <rPh sb="5" eb="7">
      <t>キジュン</t>
    </rPh>
    <rPh sb="7" eb="10">
      <t>アオモリケン</t>
    </rPh>
    <rPh sb="10" eb="13">
      <t>コウコウギョウ</t>
    </rPh>
    <rPh sb="13" eb="15">
      <t>セイサン</t>
    </rPh>
    <rPh sb="15" eb="17">
      <t>シスウ</t>
    </rPh>
    <rPh sb="17" eb="19">
      <t>サイヨウ</t>
    </rPh>
    <rPh sb="19" eb="21">
      <t>ヒンモク</t>
    </rPh>
    <rPh sb="21" eb="24">
      <t>イチランヒョウ</t>
    </rPh>
    <phoneticPr fontId="1"/>
  </si>
  <si>
    <t>平成27年基準青森県鉱工業生産指数採用品目一覧表(変更分見え消し）</t>
    <rPh sb="0" eb="2">
      <t>ヘイセイ</t>
    </rPh>
    <rPh sb="4" eb="5">
      <t>ネン</t>
    </rPh>
    <rPh sb="5" eb="7">
      <t>キジュン</t>
    </rPh>
    <rPh sb="7" eb="10">
      <t>アオモリケン</t>
    </rPh>
    <rPh sb="10" eb="13">
      <t>コウコウギョウ</t>
    </rPh>
    <rPh sb="13" eb="15">
      <t>セイサン</t>
    </rPh>
    <rPh sb="15" eb="17">
      <t>シスウ</t>
    </rPh>
    <rPh sb="17" eb="19">
      <t>サイヨウ</t>
    </rPh>
    <rPh sb="19" eb="21">
      <t>ヒンモク</t>
    </rPh>
    <rPh sb="21" eb="24">
      <t>イチランヒョウ</t>
    </rPh>
    <rPh sb="25" eb="27">
      <t>ヘンコウ</t>
    </rPh>
    <rPh sb="27" eb="28">
      <t>ブン</t>
    </rPh>
    <rPh sb="28" eb="29">
      <t>ミ</t>
    </rPh>
    <rPh sb="30" eb="31">
      <t>ケ</t>
    </rPh>
    <phoneticPr fontId="1"/>
  </si>
  <si>
    <t>（板金製タンク）</t>
    <rPh sb="1" eb="3">
      <t>バンキン</t>
    </rPh>
    <rPh sb="3" eb="4">
      <t>セイ</t>
    </rPh>
    <phoneticPr fontId="1"/>
  </si>
  <si>
    <r>
      <t>m</t>
    </r>
    <r>
      <rPr>
        <vertAlign val="superscript"/>
        <sz val="10.5"/>
        <color rgb="FF00B0F0"/>
        <rFont val="ＭＳ ゴシック"/>
        <family val="3"/>
        <charset val="128"/>
      </rPr>
      <t>2</t>
    </r>
    <phoneticPr fontId="1"/>
  </si>
  <si>
    <t>（ステンレスパネルタンク）</t>
    <phoneticPr fontId="1"/>
  </si>
  <si>
    <t>廃</t>
    <rPh sb="0" eb="1">
      <t>ハイ</t>
    </rPh>
    <phoneticPr fontId="1"/>
  </si>
  <si>
    <t>製造工業</t>
    <rPh sb="0" eb="2">
      <t>セイゾウ</t>
    </rPh>
    <rPh sb="2" eb="4">
      <t>コウギョウ</t>
    </rPh>
    <phoneticPr fontId="1"/>
  </si>
  <si>
    <t>鉱業</t>
    <rPh sb="0" eb="2">
      <t>コウギョウ</t>
    </rPh>
    <phoneticPr fontId="1"/>
  </si>
  <si>
    <t>公益事業</t>
    <rPh sb="0" eb="2">
      <t>コウエキ</t>
    </rPh>
    <rPh sb="2" eb="4">
      <t>ジギョウ</t>
    </rPh>
    <phoneticPr fontId="1"/>
  </si>
  <si>
    <t>42</t>
    <phoneticPr fontId="1"/>
  </si>
  <si>
    <t>43</t>
    <phoneticPr fontId="1"/>
  </si>
  <si>
    <t>44</t>
    <phoneticPr fontId="1"/>
  </si>
  <si>
    <t>117</t>
    <phoneticPr fontId="1"/>
  </si>
  <si>
    <t>118</t>
    <phoneticPr fontId="1"/>
  </si>
  <si>
    <t>119</t>
    <phoneticPr fontId="1"/>
  </si>
  <si>
    <t>120</t>
    <phoneticPr fontId="1"/>
  </si>
  <si>
    <t>121</t>
    <phoneticPr fontId="1"/>
  </si>
  <si>
    <t>122</t>
    <phoneticPr fontId="1"/>
  </si>
  <si>
    <t>123</t>
    <phoneticPr fontId="1"/>
  </si>
  <si>
    <t>124</t>
    <phoneticPr fontId="1"/>
  </si>
  <si>
    <t>125</t>
    <phoneticPr fontId="1"/>
  </si>
  <si>
    <t>126</t>
    <phoneticPr fontId="1"/>
  </si>
  <si>
    <t>127</t>
    <phoneticPr fontId="1"/>
  </si>
  <si>
    <t>128</t>
    <phoneticPr fontId="1"/>
  </si>
  <si>
    <t>129</t>
    <phoneticPr fontId="1"/>
  </si>
  <si>
    <t>130</t>
    <phoneticPr fontId="1"/>
  </si>
  <si>
    <t>131</t>
    <phoneticPr fontId="1"/>
  </si>
  <si>
    <t>132</t>
    <phoneticPr fontId="1"/>
  </si>
  <si>
    <t>133</t>
    <phoneticPr fontId="1"/>
  </si>
  <si>
    <t>134</t>
    <phoneticPr fontId="1"/>
  </si>
  <si>
    <t>135</t>
    <phoneticPr fontId="1"/>
  </si>
  <si>
    <t>136</t>
    <phoneticPr fontId="1"/>
  </si>
  <si>
    <t>137</t>
    <phoneticPr fontId="1"/>
  </si>
  <si>
    <t>138</t>
    <phoneticPr fontId="1"/>
  </si>
  <si>
    <t>139</t>
    <phoneticPr fontId="1"/>
  </si>
  <si>
    <t>140</t>
    <phoneticPr fontId="1"/>
  </si>
  <si>
    <t>141</t>
    <phoneticPr fontId="1"/>
  </si>
  <si>
    <t>新規work</t>
    <rPh sb="0" eb="2">
      <t>シンキ</t>
    </rPh>
    <phoneticPr fontId="1"/>
  </si>
  <si>
    <t>廃止work</t>
    <rPh sb="0" eb="2">
      <t>ハイシ</t>
    </rPh>
    <phoneticPr fontId="1"/>
  </si>
  <si>
    <t>新規品目</t>
    <rPh sb="0" eb="2">
      <t>シンキ</t>
    </rPh>
    <rPh sb="2" eb="4">
      <t>ヒンモク</t>
    </rPh>
    <phoneticPr fontId="1"/>
  </si>
  <si>
    <t>廃止項目</t>
    <rPh sb="0" eb="2">
      <t>ハイシ</t>
    </rPh>
    <rPh sb="2" eb="4">
      <t>コウモク</t>
    </rPh>
    <phoneticPr fontId="1"/>
  </si>
  <si>
    <t>金属ネームプレート【金属製品工業】,製本機械【生産用機械工業】,水道メータ【業務用機械工業】,カーナビゲーションシステム【情報通信機械工業】,ＰＣコンクリート製品【窯業・土石製品工業】,電気機械器具用プラスチック製品【プラスチック製品工業】,ニット製アウターシャツ類【繊維工業】,原料用りんご果汁,そう（惣）菜,レトルト食品,フリーズドライ食品,すし・弁当・おにぎり,精米【食料品工業】,プラスチック製家具【家具工業】</t>
    <phoneticPr fontId="1"/>
  </si>
  <si>
    <t>発泡スチロール箱→プラスチック発泡製品に統合</t>
    <rPh sb="0" eb="2">
      <t>ハッポウ</t>
    </rPh>
    <rPh sb="7" eb="8">
      <t>ハコ</t>
    </rPh>
    <rPh sb="15" eb="17">
      <t>ハッポウ</t>
    </rPh>
    <rPh sb="17" eb="19">
      <t>セイヒン</t>
    </rPh>
    <rPh sb="20" eb="22">
      <t>トウゴウ</t>
    </rPh>
    <phoneticPr fontId="1"/>
  </si>
  <si>
    <t>統</t>
    <rPh sb="0" eb="1">
      <t>オサム</t>
    </rPh>
    <phoneticPr fontId="1"/>
  </si>
  <si>
    <t>普通鋼冷間仕上摩棒鋼【鉄鋼業】,光ファイバーコード,光ファイバーケーブル【非鉄金属工業】鉄製金網【金属製品工業】,家庭用音響製品,光コネクタ端末加工品,光情報通信機器【情報通信機械工業】,液晶素子【電子部品・デバイス工業】,石膏ボード【窯業・土石製品工業】,配合肥料【化学工業】,炭酸飲料・コーヒー飲料【食料品工業】,パレットラック【その他製品工業】,電力,都市ガス【公益事業(参考)】</t>
    <rPh sb="176" eb="178">
      <t>デンリョク</t>
    </rPh>
    <rPh sb="179" eb="181">
      <t>トシ</t>
    </rPh>
    <rPh sb="184" eb="186">
      <t>コウエキ</t>
    </rPh>
    <rPh sb="186" eb="188">
      <t>ジギョウ</t>
    </rPh>
    <rPh sb="189" eb="191">
      <t>サンコウ</t>
    </rPh>
    <phoneticPr fontId="1"/>
  </si>
  <si>
    <t>統合項目</t>
    <rPh sb="0" eb="2">
      <t>トウゴウ</t>
    </rPh>
    <rPh sb="2" eb="4">
      <t>コウモク</t>
    </rPh>
    <phoneticPr fontId="1"/>
  </si>
  <si>
    <t>(1減)</t>
    <rPh sb="2" eb="3">
      <t>ゲン</t>
    </rPh>
    <phoneticPr fontId="1"/>
  </si>
  <si>
    <t>発泡プラスチック箱をプラスチック発泡製品に統合【プラスチック製品工業】</t>
    <rPh sb="0" eb="2">
      <t>ハッポウ</t>
    </rPh>
    <rPh sb="8" eb="9">
      <t>ハコ</t>
    </rPh>
    <rPh sb="16" eb="18">
      <t>ハッポウ</t>
    </rPh>
    <rPh sb="18" eb="20">
      <t>セイヒン</t>
    </rPh>
    <rPh sb="21" eb="23">
      <t>トウゴウ</t>
    </rPh>
    <rPh sb="30" eb="32">
      <t>セイヒン</t>
    </rPh>
    <rPh sb="32" eb="34">
      <t>コウギョウ</t>
    </rPh>
    <phoneticPr fontId="1"/>
  </si>
  <si>
    <t>ウェイト
増減</t>
    <rPh sb="5" eb="7">
      <t>ゾウゲン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</si>
</sst>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.0"/>
    <numFmt numFmtId="177" formatCode="0_ "/>
    <numFmt numFmtId="178" formatCode="#,##0_ "/>
    <numFmt numFmtId="179" formatCode="#,##0.0_ "/>
    <numFmt numFmtId="180" formatCode="#,##0.0_ ;[Red]\-#,##0.0\ "/>
    <numFmt numFmtId="181" formatCode="#,##0.0_);[Red]\(#,##0.0\)"/>
    <numFmt numFmtId="182" formatCode="0.0;[Red]0.0"/>
  </numFmts>
  <fonts count="4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0.35"/>
      <name val="ＭＳ Ｐゴシック"/>
      <family val="3"/>
      <charset val="128"/>
    </font>
    <font>
      <vertAlign val="superscript"/>
      <sz val="10.35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7"/>
      <name val="ＭＳ ゴシック"/>
      <family val="3"/>
      <charset val="128"/>
    </font>
    <font>
      <sz val="7"/>
      <name val="ＭＳ Ｐゴシック"/>
      <family val="3"/>
      <charset val="128"/>
    </font>
    <font>
      <b/>
      <sz val="9"/>
      <name val="ＭＳ Ｐゴシック"/>
      <family val="3"/>
      <charset val="128"/>
    </font>
    <font>
      <strike/>
      <sz val="10.5"/>
      <color rgb="FFFF0000"/>
      <name val="ＭＳ Ｐゴシック"/>
      <family val="3"/>
      <charset val="128"/>
    </font>
    <font>
      <b/>
      <sz val="10.5"/>
      <color rgb="FFFF0000"/>
      <name val="ＭＳ ゴシック"/>
      <family val="3"/>
      <charset val="128"/>
    </font>
    <font>
      <strike/>
      <sz val="10.5"/>
      <color rgb="FFFF0000"/>
      <name val="ＭＳ ゴシック"/>
      <family val="3"/>
      <charset val="128"/>
    </font>
    <font>
      <sz val="10.5"/>
      <color rgb="FFFF0000"/>
      <name val="ＭＳ 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Arial"/>
      <family val="2"/>
      <charset val="128"/>
    </font>
    <font>
      <sz val="11"/>
      <color theme="1"/>
      <name val="ＭＳ Ｐゴシック"/>
      <family val="3"/>
      <charset val="128"/>
    </font>
    <font>
      <b/>
      <sz val="10.5"/>
      <color rgb="FF00B0F0"/>
      <name val="ＭＳ ゴシック"/>
      <family val="3"/>
      <charset val="128"/>
    </font>
    <font>
      <sz val="10.5"/>
      <color rgb="FF00B0F0"/>
      <name val="ＭＳ ゴシック"/>
      <family val="3"/>
      <charset val="128"/>
    </font>
    <font>
      <sz val="11"/>
      <color rgb="FF00B0F0"/>
      <name val="ＭＳ Ｐゴシック"/>
      <family val="3"/>
      <charset val="128"/>
    </font>
    <font>
      <b/>
      <sz val="10.5"/>
      <color rgb="FF00B050"/>
      <name val="ＭＳ ゴシック"/>
      <family val="3"/>
      <charset val="128"/>
    </font>
    <font>
      <sz val="10.5"/>
      <color rgb="FF00B050"/>
      <name val="ＭＳ ゴシック"/>
      <family val="3"/>
      <charset val="128"/>
    </font>
    <font>
      <b/>
      <sz val="10.35"/>
      <color rgb="FF00B0F0"/>
      <name val="ＭＳ Ｐゴシック"/>
      <family val="3"/>
      <charset val="128"/>
    </font>
    <font>
      <b/>
      <vertAlign val="superscript"/>
      <sz val="10.35"/>
      <color rgb="FF00B0F0"/>
      <name val="ＭＳ Ｐゴシック"/>
      <family val="3"/>
      <charset val="128"/>
    </font>
    <font>
      <sz val="11"/>
      <color rgb="FF00B050"/>
      <name val="ＭＳ Ｐゴシック"/>
      <family val="3"/>
      <charset val="128"/>
    </font>
    <font>
      <sz val="8"/>
      <name val="ＭＳ ゴシック"/>
      <family val="3"/>
      <charset val="128"/>
    </font>
    <font>
      <strike/>
      <sz val="10.5"/>
      <name val="ＭＳ ゴシック"/>
      <family val="3"/>
      <charset val="128"/>
    </font>
    <font>
      <vertAlign val="superscript"/>
      <sz val="10.5"/>
      <name val="ＭＳ ゴシック"/>
      <family val="3"/>
      <charset val="128"/>
    </font>
    <font>
      <vertAlign val="superscript"/>
      <sz val="10.5"/>
      <color rgb="FF00B0F0"/>
      <name val="ＭＳ ゴシック"/>
      <family val="3"/>
      <charset val="128"/>
    </font>
    <font>
      <b/>
      <sz val="10.5"/>
      <color rgb="FFC00000"/>
      <name val="ＭＳ ゴシック"/>
      <family val="3"/>
      <charset val="128"/>
    </font>
    <font>
      <strike/>
      <sz val="10.5"/>
      <color rgb="FFC00000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5" fillId="0" borderId="0" applyFont="0" applyFill="0" applyBorder="0" applyAlignment="0" applyProtection="0"/>
    <xf numFmtId="0" fontId="26" fillId="0" borderId="0">
      <alignment vertical="center"/>
    </xf>
  </cellStyleXfs>
  <cellXfs count="40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17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79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79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shrinkToFit="1"/>
    </xf>
    <xf numFmtId="178" fontId="6" fillId="0" borderId="0" xfId="0" applyNumberFormat="1" applyFont="1" applyAlignment="1">
      <alignment vertical="center"/>
    </xf>
    <xf numFmtId="176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3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shrinkToFit="1"/>
    </xf>
    <xf numFmtId="0" fontId="6" fillId="0" borderId="0" xfId="0" applyFont="1" applyAlignment="1"/>
    <xf numFmtId="0" fontId="7" fillId="0" borderId="1" xfId="0" applyFont="1" applyBorder="1" applyAlignment="1">
      <alignment vertical="center"/>
    </xf>
    <xf numFmtId="179" fontId="6" fillId="0" borderId="2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9" fontId="6" fillId="0" borderId="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79" fontId="6" fillId="0" borderId="4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5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distributed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181" fontId="6" fillId="0" borderId="4" xfId="0" applyNumberFormat="1" applyFont="1" applyBorder="1" applyAlignment="1">
      <alignment vertical="center"/>
    </xf>
    <xf numFmtId="181" fontId="6" fillId="0" borderId="5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 shrinkToFit="1"/>
    </xf>
    <xf numFmtId="180" fontId="6" fillId="0" borderId="6" xfId="0" applyNumberFormat="1" applyFont="1" applyBorder="1" applyAlignment="1">
      <alignment vertical="center"/>
    </xf>
    <xf numFmtId="180" fontId="6" fillId="0" borderId="9" xfId="0" applyNumberFormat="1" applyFont="1" applyBorder="1" applyAlignment="1">
      <alignment vertical="center"/>
    </xf>
    <xf numFmtId="0" fontId="6" fillId="0" borderId="0" xfId="0" applyFont="1" applyBorder="1"/>
    <xf numFmtId="0" fontId="4" fillId="0" borderId="0" xfId="0" applyFont="1"/>
    <xf numFmtId="0" fontId="6" fillId="0" borderId="7" xfId="0" applyFont="1" applyBorder="1"/>
    <xf numFmtId="0" fontId="6" fillId="0" borderId="8" xfId="0" applyFont="1" applyBorder="1"/>
    <xf numFmtId="0" fontId="0" fillId="0" borderId="0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49" fontId="8" fillId="0" borderId="5" xfId="0" applyNumberFormat="1" applyFont="1" applyFill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distributed"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9" fontId="6" fillId="0" borderId="5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79" fontId="6" fillId="0" borderId="2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181" fontId="6" fillId="0" borderId="5" xfId="0" applyNumberFormat="1" applyFont="1" applyBorder="1" applyAlignment="1">
      <alignment horizontal="center" vertical="center"/>
    </xf>
    <xf numFmtId="181" fontId="6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5" xfId="0" applyNumberFormat="1" applyFont="1" applyBorder="1" applyAlignment="1">
      <alignment vertical="center" shrinkToFit="1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2" fillId="0" borderId="12" xfId="0" applyFont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/>
    <xf numFmtId="0" fontId="12" fillId="0" borderId="4" xfId="0" applyNumberFormat="1" applyFont="1" applyBorder="1" applyAlignment="1">
      <alignment vertical="center" wrapText="1" shrinkToFit="1"/>
    </xf>
    <xf numFmtId="0" fontId="12" fillId="0" borderId="5" xfId="0" applyNumberFormat="1" applyFont="1" applyBorder="1" applyAlignment="1">
      <alignment vertical="center" wrapText="1" shrinkToFit="1"/>
    </xf>
    <xf numFmtId="0" fontId="12" fillId="0" borderId="2" xfId="0" applyNumberFormat="1" applyFont="1" applyBorder="1" applyAlignment="1">
      <alignment vertical="center" wrapText="1" shrinkToFit="1"/>
    </xf>
    <xf numFmtId="0" fontId="12" fillId="0" borderId="13" xfId="0" applyNumberFormat="1" applyFont="1" applyBorder="1" applyAlignment="1">
      <alignment vertical="center" wrapText="1" shrinkToFit="1"/>
    </xf>
    <xf numFmtId="0" fontId="12" fillId="0" borderId="4" xfId="0" applyNumberFormat="1" applyFont="1" applyBorder="1" applyAlignment="1">
      <alignment vertical="center" wrapText="1"/>
    </xf>
    <xf numFmtId="0" fontId="12" fillId="0" borderId="5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13" xfId="0" applyNumberFormat="1" applyFont="1" applyBorder="1" applyAlignment="1">
      <alignment vertical="center" wrapText="1"/>
    </xf>
    <xf numFmtId="177" fontId="12" fillId="0" borderId="13" xfId="0" applyNumberFormat="1" applyFont="1" applyBorder="1" applyAlignment="1">
      <alignment vertical="center" shrinkToFit="1"/>
    </xf>
    <xf numFmtId="177" fontId="12" fillId="0" borderId="13" xfId="0" applyNumberFormat="1" applyFont="1" applyBorder="1" applyAlignment="1">
      <alignment horizontal="right" vertical="center"/>
    </xf>
    <xf numFmtId="0" fontId="12" fillId="0" borderId="13" xfId="0" applyFont="1" applyBorder="1"/>
    <xf numFmtId="0" fontId="14" fillId="0" borderId="4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14" xfId="0" applyFont="1" applyBorder="1"/>
    <xf numFmtId="177" fontId="12" fillId="0" borderId="15" xfId="0" applyNumberFormat="1" applyFont="1" applyBorder="1"/>
    <xf numFmtId="49" fontId="6" fillId="0" borderId="0" xfId="0" applyNumberFormat="1" applyFont="1" applyBorder="1" applyAlignment="1" applyProtection="1">
      <alignment vertical="center"/>
    </xf>
    <xf numFmtId="49" fontId="9" fillId="0" borderId="0" xfId="0" applyNumberFormat="1" applyFont="1" applyBorder="1" applyAlignment="1" applyProtection="1">
      <alignment vertical="center"/>
    </xf>
    <xf numFmtId="49" fontId="6" fillId="0" borderId="3" xfId="0" applyNumberFormat="1" applyFont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vertical="center"/>
    </xf>
    <xf numFmtId="0" fontId="12" fillId="0" borderId="10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8" fillId="0" borderId="5" xfId="0" applyFont="1" applyBorder="1" applyAlignment="1">
      <alignment horizontal="center" vertical="center"/>
    </xf>
    <xf numFmtId="179" fontId="18" fillId="0" borderId="5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0" borderId="7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179" fontId="18" fillId="0" borderId="5" xfId="0" applyNumberFormat="1" applyFont="1" applyBorder="1" applyAlignment="1">
      <alignment vertical="center"/>
    </xf>
    <xf numFmtId="0" fontId="20" fillId="0" borderId="6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79" fontId="20" fillId="0" borderId="5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0" fillId="0" borderId="5" xfId="0" applyFont="1" applyBorder="1" applyAlignment="1">
      <alignment horizontal="center"/>
    </xf>
    <xf numFmtId="179" fontId="20" fillId="0" borderId="5" xfId="0" applyNumberFormat="1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49" fontId="20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left" vertical="center" shrinkToFit="1"/>
    </xf>
    <xf numFmtId="0" fontId="12" fillId="0" borderId="4" xfId="0" applyFont="1" applyBorder="1" applyAlignment="1">
      <alignment vertical="center" shrinkToFit="1"/>
    </xf>
    <xf numFmtId="0" fontId="12" fillId="0" borderId="5" xfId="0" applyFont="1" applyBorder="1" applyAlignment="1">
      <alignment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vertical="center"/>
    </xf>
    <xf numFmtId="0" fontId="13" fillId="0" borderId="1" xfId="0" applyFont="1" applyBorder="1" applyAlignment="1">
      <alignment horizontal="distributed" vertical="center"/>
    </xf>
    <xf numFmtId="0" fontId="14" fillId="0" borderId="1" xfId="0" applyFont="1" applyBorder="1" applyAlignment="1">
      <alignment horizontal="distributed" vertical="center"/>
    </xf>
    <xf numFmtId="0" fontId="14" fillId="0" borderId="1" xfId="0" applyFont="1" applyBorder="1" applyAlignment="1">
      <alignment vertical="center"/>
    </xf>
    <xf numFmtId="0" fontId="12" fillId="2" borderId="10" xfId="0" applyFont="1" applyFill="1" applyBorder="1" applyAlignment="1">
      <alignment vertical="center"/>
    </xf>
    <xf numFmtId="0" fontId="12" fillId="2" borderId="12" xfId="0" applyFont="1" applyFill="1" applyBorder="1" applyAlignment="1">
      <alignment vertical="center"/>
    </xf>
    <xf numFmtId="0" fontId="12" fillId="2" borderId="13" xfId="0" applyNumberFormat="1" applyFont="1" applyFill="1" applyBorder="1" applyAlignment="1">
      <alignment vertical="center" wrapText="1" shrinkToFit="1"/>
    </xf>
    <xf numFmtId="0" fontId="12" fillId="2" borderId="13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/>
    </xf>
    <xf numFmtId="0" fontId="12" fillId="2" borderId="14" xfId="0" applyFont="1" applyFill="1" applyBorder="1" applyAlignment="1">
      <alignment vertical="center"/>
    </xf>
    <xf numFmtId="0" fontId="12" fillId="2" borderId="7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2" fillId="2" borderId="14" xfId="0" applyNumberFormat="1" applyFont="1" applyFill="1" applyBorder="1" applyAlignment="1">
      <alignment vertical="center" wrapText="1"/>
    </xf>
    <xf numFmtId="0" fontId="12" fillId="3" borderId="14" xfId="0" applyFont="1" applyFill="1" applyBorder="1" applyAlignment="1">
      <alignment vertical="center"/>
    </xf>
    <xf numFmtId="0" fontId="12" fillId="3" borderId="12" xfId="0" applyFont="1" applyFill="1" applyBorder="1" applyAlignment="1">
      <alignment vertical="center"/>
    </xf>
    <xf numFmtId="0" fontId="12" fillId="3" borderId="13" xfId="0" applyNumberFormat="1" applyFont="1" applyFill="1" applyBorder="1" applyAlignment="1">
      <alignment vertical="center" wrapText="1" shrinkToFit="1"/>
    </xf>
    <xf numFmtId="0" fontId="12" fillId="3" borderId="13" xfId="0" applyNumberFormat="1" applyFont="1" applyFill="1" applyBorder="1" applyAlignment="1">
      <alignment vertical="center" wrapText="1"/>
    </xf>
    <xf numFmtId="0" fontId="20" fillId="0" borderId="5" xfId="0" applyFont="1" applyBorder="1" applyAlignment="1">
      <alignment horizontal="center" vertical="center" shrinkToFit="1"/>
    </xf>
    <xf numFmtId="0" fontId="20" fillId="0" borderId="7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12" fillId="3" borderId="10" xfId="0" applyFont="1" applyFill="1" applyBorder="1" applyAlignment="1">
      <alignment vertical="center"/>
    </xf>
    <xf numFmtId="0" fontId="12" fillId="3" borderId="3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176" fontId="0" fillId="0" borderId="13" xfId="0" applyNumberFormat="1" applyBorder="1" applyAlignment="1">
      <alignment vertical="center"/>
    </xf>
    <xf numFmtId="0" fontId="27" fillId="0" borderId="13" xfId="2" applyFont="1" applyBorder="1">
      <alignment vertical="center"/>
    </xf>
    <xf numFmtId="0" fontId="26" fillId="0" borderId="13" xfId="2" applyBorder="1" applyAlignment="1">
      <alignment vertical="center" shrinkToFit="1"/>
    </xf>
    <xf numFmtId="0" fontId="26" fillId="0" borderId="13" xfId="2" applyFill="1" applyBorder="1" applyAlignment="1">
      <alignment vertical="center" shrinkToFit="1"/>
    </xf>
    <xf numFmtId="176" fontId="0" fillId="4" borderId="13" xfId="0" applyNumberFormat="1" applyFill="1" applyBorder="1" applyAlignment="1">
      <alignment vertical="center"/>
    </xf>
    <xf numFmtId="3" fontId="0" fillId="0" borderId="13" xfId="0" applyNumberForma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9" fillId="0" borderId="6" xfId="0" applyFont="1" applyBorder="1" applyAlignment="1">
      <alignment horizontal="center" vertical="center"/>
    </xf>
    <xf numFmtId="0" fontId="31" fillId="0" borderId="7" xfId="0" applyFont="1" applyBorder="1" applyAlignment="1">
      <alignment vertical="center"/>
    </xf>
    <xf numFmtId="49" fontId="31" fillId="0" borderId="0" xfId="0" applyNumberFormat="1" applyFont="1" applyBorder="1" applyAlignment="1" applyProtection="1">
      <alignment vertical="center"/>
    </xf>
    <xf numFmtId="0" fontId="31" fillId="0" borderId="5" xfId="0" applyFont="1" applyBorder="1" applyAlignment="1">
      <alignment horizontal="center" vertical="center"/>
    </xf>
    <xf numFmtId="0" fontId="31" fillId="0" borderId="5" xfId="0" applyFont="1" applyBorder="1" applyAlignment="1">
      <alignment horizontal="center"/>
    </xf>
    <xf numFmtId="0" fontId="29" fillId="0" borderId="0" xfId="0" applyFont="1" applyBorder="1" applyAlignment="1">
      <alignment horizontal="left" vertical="center"/>
    </xf>
    <xf numFmtId="0" fontId="29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/>
    </xf>
    <xf numFmtId="0" fontId="29" fillId="0" borderId="5" xfId="0" applyFont="1" applyFill="1" applyBorder="1" applyAlignment="1">
      <alignment horizontal="center"/>
    </xf>
    <xf numFmtId="0" fontId="32" fillId="0" borderId="5" xfId="0" applyFont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center"/>
    </xf>
    <xf numFmtId="0" fontId="31" fillId="0" borderId="6" xfId="0" applyFont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0" fontId="19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8" fillId="0" borderId="6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31" fillId="0" borderId="6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182" fontId="0" fillId="0" borderId="13" xfId="0" applyNumberFormat="1" applyBorder="1" applyAlignment="1">
      <alignment vertical="center"/>
    </xf>
    <xf numFmtId="182" fontId="6" fillId="0" borderId="13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shrinkToFit="1"/>
    </xf>
    <xf numFmtId="0" fontId="7" fillId="0" borderId="0" xfId="0" applyFont="1" applyAlignment="1">
      <alignment horizontal="center" shrinkToFit="1"/>
    </xf>
    <xf numFmtId="0" fontId="6" fillId="0" borderId="0" xfId="0" applyFont="1" applyAlignment="1">
      <alignment horizontal="center" shrinkToFit="1"/>
    </xf>
    <xf numFmtId="49" fontId="7" fillId="0" borderId="0" xfId="0" applyNumberFormat="1" applyFont="1" applyAlignment="1">
      <alignment horizontal="center" shrinkToFit="1"/>
    </xf>
    <xf numFmtId="49" fontId="6" fillId="0" borderId="0" xfId="0" applyNumberFormat="1" applyFont="1" applyAlignment="1">
      <alignment horizontal="center" vertical="center" shrinkToFit="1"/>
    </xf>
    <xf numFmtId="49" fontId="6" fillId="0" borderId="0" xfId="0" applyNumberFormat="1" applyFont="1" applyAlignment="1">
      <alignment horizontal="center" shrinkToFit="1"/>
    </xf>
    <xf numFmtId="0" fontId="36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179" fontId="7" fillId="0" borderId="5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 applyProtection="1">
      <alignment vertic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6" fillId="0" borderId="0" xfId="0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Border="1" applyAlignment="1">
      <alignment horizontal="center" shrinkToFit="1"/>
    </xf>
    <xf numFmtId="49" fontId="12" fillId="0" borderId="0" xfId="0" applyNumberFormat="1" applyFont="1" applyAlignment="1">
      <alignment horizontal="center" vertical="center" shrinkToFit="1"/>
    </xf>
    <xf numFmtId="0" fontId="13" fillId="0" borderId="0" xfId="0" applyFont="1" applyAlignment="1">
      <alignment horizontal="center" shrinkToFit="1"/>
    </xf>
    <xf numFmtId="0" fontId="12" fillId="0" borderId="0" xfId="0" applyFont="1" applyAlignment="1">
      <alignment horizontal="center" shrinkToFit="1"/>
    </xf>
    <xf numFmtId="178" fontId="12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shrinkToFit="1"/>
    </xf>
    <xf numFmtId="0" fontId="13" fillId="0" borderId="0" xfId="0" applyNumberFormat="1" applyFont="1" applyAlignment="1">
      <alignment horizontal="center" shrinkToFit="1"/>
    </xf>
    <xf numFmtId="0" fontId="12" fillId="0" borderId="0" xfId="0" applyNumberFormat="1" applyFont="1" applyAlignment="1">
      <alignment horizontal="center" shrinkToFit="1"/>
    </xf>
    <xf numFmtId="0" fontId="12" fillId="0" borderId="4" xfId="0" applyFont="1" applyBorder="1"/>
    <xf numFmtId="0" fontId="12" fillId="0" borderId="2" xfId="0" applyFont="1" applyBorder="1"/>
    <xf numFmtId="0" fontId="12" fillId="0" borderId="5" xfId="0" applyFont="1" applyBorder="1"/>
    <xf numFmtId="0" fontId="9" fillId="0" borderId="4" xfId="0" applyFont="1" applyBorder="1"/>
    <xf numFmtId="0" fontId="9" fillId="0" borderId="5" xfId="0" applyFont="1" applyBorder="1" applyAlignment="1"/>
    <xf numFmtId="0" fontId="9" fillId="0" borderId="5" xfId="0" applyFont="1" applyBorder="1"/>
    <xf numFmtId="0" fontId="13" fillId="0" borderId="1" xfId="0" applyFont="1" applyBorder="1" applyAlignment="1">
      <alignment horizontal="distributed" vertical="center" shrinkToFit="1"/>
    </xf>
    <xf numFmtId="0" fontId="14" fillId="0" borderId="1" xfId="0" applyFont="1" applyBorder="1" applyAlignment="1">
      <alignment horizontal="distributed" vertical="center" shrinkToFit="1"/>
    </xf>
    <xf numFmtId="0" fontId="12" fillId="0" borderId="2" xfId="0" applyNumberFormat="1" applyFont="1" applyBorder="1" applyAlignment="1">
      <alignment vertical="center" shrinkToFit="1"/>
    </xf>
    <xf numFmtId="0" fontId="12" fillId="0" borderId="4" xfId="0" applyNumberFormat="1" applyFont="1" applyBorder="1" applyAlignment="1">
      <alignment vertical="center" shrinkToFit="1"/>
    </xf>
    <xf numFmtId="0" fontId="40" fillId="0" borderId="6" xfId="0" applyFont="1" applyFill="1" applyBorder="1" applyAlignment="1">
      <alignment vertical="center"/>
    </xf>
    <xf numFmtId="49" fontId="41" fillId="0" borderId="0" xfId="0" applyNumberFormat="1" applyFont="1" applyBorder="1" applyAlignment="1" applyProtection="1">
      <alignment vertical="center"/>
    </xf>
    <xf numFmtId="0" fontId="41" fillId="0" borderId="5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/>
    </xf>
    <xf numFmtId="0" fontId="6" fillId="0" borderId="10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181" fontId="6" fillId="0" borderId="2" xfId="0" applyNumberFormat="1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distributed" vertical="center"/>
    </xf>
    <xf numFmtId="0" fontId="0" fillId="0" borderId="3" xfId="0" applyFont="1" applyBorder="1" applyAlignment="1">
      <alignment horizontal="distributed" vertical="center"/>
    </xf>
    <xf numFmtId="0" fontId="7" fillId="0" borderId="0" xfId="0" applyFont="1" applyBorder="1" applyAlignment="1">
      <alignment horizontal="distributed" vertical="center"/>
    </xf>
    <xf numFmtId="0" fontId="7" fillId="0" borderId="7" xfId="0" applyFont="1" applyBorder="1" applyAlignment="1">
      <alignment horizontal="distributed" vertical="center"/>
    </xf>
    <xf numFmtId="0" fontId="0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left" vertical="center" shrinkToFit="1"/>
    </xf>
    <xf numFmtId="0" fontId="0" fillId="0" borderId="0" xfId="0" applyFont="1" applyAlignment="1">
      <alignment vertical="center" shrinkToFit="1"/>
    </xf>
    <xf numFmtId="0" fontId="0" fillId="0" borderId="6" xfId="0" applyFont="1" applyBorder="1" applyAlignment="1">
      <alignment vertical="center" shrinkToFit="1"/>
    </xf>
    <xf numFmtId="49" fontId="6" fillId="0" borderId="0" xfId="0" applyNumberFormat="1" applyFont="1" applyBorder="1" applyAlignment="1" applyProtection="1">
      <alignment vertical="center" shrinkToFit="1"/>
    </xf>
    <xf numFmtId="0" fontId="0" fillId="0" borderId="0" xfId="0" applyFont="1" applyBorder="1" applyAlignment="1">
      <alignment vertical="center" shrinkToFit="1"/>
    </xf>
    <xf numFmtId="0" fontId="6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distributed" vertical="center"/>
    </xf>
    <xf numFmtId="0" fontId="29" fillId="0" borderId="0" xfId="0" applyFont="1" applyBorder="1" applyAlignment="1">
      <alignment horizontal="left" vertical="center" shrinkToFit="1"/>
    </xf>
    <xf numFmtId="0" fontId="30" fillId="0" borderId="0" xfId="0" applyFont="1" applyBorder="1" applyAlignment="1">
      <alignment vertical="center" shrinkToFit="1"/>
    </xf>
    <xf numFmtId="0" fontId="30" fillId="0" borderId="6" xfId="0" applyFont="1" applyBorder="1" applyAlignment="1">
      <alignment vertical="center" shrinkToFit="1"/>
    </xf>
    <xf numFmtId="0" fontId="18" fillId="0" borderId="7" xfId="0" applyFont="1" applyBorder="1" applyAlignment="1">
      <alignment horizontal="distributed" vertical="center"/>
    </xf>
    <xf numFmtId="0" fontId="22" fillId="0" borderId="0" xfId="0" applyFont="1" applyBorder="1" applyAlignment="1">
      <alignment horizontal="distributed" vertical="center"/>
    </xf>
    <xf numFmtId="49" fontId="31" fillId="0" borderId="0" xfId="0" applyNumberFormat="1" applyFont="1" applyBorder="1" applyAlignment="1" applyProtection="1">
      <alignment vertical="center" shrinkToFit="1"/>
    </xf>
    <xf numFmtId="0" fontId="35" fillId="0" borderId="0" xfId="0" applyFont="1" applyAlignment="1">
      <alignment vertical="center" shrinkToFit="1"/>
    </xf>
    <xf numFmtId="0" fontId="35" fillId="0" borderId="6" xfId="0" applyFont="1" applyBorder="1" applyAlignment="1">
      <alignment vertical="center" shrinkToFit="1"/>
    </xf>
    <xf numFmtId="0" fontId="42" fillId="0" borderId="4" xfId="0" applyNumberFormat="1" applyFont="1" applyBorder="1" applyAlignment="1">
      <alignment vertical="center" wrapText="1"/>
    </xf>
    <xf numFmtId="0" fontId="42" fillId="0" borderId="2" xfId="0" applyNumberFormat="1" applyFont="1" applyBorder="1" applyAlignment="1">
      <alignment vertical="center" wrapText="1"/>
    </xf>
    <xf numFmtId="0" fontId="12" fillId="0" borderId="10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12" fillId="0" borderId="5" xfId="0" applyNumberFormat="1" applyFont="1" applyBorder="1" applyAlignment="1">
      <alignment vertical="center" wrapText="1" shrinkToFit="1"/>
    </xf>
    <xf numFmtId="0" fontId="0" fillId="0" borderId="5" xfId="0" applyBorder="1" applyAlignment="1">
      <alignment vertical="center" wrapText="1" shrinkToFit="1"/>
    </xf>
    <xf numFmtId="0" fontId="13" fillId="0" borderId="3" xfId="0" applyFont="1" applyBorder="1" applyAlignment="1">
      <alignment horizontal="distributed" vertical="center"/>
    </xf>
    <xf numFmtId="0" fontId="14" fillId="0" borderId="3" xfId="0" applyFont="1" applyBorder="1" applyAlignment="1">
      <alignment horizontal="distributed"/>
    </xf>
    <xf numFmtId="0" fontId="14" fillId="0" borderId="3" xfId="0" applyFont="1" applyBorder="1" applyAlignment="1"/>
    <xf numFmtId="0" fontId="12" fillId="0" borderId="5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distributed" vertical="center" shrinkToFit="1"/>
    </xf>
    <xf numFmtId="0" fontId="14" fillId="0" borderId="3" xfId="0" applyFont="1" applyBorder="1" applyAlignment="1">
      <alignment horizontal="distributed" vertical="center" shrinkToFit="1"/>
    </xf>
    <xf numFmtId="0" fontId="13" fillId="0" borderId="0" xfId="0" applyFont="1" applyBorder="1" applyAlignment="1">
      <alignment horizontal="distributed" vertical="center"/>
    </xf>
    <xf numFmtId="0" fontId="14" fillId="0" borderId="0" xfId="0" applyFont="1" applyBorder="1" applyAlignment="1">
      <alignment horizontal="distributed"/>
    </xf>
    <xf numFmtId="0" fontId="14" fillId="0" borderId="0" xfId="0" applyFont="1" applyBorder="1" applyAlignment="1"/>
    <xf numFmtId="0" fontId="12" fillId="2" borderId="12" xfId="0" applyFont="1" applyFill="1" applyBorder="1" applyAlignment="1">
      <alignment horizontal="distributed" vertical="center"/>
    </xf>
    <xf numFmtId="0" fontId="14" fillId="2" borderId="12" xfId="0" applyFont="1" applyFill="1" applyBorder="1" applyAlignment="1">
      <alignment horizontal="distributed" vertical="center"/>
    </xf>
    <xf numFmtId="0" fontId="14" fillId="2" borderId="12" xfId="0" applyFont="1" applyFill="1" applyBorder="1" applyAlignment="1">
      <alignment vertical="center"/>
    </xf>
    <xf numFmtId="0" fontId="14" fillId="2" borderId="12" xfId="0" applyFont="1" applyFill="1" applyBorder="1" applyAlignment="1">
      <alignment horizontal="distributed"/>
    </xf>
    <xf numFmtId="0" fontId="14" fillId="2" borderId="12" xfId="0" applyFont="1" applyFill="1" applyBorder="1" applyAlignment="1"/>
    <xf numFmtId="0" fontId="13" fillId="3" borderId="12" xfId="0" applyFont="1" applyFill="1" applyBorder="1" applyAlignment="1">
      <alignment horizontal="distributed" vertical="center"/>
    </xf>
    <xf numFmtId="0" fontId="17" fillId="3" borderId="12" xfId="0" applyFont="1" applyFill="1" applyBorder="1" applyAlignment="1">
      <alignment horizontal="distributed" vertical="center"/>
    </xf>
    <xf numFmtId="0" fontId="17" fillId="3" borderId="12" xfId="0" applyFont="1" applyFill="1" applyBorder="1" applyAlignment="1">
      <alignment vertical="center"/>
    </xf>
    <xf numFmtId="0" fontId="14" fillId="0" borderId="3" xfId="0" applyFont="1" applyBorder="1" applyAlignment="1">
      <alignment horizontal="distributed" vertical="center"/>
    </xf>
    <xf numFmtId="0" fontId="14" fillId="0" borderId="3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3" fillId="0" borderId="12" xfId="0" applyFont="1" applyBorder="1" applyAlignment="1">
      <alignment horizontal="distributed" vertical="center"/>
    </xf>
    <xf numFmtId="0" fontId="14" fillId="0" borderId="12" xfId="0" applyFont="1" applyBorder="1" applyAlignment="1">
      <alignment horizontal="distributed" vertical="center"/>
    </xf>
    <xf numFmtId="0" fontId="14" fillId="0" borderId="12" xfId="0" applyFont="1" applyBorder="1" applyAlignment="1">
      <alignment vertical="center"/>
    </xf>
    <xf numFmtId="0" fontId="12" fillId="3" borderId="3" xfId="0" applyFont="1" applyFill="1" applyBorder="1" applyAlignment="1">
      <alignment horizontal="distributed" vertical="center"/>
    </xf>
    <xf numFmtId="0" fontId="14" fillId="3" borderId="3" xfId="0" applyFont="1" applyFill="1" applyBorder="1" applyAlignment="1">
      <alignment horizontal="distributed" vertical="center"/>
    </xf>
    <xf numFmtId="0" fontId="14" fillId="3" borderId="3" xfId="0" applyFont="1" applyFill="1" applyBorder="1" applyAlignment="1">
      <alignment vertical="center"/>
    </xf>
    <xf numFmtId="0" fontId="12" fillId="0" borderId="10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2" fillId="2" borderId="3" xfId="0" applyFont="1" applyFill="1" applyBorder="1" applyAlignment="1">
      <alignment horizontal="distributed" vertical="center"/>
    </xf>
    <xf numFmtId="0" fontId="14" fillId="2" borderId="3" xfId="0" applyFont="1" applyFill="1" applyBorder="1" applyAlignment="1">
      <alignment horizontal="distributed" vertical="center"/>
    </xf>
    <xf numFmtId="0" fontId="14" fillId="2" borderId="3" xfId="0" applyFont="1" applyFill="1" applyBorder="1" applyAlignment="1">
      <alignment vertical="center"/>
    </xf>
    <xf numFmtId="0" fontId="15" fillId="2" borderId="12" xfId="0" applyFont="1" applyFill="1" applyBorder="1" applyAlignment="1">
      <alignment horizontal="distributed" vertical="center" shrinkToFit="1"/>
    </xf>
    <xf numFmtId="0" fontId="16" fillId="2" borderId="12" xfId="0" applyFont="1" applyFill="1" applyBorder="1" applyAlignment="1">
      <alignment horizontal="distributed" vertical="center" shrinkToFit="1"/>
    </xf>
    <xf numFmtId="0" fontId="13" fillId="0" borderId="12" xfId="0" applyFont="1" applyBorder="1" applyAlignment="1">
      <alignment horizontal="distributed" vertical="center" shrinkToFit="1"/>
    </xf>
    <xf numFmtId="0" fontId="14" fillId="0" borderId="12" xfId="0" applyFont="1" applyBorder="1" applyAlignment="1">
      <alignment horizontal="distributed" vertical="center" shrinkToFit="1"/>
    </xf>
    <xf numFmtId="0" fontId="12" fillId="2" borderId="1" xfId="0" applyFont="1" applyFill="1" applyBorder="1" applyAlignment="1">
      <alignment horizontal="distributed" vertical="center"/>
    </xf>
    <xf numFmtId="0" fontId="14" fillId="2" borderId="1" xfId="0" applyFont="1" applyFill="1" applyBorder="1" applyAlignment="1">
      <alignment horizontal="distributed" vertical="center"/>
    </xf>
    <xf numFmtId="0" fontId="14" fillId="2" borderId="1" xfId="0" applyFont="1" applyFill="1" applyBorder="1" applyAlignment="1">
      <alignment vertical="center"/>
    </xf>
    <xf numFmtId="0" fontId="13" fillId="0" borderId="1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 shrinkToFit="1"/>
    </xf>
    <xf numFmtId="0" fontId="14" fillId="0" borderId="0" xfId="0" applyFont="1" applyBorder="1" applyAlignment="1">
      <alignment horizontal="distributed" vertical="center" shrinkToFit="1"/>
    </xf>
    <xf numFmtId="0" fontId="12" fillId="2" borderId="3" xfId="0" applyFont="1" applyFill="1" applyBorder="1" applyAlignment="1">
      <alignment horizontal="distributed" vertical="center" shrinkToFit="1"/>
    </xf>
    <xf numFmtId="0" fontId="14" fillId="2" borderId="3" xfId="0" applyFont="1" applyFill="1" applyBorder="1" applyAlignment="1">
      <alignment horizontal="distributed" vertical="center" shrinkToFit="1"/>
    </xf>
    <xf numFmtId="0" fontId="7" fillId="0" borderId="8" xfId="0" applyFont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6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 shrinkToFit="1"/>
    </xf>
    <xf numFmtId="0" fontId="6" fillId="0" borderId="5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distributed"/>
    </xf>
    <xf numFmtId="0" fontId="0" fillId="0" borderId="12" xfId="0" applyFont="1" applyBorder="1" applyAlignment="1">
      <alignment horizontal="distributed"/>
    </xf>
    <xf numFmtId="0" fontId="0" fillId="0" borderId="15" xfId="0" applyFont="1" applyBorder="1" applyAlignment="1">
      <alignment horizontal="distributed"/>
    </xf>
    <xf numFmtId="0" fontId="6" fillId="0" borderId="14" xfId="0" applyFont="1" applyBorder="1" applyAlignment="1"/>
    <xf numFmtId="0" fontId="6" fillId="0" borderId="12" xfId="0" applyFont="1" applyBorder="1" applyAlignment="1"/>
    <xf numFmtId="0" fontId="6" fillId="0" borderId="15" xfId="0" applyFont="1" applyBorder="1" applyAlignment="1"/>
    <xf numFmtId="0" fontId="0" fillId="0" borderId="0" xfId="0" applyBorder="1" applyAlignment="1">
      <alignment horizontal="distributed" vertical="center"/>
    </xf>
    <xf numFmtId="0" fontId="0" fillId="0" borderId="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distributed"/>
    </xf>
    <xf numFmtId="0" fontId="0" fillId="0" borderId="3" xfId="0" applyFont="1" applyBorder="1" applyAlignment="1">
      <alignment horizontal="distributed"/>
    </xf>
    <xf numFmtId="0" fontId="0" fillId="0" borderId="11" xfId="0" applyFont="1" applyBorder="1" applyAlignment="1">
      <alignment horizontal="distributed"/>
    </xf>
    <xf numFmtId="0" fontId="6" fillId="0" borderId="10" xfId="0" applyFont="1" applyBorder="1" applyAlignment="1">
      <alignment horizontal="distributed" vertical="center"/>
    </xf>
    <xf numFmtId="0" fontId="0" fillId="0" borderId="11" xfId="0" applyFont="1" applyBorder="1" applyAlignment="1">
      <alignment horizontal="distributed" vertical="center"/>
    </xf>
    <xf numFmtId="0" fontId="0" fillId="0" borderId="8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6" fillId="0" borderId="8" xfId="0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/>
    <xf numFmtId="0" fontId="6" fillId="0" borderId="3" xfId="0" applyFont="1" applyBorder="1" applyAlignment="1"/>
    <xf numFmtId="0" fontId="6" fillId="0" borderId="11" xfId="0" applyFont="1" applyBorder="1" applyAlignment="1"/>
    <xf numFmtId="0" fontId="6" fillId="0" borderId="7" xfId="0" applyFont="1" applyBorder="1" applyAlignment="1">
      <alignment horizontal="distributed" vertical="distributed"/>
    </xf>
    <xf numFmtId="0" fontId="0" fillId="0" borderId="0" xfId="0" applyFont="1" applyBorder="1" applyAlignment="1">
      <alignment horizontal="distributed" vertical="distributed"/>
    </xf>
    <xf numFmtId="0" fontId="0" fillId="0" borderId="6" xfId="0" applyFont="1" applyBorder="1" applyAlignment="1">
      <alignment horizontal="distributed" vertical="distributed"/>
    </xf>
    <xf numFmtId="0" fontId="0" fillId="0" borderId="8" xfId="0" applyBorder="1" applyAlignment="1">
      <alignment horizontal="distributed" vertical="distributed"/>
    </xf>
    <xf numFmtId="0" fontId="0" fillId="0" borderId="1" xfId="0" applyBorder="1" applyAlignment="1">
      <alignment horizontal="distributed" vertical="distributed"/>
    </xf>
    <xf numFmtId="0" fontId="0" fillId="0" borderId="9" xfId="0" applyBorder="1" applyAlignment="1">
      <alignment horizontal="distributed" vertical="distributed"/>
    </xf>
  </cellXfs>
  <cellStyles count="3">
    <cellStyle name="桁区切り 2" xfId="1"/>
    <cellStyle name="標準" xfId="0" builtinId="0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1"/>
  <sheetViews>
    <sheetView showGridLines="0" view="pageBreakPreview" topLeftCell="A163" zoomScaleNormal="100" zoomScaleSheetLayoutView="100" workbookViewId="0">
      <selection activeCell="H174" sqref="H174"/>
    </sheetView>
  </sheetViews>
  <sheetFormatPr defaultColWidth="8.88671875" defaultRowHeight="13.2" x14ac:dyDescent="0.2"/>
  <cols>
    <col min="1" max="4" width="3.109375" style="20" customWidth="1"/>
    <col min="5" max="5" width="3.109375" style="25" customWidth="1"/>
    <col min="6" max="6" width="5.6640625" style="19" customWidth="1"/>
    <col min="7" max="7" width="25.6640625" style="19" customWidth="1"/>
    <col min="8" max="8" width="10.6640625" style="19" customWidth="1"/>
    <col min="9" max="9" width="8.88671875" style="19" customWidth="1"/>
    <col min="10" max="10" width="20.6640625" style="32" customWidth="1"/>
    <col min="11" max="11" width="2.33203125" style="19" customWidth="1"/>
    <col min="12" max="12" width="3.88671875" style="19" customWidth="1"/>
    <col min="13" max="13" width="8.88671875" style="19"/>
    <col min="14" max="14" width="2.33203125" style="19" customWidth="1"/>
    <col min="15" max="16384" width="8.88671875" style="19"/>
  </cols>
  <sheetData>
    <row r="1" spans="1:15" s="3" customFormat="1" ht="15" customHeight="1" x14ac:dyDescent="0.2">
      <c r="A1" s="2" t="s">
        <v>239</v>
      </c>
      <c r="B1" s="2"/>
      <c r="C1" s="2"/>
      <c r="D1" s="2"/>
      <c r="E1" s="1"/>
      <c r="F1" s="1"/>
      <c r="J1" s="31"/>
    </row>
    <row r="2" spans="1:15" s="3" customFormat="1" ht="15" customHeight="1" x14ac:dyDescent="0.2">
      <c r="A2" s="261" t="s">
        <v>1</v>
      </c>
      <c r="B2" s="262"/>
      <c r="C2" s="262"/>
      <c r="D2" s="262"/>
      <c r="E2" s="262"/>
      <c r="F2" s="262"/>
      <c r="G2" s="263"/>
      <c r="H2" s="33" t="s">
        <v>23</v>
      </c>
      <c r="I2" s="268" t="s">
        <v>25</v>
      </c>
      <c r="J2" s="268" t="s">
        <v>26</v>
      </c>
    </row>
    <row r="3" spans="1:15" s="3" customFormat="1" ht="15" customHeight="1" x14ac:dyDescent="0.2">
      <c r="A3" s="264"/>
      <c r="B3" s="265"/>
      <c r="C3" s="265"/>
      <c r="D3" s="265"/>
      <c r="E3" s="265"/>
      <c r="F3" s="265"/>
      <c r="G3" s="266"/>
      <c r="H3" s="5" t="s">
        <v>24</v>
      </c>
      <c r="I3" s="269"/>
      <c r="J3" s="269"/>
    </row>
    <row r="4" spans="1:15" s="3" customFormat="1" ht="15" customHeight="1" x14ac:dyDescent="0.2">
      <c r="A4" s="270" t="s">
        <v>120</v>
      </c>
      <c r="B4" s="271"/>
      <c r="C4" s="271"/>
      <c r="D4" s="271"/>
      <c r="E4" s="271"/>
      <c r="F4" s="21"/>
      <c r="G4" s="6"/>
      <c r="H4" s="7">
        <f>H5+H174</f>
        <v>9999.9999999999982</v>
      </c>
      <c r="I4" s="8"/>
      <c r="J4" s="34"/>
      <c r="M4" s="3" t="s">
        <v>562</v>
      </c>
      <c r="N4" s="3">
        <v>1</v>
      </c>
      <c r="O4" s="3">
        <f>COUNTIF($L$7:$L$181,N4)</f>
        <v>139</v>
      </c>
    </row>
    <row r="5" spans="1:15" s="3" customFormat="1" ht="15" customHeight="1" x14ac:dyDescent="0.2">
      <c r="A5" s="35"/>
      <c r="B5" s="272" t="s">
        <v>121</v>
      </c>
      <c r="C5" s="272"/>
      <c r="D5" s="272"/>
      <c r="E5" s="272"/>
      <c r="F5" s="22"/>
      <c r="G5" s="9"/>
      <c r="H5" s="10">
        <f>H6+H19+H12+H29+H34+H41+H48+H58+H64+H76+H79+H92+H101+H103+H112+H119+H123+H150</f>
        <v>9933.7999999999975</v>
      </c>
      <c r="I5" s="11"/>
      <c r="J5" s="34"/>
      <c r="M5" s="3" t="s">
        <v>563</v>
      </c>
      <c r="N5" s="3">
        <v>2</v>
      </c>
      <c r="O5" s="3">
        <f t="shared" ref="O5:O6" si="0">COUNTIF($L$7:$L$181,N5)</f>
        <v>1</v>
      </c>
    </row>
    <row r="6" spans="1:15" s="3" customFormat="1" ht="15" customHeight="1" x14ac:dyDescent="0.2">
      <c r="A6" s="35"/>
      <c r="B6" s="22"/>
      <c r="C6" s="272" t="s">
        <v>122</v>
      </c>
      <c r="D6" s="272"/>
      <c r="E6" s="272"/>
      <c r="F6" s="272"/>
      <c r="G6" s="9"/>
      <c r="H6" s="10">
        <f>SUM(H7:H11)</f>
        <v>1200.9000000000001</v>
      </c>
      <c r="I6" s="11"/>
      <c r="J6" s="34"/>
      <c r="M6" s="3" t="s">
        <v>564</v>
      </c>
      <c r="N6" s="3">
        <v>3</v>
      </c>
      <c r="O6" s="3">
        <f t="shared" si="0"/>
        <v>2</v>
      </c>
    </row>
    <row r="7" spans="1:15" s="3" customFormat="1" ht="15" customHeight="1" x14ac:dyDescent="0.2">
      <c r="A7" s="35"/>
      <c r="B7" s="22"/>
      <c r="C7" s="22"/>
      <c r="D7" s="23"/>
      <c r="E7" s="12" t="s">
        <v>2</v>
      </c>
      <c r="F7" s="12"/>
      <c r="G7" s="9"/>
      <c r="H7" s="13">
        <v>1049.4000000000001</v>
      </c>
      <c r="I7" s="14" t="s">
        <v>0</v>
      </c>
      <c r="J7" s="34" t="s">
        <v>27</v>
      </c>
      <c r="L7" s="3">
        <v>1</v>
      </c>
    </row>
    <row r="8" spans="1:15" s="3" customFormat="1" ht="15" customHeight="1" x14ac:dyDescent="0.2">
      <c r="A8" s="35"/>
      <c r="B8" s="22"/>
      <c r="C8" s="22"/>
      <c r="D8" s="23"/>
      <c r="E8" s="12" t="s">
        <v>28</v>
      </c>
      <c r="F8" s="12"/>
      <c r="G8" s="9"/>
      <c r="H8" s="13">
        <v>3.8</v>
      </c>
      <c r="I8" s="14" t="s">
        <v>0</v>
      </c>
      <c r="J8" s="34" t="s">
        <v>27</v>
      </c>
      <c r="L8" s="3">
        <v>1</v>
      </c>
    </row>
    <row r="9" spans="1:15" s="3" customFormat="1" ht="15" customHeight="1" x14ac:dyDescent="0.2">
      <c r="A9" s="35"/>
      <c r="B9" s="22"/>
      <c r="C9" s="22"/>
      <c r="D9" s="23"/>
      <c r="E9" s="12" t="s">
        <v>29</v>
      </c>
      <c r="F9" s="12"/>
      <c r="G9" s="9"/>
      <c r="H9" s="13">
        <v>41.5</v>
      </c>
      <c r="I9" s="14" t="s">
        <v>0</v>
      </c>
      <c r="J9" s="34" t="s">
        <v>30</v>
      </c>
      <c r="L9" s="3">
        <v>1</v>
      </c>
    </row>
    <row r="10" spans="1:15" s="3" customFormat="1" ht="15" customHeight="1" x14ac:dyDescent="0.2">
      <c r="A10" s="35"/>
      <c r="B10" s="22"/>
      <c r="C10" s="22"/>
      <c r="D10" s="23"/>
      <c r="E10" s="12" t="s">
        <v>31</v>
      </c>
      <c r="F10" s="12"/>
      <c r="G10" s="9"/>
      <c r="H10" s="13">
        <v>1</v>
      </c>
      <c r="I10" s="14" t="s">
        <v>0</v>
      </c>
      <c r="J10" s="34" t="s">
        <v>27</v>
      </c>
      <c r="L10" s="3">
        <v>1</v>
      </c>
    </row>
    <row r="11" spans="1:15" s="3" customFormat="1" ht="15" customHeight="1" x14ac:dyDescent="0.2">
      <c r="A11" s="35"/>
      <c r="B11" s="22"/>
      <c r="C11" s="22"/>
      <c r="D11" s="23"/>
      <c r="E11" s="12" t="s">
        <v>32</v>
      </c>
      <c r="F11" s="12"/>
      <c r="G11" s="9"/>
      <c r="H11" s="13">
        <v>105.2</v>
      </c>
      <c r="I11" s="14" t="s">
        <v>0</v>
      </c>
      <c r="J11" s="34" t="s">
        <v>27</v>
      </c>
      <c r="L11" s="3">
        <v>1</v>
      </c>
    </row>
    <row r="12" spans="1:15" s="3" customFormat="1" ht="15" customHeight="1" x14ac:dyDescent="0.2">
      <c r="A12" s="35"/>
      <c r="B12" s="22"/>
      <c r="C12" s="272" t="s">
        <v>123</v>
      </c>
      <c r="D12" s="272"/>
      <c r="E12" s="272"/>
      <c r="F12" s="272"/>
      <c r="G12" s="9"/>
      <c r="H12" s="10">
        <f>SUM(H13:H18)</f>
        <v>344.3</v>
      </c>
      <c r="I12" s="11"/>
      <c r="J12" s="34"/>
    </row>
    <row r="13" spans="1:15" s="3" customFormat="1" ht="15" customHeight="1" x14ac:dyDescent="0.2">
      <c r="A13" s="35"/>
      <c r="B13" s="22"/>
      <c r="C13" s="22"/>
      <c r="D13" s="23"/>
      <c r="E13" s="12" t="s">
        <v>8</v>
      </c>
      <c r="F13" s="12"/>
      <c r="G13" s="9"/>
      <c r="H13" s="13">
        <v>164.6</v>
      </c>
      <c r="I13" s="14" t="s">
        <v>0</v>
      </c>
      <c r="J13" s="34" t="s">
        <v>27</v>
      </c>
      <c r="L13" s="3">
        <v>1</v>
      </c>
    </row>
    <row r="14" spans="1:15" s="3" customFormat="1" ht="15" customHeight="1" x14ac:dyDescent="0.2">
      <c r="A14" s="35"/>
      <c r="B14" s="22"/>
      <c r="C14" s="22"/>
      <c r="D14" s="23"/>
      <c r="E14" s="12" t="s">
        <v>9</v>
      </c>
      <c r="F14" s="12"/>
      <c r="G14" s="9"/>
      <c r="H14" s="13">
        <v>37.9</v>
      </c>
      <c r="I14" s="14" t="s">
        <v>0</v>
      </c>
      <c r="J14" s="34" t="s">
        <v>27</v>
      </c>
      <c r="L14" s="3">
        <v>1</v>
      </c>
    </row>
    <row r="15" spans="1:15" s="3" customFormat="1" ht="15" customHeight="1" x14ac:dyDescent="0.2">
      <c r="A15" s="35"/>
      <c r="B15" s="22"/>
      <c r="C15" s="22"/>
      <c r="D15" s="23"/>
      <c r="E15" s="12" t="s">
        <v>10</v>
      </c>
      <c r="F15" s="12"/>
      <c r="G15" s="9"/>
      <c r="H15" s="13">
        <v>51.4</v>
      </c>
      <c r="I15" s="14" t="s">
        <v>153</v>
      </c>
      <c r="J15" s="34" t="s">
        <v>5</v>
      </c>
      <c r="L15" s="3">
        <v>1</v>
      </c>
    </row>
    <row r="16" spans="1:15" s="3" customFormat="1" ht="15" customHeight="1" x14ac:dyDescent="0.2">
      <c r="A16" s="35"/>
      <c r="B16" s="22"/>
      <c r="C16" s="22"/>
      <c r="D16" s="23"/>
      <c r="E16" s="12" t="s">
        <v>11</v>
      </c>
      <c r="F16" s="12"/>
      <c r="G16" s="9"/>
      <c r="H16" s="13">
        <v>13.2</v>
      </c>
      <c r="I16" s="14" t="s">
        <v>154</v>
      </c>
      <c r="J16" s="34" t="s">
        <v>27</v>
      </c>
      <c r="L16" s="3">
        <v>1</v>
      </c>
    </row>
    <row r="17" spans="1:12" s="3" customFormat="1" ht="15" customHeight="1" x14ac:dyDescent="0.2">
      <c r="A17" s="35"/>
      <c r="B17" s="22"/>
      <c r="C17" s="22"/>
      <c r="D17" s="23"/>
      <c r="E17" s="12" t="s">
        <v>12</v>
      </c>
      <c r="F17" s="12"/>
      <c r="G17" s="9"/>
      <c r="H17" s="13">
        <v>5.7</v>
      </c>
      <c r="I17" s="14" t="s">
        <v>153</v>
      </c>
      <c r="J17" s="34" t="s">
        <v>5</v>
      </c>
      <c r="L17" s="3">
        <v>1</v>
      </c>
    </row>
    <row r="18" spans="1:12" s="3" customFormat="1" ht="15" customHeight="1" x14ac:dyDescent="0.2">
      <c r="A18" s="35"/>
      <c r="B18" s="22"/>
      <c r="C18" s="22"/>
      <c r="D18" s="23"/>
      <c r="E18" s="275" t="s">
        <v>13</v>
      </c>
      <c r="F18" s="276"/>
      <c r="G18" s="277"/>
      <c r="H18" s="13">
        <v>71.5</v>
      </c>
      <c r="I18" s="14" t="s">
        <v>155</v>
      </c>
      <c r="J18" s="62" t="s">
        <v>27</v>
      </c>
      <c r="L18" s="3">
        <v>1</v>
      </c>
    </row>
    <row r="19" spans="1:12" s="3" customFormat="1" ht="15" customHeight="1" x14ac:dyDescent="0.2">
      <c r="A19" s="35"/>
      <c r="B19" s="22"/>
      <c r="C19" s="272" t="s">
        <v>124</v>
      </c>
      <c r="D19" s="272"/>
      <c r="E19" s="272"/>
      <c r="F19" s="272"/>
      <c r="G19" s="9"/>
      <c r="H19" s="10">
        <f>SUM(H20:H28)</f>
        <v>367.60000000000008</v>
      </c>
      <c r="I19" s="14"/>
      <c r="J19" s="14"/>
    </row>
    <row r="20" spans="1:12" s="3" customFormat="1" ht="15" customHeight="1" x14ac:dyDescent="0.2">
      <c r="A20" s="35"/>
      <c r="B20" s="22"/>
      <c r="C20" s="22"/>
      <c r="D20" s="23"/>
      <c r="E20" s="12" t="s">
        <v>33</v>
      </c>
      <c r="F20" s="12"/>
      <c r="G20" s="9"/>
      <c r="H20" s="13">
        <v>34.4</v>
      </c>
      <c r="I20" s="14" t="s">
        <v>0</v>
      </c>
      <c r="J20" s="14" t="s">
        <v>30</v>
      </c>
      <c r="L20" s="3">
        <v>1</v>
      </c>
    </row>
    <row r="21" spans="1:12" s="3" customFormat="1" ht="15" customHeight="1" x14ac:dyDescent="0.2">
      <c r="A21" s="35"/>
      <c r="B21" s="22"/>
      <c r="C21" s="22"/>
      <c r="D21" s="23"/>
      <c r="E21" s="12" t="s">
        <v>34</v>
      </c>
      <c r="F21" s="12"/>
      <c r="G21" s="9"/>
      <c r="H21" s="13">
        <v>63.1</v>
      </c>
      <c r="I21" s="14" t="s">
        <v>0</v>
      </c>
      <c r="J21" s="14" t="s">
        <v>30</v>
      </c>
      <c r="L21" s="3">
        <v>1</v>
      </c>
    </row>
    <row r="22" spans="1:12" s="3" customFormat="1" ht="15" customHeight="1" x14ac:dyDescent="0.2">
      <c r="A22" s="35"/>
      <c r="B22" s="22"/>
      <c r="C22" s="22"/>
      <c r="D22" s="23"/>
      <c r="E22" s="12" t="s">
        <v>3</v>
      </c>
      <c r="F22" s="12"/>
      <c r="G22" s="9"/>
      <c r="H22" s="13">
        <v>2.9</v>
      </c>
      <c r="I22" s="14" t="s">
        <v>0</v>
      </c>
      <c r="J22" s="14" t="s">
        <v>30</v>
      </c>
      <c r="L22" s="3">
        <v>1</v>
      </c>
    </row>
    <row r="23" spans="1:12" s="3" customFormat="1" ht="15" customHeight="1" x14ac:dyDescent="0.2">
      <c r="A23" s="35"/>
      <c r="B23" s="22"/>
      <c r="C23" s="22"/>
      <c r="D23" s="23"/>
      <c r="E23" s="12" t="s">
        <v>4</v>
      </c>
      <c r="F23" s="12"/>
      <c r="G23" s="9"/>
      <c r="H23" s="13">
        <v>9.6999999999999993</v>
      </c>
      <c r="I23" s="14" t="s">
        <v>0</v>
      </c>
      <c r="J23" s="14" t="s">
        <v>30</v>
      </c>
      <c r="L23" s="3">
        <v>1</v>
      </c>
    </row>
    <row r="24" spans="1:12" s="3" customFormat="1" ht="15" customHeight="1" x14ac:dyDescent="0.2">
      <c r="A24" s="35"/>
      <c r="B24" s="22"/>
      <c r="C24" s="22"/>
      <c r="D24" s="23"/>
      <c r="E24" s="12" t="s">
        <v>35</v>
      </c>
      <c r="F24" s="12"/>
      <c r="G24" s="9"/>
      <c r="H24" s="13">
        <v>63.3</v>
      </c>
      <c r="I24" s="14" t="s">
        <v>157</v>
      </c>
      <c r="J24" s="14" t="s">
        <v>5</v>
      </c>
      <c r="L24" s="3">
        <v>1</v>
      </c>
    </row>
    <row r="25" spans="1:12" s="3" customFormat="1" ht="15" customHeight="1" x14ac:dyDescent="0.2">
      <c r="A25" s="35"/>
      <c r="B25" s="22"/>
      <c r="C25" s="22"/>
      <c r="D25" s="23"/>
      <c r="E25" s="118" t="s">
        <v>14</v>
      </c>
      <c r="F25" s="12"/>
      <c r="G25" s="9"/>
      <c r="H25" s="13">
        <v>89.7</v>
      </c>
      <c r="I25" s="63" t="s">
        <v>193</v>
      </c>
      <c r="J25" s="62" t="s">
        <v>27</v>
      </c>
      <c r="L25" s="3">
        <v>1</v>
      </c>
    </row>
    <row r="26" spans="1:12" s="3" customFormat="1" ht="15" customHeight="1" x14ac:dyDescent="0.2">
      <c r="A26" s="35"/>
      <c r="B26" s="22"/>
      <c r="C26" s="22"/>
      <c r="D26" s="23"/>
      <c r="E26" s="118" t="s">
        <v>194</v>
      </c>
      <c r="F26" s="12"/>
      <c r="G26" s="9"/>
      <c r="H26" s="13">
        <v>35.299999999999997</v>
      </c>
      <c r="I26" s="14" t="s">
        <v>48</v>
      </c>
      <c r="J26" s="62" t="s">
        <v>65</v>
      </c>
      <c r="L26" s="3">
        <v>1</v>
      </c>
    </row>
    <row r="27" spans="1:12" s="3" customFormat="1" ht="15" customHeight="1" x14ac:dyDescent="0.2">
      <c r="A27" s="35"/>
      <c r="B27" s="22"/>
      <c r="C27" s="22"/>
      <c r="D27" s="23"/>
      <c r="E27" s="118" t="s">
        <v>195</v>
      </c>
      <c r="F27" s="12"/>
      <c r="G27" s="9"/>
      <c r="H27" s="13">
        <v>16.100000000000001</v>
      </c>
      <c r="I27" s="14" t="s">
        <v>36</v>
      </c>
      <c r="J27" s="62" t="s">
        <v>27</v>
      </c>
      <c r="L27" s="3">
        <v>1</v>
      </c>
    </row>
    <row r="28" spans="1:12" s="3" customFormat="1" ht="15" customHeight="1" x14ac:dyDescent="0.2">
      <c r="A28" s="35"/>
      <c r="B28" s="22"/>
      <c r="C28" s="22"/>
      <c r="D28" s="23"/>
      <c r="E28" s="118" t="s">
        <v>196</v>
      </c>
      <c r="F28" s="12"/>
      <c r="G28" s="9"/>
      <c r="H28" s="13">
        <v>53.1</v>
      </c>
      <c r="I28" s="14" t="s">
        <v>257</v>
      </c>
      <c r="J28" s="62" t="s">
        <v>30</v>
      </c>
      <c r="L28" s="3">
        <v>1</v>
      </c>
    </row>
    <row r="29" spans="1:12" s="3" customFormat="1" ht="15" customHeight="1" x14ac:dyDescent="0.2">
      <c r="A29" s="35"/>
      <c r="B29" s="22"/>
      <c r="C29" s="64" t="s">
        <v>234</v>
      </c>
      <c r="D29" s="23"/>
      <c r="E29" s="119"/>
      <c r="F29" s="12"/>
      <c r="G29" s="9"/>
      <c r="H29" s="10">
        <f>SUM(H30:H33)</f>
        <v>30.700000000000003</v>
      </c>
      <c r="I29" s="14"/>
      <c r="J29" s="14"/>
    </row>
    <row r="30" spans="1:12" s="3" customFormat="1" ht="15" customHeight="1" x14ac:dyDescent="0.2">
      <c r="A30" s="35"/>
      <c r="B30" s="22"/>
      <c r="C30" s="22"/>
      <c r="D30" s="23"/>
      <c r="E30" s="118" t="s">
        <v>197</v>
      </c>
      <c r="F30" s="12"/>
      <c r="G30" s="9"/>
      <c r="H30" s="13">
        <v>8.3000000000000007</v>
      </c>
      <c r="I30" s="14" t="s">
        <v>48</v>
      </c>
      <c r="J30" s="62" t="s">
        <v>27</v>
      </c>
      <c r="L30" s="3">
        <v>1</v>
      </c>
    </row>
    <row r="31" spans="1:12" s="3" customFormat="1" ht="15" customHeight="1" x14ac:dyDescent="0.2">
      <c r="A31" s="35"/>
      <c r="B31" s="22"/>
      <c r="C31" s="22"/>
      <c r="D31" s="23"/>
      <c r="E31" s="118" t="s">
        <v>198</v>
      </c>
      <c r="F31" s="12"/>
      <c r="G31" s="9"/>
      <c r="H31" s="13">
        <v>7.6</v>
      </c>
      <c r="I31" s="14" t="s">
        <v>48</v>
      </c>
      <c r="J31" s="62" t="s">
        <v>56</v>
      </c>
      <c r="L31" s="3">
        <v>1</v>
      </c>
    </row>
    <row r="32" spans="1:12" s="3" customFormat="1" ht="15" customHeight="1" x14ac:dyDescent="0.2">
      <c r="A32" s="35"/>
      <c r="B32" s="22"/>
      <c r="C32" s="22"/>
      <c r="D32" s="23"/>
      <c r="E32" s="118" t="s">
        <v>199</v>
      </c>
      <c r="F32" s="12"/>
      <c r="G32" s="9"/>
      <c r="H32" s="13">
        <v>10.3</v>
      </c>
      <c r="I32" s="14" t="s">
        <v>37</v>
      </c>
      <c r="J32" s="62" t="s">
        <v>56</v>
      </c>
      <c r="L32" s="3">
        <v>1</v>
      </c>
    </row>
    <row r="33" spans="1:12" s="3" customFormat="1" ht="15" customHeight="1" x14ac:dyDescent="0.2">
      <c r="A33" s="35"/>
      <c r="B33" s="22"/>
      <c r="C33" s="22"/>
      <c r="D33" s="23"/>
      <c r="E33" s="118" t="s">
        <v>200</v>
      </c>
      <c r="F33" s="12"/>
      <c r="G33" s="9"/>
      <c r="H33" s="13">
        <v>4.5</v>
      </c>
      <c r="I33" s="14" t="s">
        <v>48</v>
      </c>
      <c r="J33" s="62" t="s">
        <v>27</v>
      </c>
      <c r="L33" s="3">
        <v>1</v>
      </c>
    </row>
    <row r="34" spans="1:12" s="3" customFormat="1" ht="15" customHeight="1" x14ac:dyDescent="0.2">
      <c r="A34" s="35"/>
      <c r="B34" s="22"/>
      <c r="C34" s="64" t="s">
        <v>235</v>
      </c>
      <c r="D34" s="23"/>
      <c r="E34" s="118"/>
      <c r="F34" s="12"/>
      <c r="G34" s="9"/>
      <c r="H34" s="10">
        <f>SUM(H35:H40)</f>
        <v>278.40000000000003</v>
      </c>
      <c r="I34" s="14"/>
      <c r="J34" s="14"/>
    </row>
    <row r="35" spans="1:12" s="3" customFormat="1" ht="15" customHeight="1" x14ac:dyDescent="0.2">
      <c r="A35" s="35"/>
      <c r="B35" s="22"/>
      <c r="C35" s="22"/>
      <c r="D35" s="23"/>
      <c r="E35" s="12" t="s">
        <v>41</v>
      </c>
      <c r="F35" s="12"/>
      <c r="G35" s="9"/>
      <c r="H35" s="13">
        <v>52.3</v>
      </c>
      <c r="I35" s="14" t="s">
        <v>258</v>
      </c>
      <c r="J35" s="14" t="s">
        <v>38</v>
      </c>
      <c r="L35" s="3">
        <v>1</v>
      </c>
    </row>
    <row r="36" spans="1:12" s="3" customFormat="1" ht="15" customHeight="1" x14ac:dyDescent="0.2">
      <c r="A36" s="35"/>
      <c r="B36" s="22"/>
      <c r="C36" s="22"/>
      <c r="D36" s="23"/>
      <c r="E36" s="9" t="s">
        <v>259</v>
      </c>
      <c r="F36" s="12"/>
      <c r="G36" s="9"/>
      <c r="H36" s="13">
        <v>28.2</v>
      </c>
      <c r="I36" s="14" t="s">
        <v>260</v>
      </c>
      <c r="J36" s="62" t="s">
        <v>56</v>
      </c>
      <c r="L36" s="3">
        <v>1</v>
      </c>
    </row>
    <row r="37" spans="1:12" s="3" customFormat="1" ht="15" customHeight="1" x14ac:dyDescent="0.2">
      <c r="A37" s="35"/>
      <c r="B37" s="22"/>
      <c r="C37" s="22"/>
      <c r="D37" s="23"/>
      <c r="E37" s="118" t="s">
        <v>201</v>
      </c>
      <c r="F37" s="12"/>
      <c r="G37" s="9"/>
      <c r="H37" s="13">
        <v>149.9</v>
      </c>
      <c r="I37" s="14" t="s">
        <v>39</v>
      </c>
      <c r="J37" s="62" t="s">
        <v>56</v>
      </c>
      <c r="L37" s="3">
        <v>1</v>
      </c>
    </row>
    <row r="38" spans="1:12" s="3" customFormat="1" ht="15" customHeight="1" x14ac:dyDescent="0.2">
      <c r="A38" s="35"/>
      <c r="B38" s="22"/>
      <c r="C38" s="22"/>
      <c r="D38" s="23"/>
      <c r="E38" s="118" t="s">
        <v>202</v>
      </c>
      <c r="F38" s="12"/>
      <c r="G38" s="9"/>
      <c r="H38" s="13">
        <v>17.2</v>
      </c>
      <c r="I38" s="14" t="s">
        <v>36</v>
      </c>
      <c r="J38" s="62" t="s">
        <v>27</v>
      </c>
      <c r="L38" s="3">
        <v>1</v>
      </c>
    </row>
    <row r="39" spans="1:12" s="3" customFormat="1" ht="15" customHeight="1" x14ac:dyDescent="0.2">
      <c r="A39" s="35"/>
      <c r="B39" s="22"/>
      <c r="C39" s="22"/>
      <c r="D39" s="23"/>
      <c r="E39" s="118" t="s">
        <v>203</v>
      </c>
      <c r="F39" s="12"/>
      <c r="G39" s="9"/>
      <c r="H39" s="13">
        <v>16.2</v>
      </c>
      <c r="I39" s="14" t="s">
        <v>48</v>
      </c>
      <c r="J39" s="62" t="s">
        <v>56</v>
      </c>
      <c r="L39" s="3">
        <v>1</v>
      </c>
    </row>
    <row r="40" spans="1:12" s="3" customFormat="1" ht="15" customHeight="1" x14ac:dyDescent="0.2">
      <c r="A40" s="35"/>
      <c r="B40" s="22"/>
      <c r="C40" s="22"/>
      <c r="D40" s="23"/>
      <c r="E40" s="278" t="s">
        <v>261</v>
      </c>
      <c r="F40" s="276"/>
      <c r="G40" s="277"/>
      <c r="H40" s="13">
        <v>14.6</v>
      </c>
      <c r="I40" s="14" t="s">
        <v>36</v>
      </c>
      <c r="J40" s="62" t="s">
        <v>27</v>
      </c>
      <c r="L40" s="3">
        <v>1</v>
      </c>
    </row>
    <row r="41" spans="1:12" s="3" customFormat="1" ht="15" customHeight="1" x14ac:dyDescent="0.2">
      <c r="A41" s="35"/>
      <c r="B41" s="22"/>
      <c r="C41" s="64" t="s">
        <v>236</v>
      </c>
      <c r="D41" s="23"/>
      <c r="E41" s="64"/>
      <c r="F41" s="23"/>
      <c r="G41" s="9"/>
      <c r="H41" s="10">
        <f>SUM(H42:H43,H46:H47)</f>
        <v>1005.1000000000001</v>
      </c>
      <c r="I41" s="14"/>
      <c r="J41" s="14"/>
    </row>
    <row r="42" spans="1:12" s="3" customFormat="1" ht="15" customHeight="1" x14ac:dyDescent="0.2">
      <c r="A42" s="35"/>
      <c r="B42" s="22"/>
      <c r="C42" s="22"/>
      <c r="D42" s="23"/>
      <c r="E42" s="12" t="s">
        <v>40</v>
      </c>
      <c r="F42" s="12"/>
      <c r="G42" s="9"/>
      <c r="H42" s="13">
        <v>752.1</v>
      </c>
      <c r="I42" s="14" t="s">
        <v>36</v>
      </c>
      <c r="J42" s="14" t="s">
        <v>27</v>
      </c>
      <c r="L42" s="3">
        <v>1</v>
      </c>
    </row>
    <row r="43" spans="1:12" s="3" customFormat="1" ht="15" customHeight="1" x14ac:dyDescent="0.2">
      <c r="A43" s="35"/>
      <c r="B43" s="22"/>
      <c r="C43" s="22"/>
      <c r="D43" s="23"/>
      <c r="E43" s="118" t="s">
        <v>204</v>
      </c>
      <c r="F43" s="12"/>
      <c r="G43" s="9"/>
      <c r="H43" s="13">
        <f>H44+H45</f>
        <v>186.8</v>
      </c>
      <c r="I43" s="14" t="s">
        <v>230</v>
      </c>
      <c r="J43" s="14"/>
      <c r="L43" s="3">
        <v>1</v>
      </c>
    </row>
    <row r="44" spans="1:12" s="3" customFormat="1" ht="15" customHeight="1" x14ac:dyDescent="0.2">
      <c r="A44" s="35"/>
      <c r="B44" s="22"/>
      <c r="C44" s="22"/>
      <c r="D44" s="23"/>
      <c r="E44" s="118"/>
      <c r="F44" s="12"/>
      <c r="G44" s="65" t="s">
        <v>205</v>
      </c>
      <c r="H44" s="13">
        <v>150.4</v>
      </c>
      <c r="I44" s="14" t="s">
        <v>48</v>
      </c>
      <c r="J44" s="62" t="s">
        <v>56</v>
      </c>
    </row>
    <row r="45" spans="1:12" s="3" customFormat="1" ht="15" customHeight="1" x14ac:dyDescent="0.2">
      <c r="A45" s="35"/>
      <c r="B45" s="22"/>
      <c r="C45" s="22"/>
      <c r="D45" s="23"/>
      <c r="E45" s="118"/>
      <c r="F45" s="12"/>
      <c r="G45" s="119" t="s">
        <v>206</v>
      </c>
      <c r="H45" s="13">
        <v>36.4</v>
      </c>
      <c r="I45" s="14" t="s">
        <v>36</v>
      </c>
      <c r="J45" s="62" t="s">
        <v>56</v>
      </c>
    </row>
    <row r="46" spans="1:12" s="3" customFormat="1" ht="15" customHeight="1" x14ac:dyDescent="0.2">
      <c r="A46" s="35"/>
      <c r="B46" s="22"/>
      <c r="C46" s="22"/>
      <c r="D46" s="23"/>
      <c r="E46" s="65" t="s">
        <v>58</v>
      </c>
      <c r="F46" s="12"/>
      <c r="G46" s="119"/>
      <c r="H46" s="13">
        <v>48.6</v>
      </c>
      <c r="I46" s="14" t="s">
        <v>36</v>
      </c>
      <c r="J46" s="62" t="s">
        <v>27</v>
      </c>
      <c r="L46" s="3">
        <v>1</v>
      </c>
    </row>
    <row r="47" spans="1:12" s="3" customFormat="1" ht="15" customHeight="1" x14ac:dyDescent="0.2">
      <c r="A47" s="35"/>
      <c r="B47" s="22"/>
      <c r="C47" s="22"/>
      <c r="D47" s="23"/>
      <c r="E47" s="119" t="s">
        <v>59</v>
      </c>
      <c r="F47" s="12"/>
      <c r="G47" s="119"/>
      <c r="H47" s="13">
        <v>17.600000000000001</v>
      </c>
      <c r="I47" s="14" t="s">
        <v>36</v>
      </c>
      <c r="J47" s="62" t="s">
        <v>49</v>
      </c>
      <c r="L47" s="3">
        <v>1</v>
      </c>
    </row>
    <row r="48" spans="1:12" s="3" customFormat="1" ht="15" customHeight="1" x14ac:dyDescent="0.2">
      <c r="A48" s="35"/>
      <c r="B48" s="22"/>
      <c r="C48" s="272" t="s">
        <v>126</v>
      </c>
      <c r="D48" s="272"/>
      <c r="E48" s="272"/>
      <c r="F48" s="272"/>
      <c r="G48" s="9"/>
      <c r="H48" s="10">
        <f>SUM(H49:H57)</f>
        <v>429.2</v>
      </c>
      <c r="I48" s="14"/>
      <c r="J48" s="14"/>
    </row>
    <row r="49" spans="1:12" s="3" customFormat="1" ht="15" customHeight="1" x14ac:dyDescent="0.2">
      <c r="A49" s="35"/>
      <c r="B49" s="22"/>
      <c r="C49" s="22"/>
      <c r="D49" s="23"/>
      <c r="E49" s="12" t="s">
        <v>42</v>
      </c>
      <c r="F49" s="12"/>
      <c r="G49" s="9"/>
      <c r="H49" s="13">
        <v>87</v>
      </c>
      <c r="I49" s="14" t="s">
        <v>37</v>
      </c>
      <c r="J49" s="14" t="s">
        <v>27</v>
      </c>
      <c r="L49" s="3">
        <v>1</v>
      </c>
    </row>
    <row r="50" spans="1:12" s="3" customFormat="1" ht="15" customHeight="1" x14ac:dyDescent="0.2">
      <c r="A50" s="35"/>
      <c r="B50" s="22"/>
      <c r="C50" s="22"/>
      <c r="D50" s="23"/>
      <c r="E50" s="12" t="s">
        <v>43</v>
      </c>
      <c r="F50" s="12"/>
      <c r="G50" s="9"/>
      <c r="H50" s="13">
        <v>14.5</v>
      </c>
      <c r="I50" s="14" t="s">
        <v>44</v>
      </c>
      <c r="J50" s="14" t="s">
        <v>30</v>
      </c>
      <c r="L50" s="3">
        <v>1</v>
      </c>
    </row>
    <row r="51" spans="1:12" s="3" customFormat="1" ht="15" customHeight="1" x14ac:dyDescent="0.2">
      <c r="A51" s="35"/>
      <c r="B51" s="22"/>
      <c r="C51" s="22"/>
      <c r="D51" s="23"/>
      <c r="E51" s="12" t="s">
        <v>45</v>
      </c>
      <c r="F51" s="12"/>
      <c r="G51" s="9"/>
      <c r="H51" s="13">
        <v>5.5</v>
      </c>
      <c r="I51" s="14" t="s">
        <v>37</v>
      </c>
      <c r="J51" s="14" t="s">
        <v>30</v>
      </c>
      <c r="L51" s="3">
        <v>1</v>
      </c>
    </row>
    <row r="52" spans="1:12" s="3" customFormat="1" ht="15" customHeight="1" x14ac:dyDescent="0.2">
      <c r="A52" s="35"/>
      <c r="B52" s="22"/>
      <c r="C52" s="22"/>
      <c r="D52" s="23"/>
      <c r="E52" s="12" t="s">
        <v>46</v>
      </c>
      <c r="F52" s="12"/>
      <c r="G52" s="9"/>
      <c r="H52" s="13">
        <v>26.5</v>
      </c>
      <c r="I52" s="14" t="s">
        <v>37</v>
      </c>
      <c r="J52" s="14" t="s">
        <v>30</v>
      </c>
      <c r="L52" s="3">
        <v>1</v>
      </c>
    </row>
    <row r="53" spans="1:12" s="3" customFormat="1" ht="15" customHeight="1" x14ac:dyDescent="0.2">
      <c r="A53" s="35"/>
      <c r="B53" s="22"/>
      <c r="C53" s="22"/>
      <c r="D53" s="23"/>
      <c r="E53" s="12" t="s">
        <v>47</v>
      </c>
      <c r="F53" s="12"/>
      <c r="G53" s="9"/>
      <c r="H53" s="13">
        <v>216.4</v>
      </c>
      <c r="I53" s="14" t="s">
        <v>39</v>
      </c>
      <c r="J53" s="14" t="s">
        <v>5</v>
      </c>
      <c r="L53" s="3">
        <v>1</v>
      </c>
    </row>
    <row r="54" spans="1:12" s="3" customFormat="1" ht="15" customHeight="1" x14ac:dyDescent="0.2">
      <c r="A54" s="36"/>
      <c r="B54" s="26"/>
      <c r="C54" s="26"/>
      <c r="D54" s="28"/>
      <c r="E54" s="29" t="s">
        <v>262</v>
      </c>
      <c r="F54" s="29"/>
      <c r="G54" s="4"/>
      <c r="H54" s="30">
        <v>27.5</v>
      </c>
      <c r="I54" s="5" t="s">
        <v>48</v>
      </c>
      <c r="J54" s="5" t="s">
        <v>6</v>
      </c>
      <c r="L54" s="3">
        <v>1</v>
      </c>
    </row>
    <row r="55" spans="1:12" s="3" customFormat="1" ht="15" customHeight="1" x14ac:dyDescent="0.2">
      <c r="A55" s="38"/>
      <c r="B55" s="21"/>
      <c r="C55" s="21"/>
      <c r="D55" s="39"/>
      <c r="E55" s="120" t="s">
        <v>207</v>
      </c>
      <c r="F55" s="40"/>
      <c r="G55" s="6"/>
      <c r="H55" s="41">
        <v>25.6</v>
      </c>
      <c r="I55" s="33" t="s">
        <v>51</v>
      </c>
      <c r="J55" s="68" t="s">
        <v>27</v>
      </c>
      <c r="L55" s="3">
        <v>1</v>
      </c>
    </row>
    <row r="56" spans="1:12" s="3" customFormat="1" ht="15" customHeight="1" x14ac:dyDescent="0.2">
      <c r="A56" s="35"/>
      <c r="B56" s="22"/>
      <c r="C56" s="22"/>
      <c r="D56" s="23"/>
      <c r="E56" s="118" t="s">
        <v>208</v>
      </c>
      <c r="F56" s="12"/>
      <c r="G56" s="9"/>
      <c r="H56" s="13">
        <v>17</v>
      </c>
      <c r="I56" s="14" t="s">
        <v>48</v>
      </c>
      <c r="J56" s="62" t="s">
        <v>56</v>
      </c>
      <c r="L56" s="3">
        <v>1</v>
      </c>
    </row>
    <row r="57" spans="1:12" s="3" customFormat="1" ht="15" customHeight="1" x14ac:dyDescent="0.2">
      <c r="A57" s="35"/>
      <c r="B57" s="22"/>
      <c r="C57" s="22"/>
      <c r="D57" s="23"/>
      <c r="E57" s="118" t="s">
        <v>209</v>
      </c>
      <c r="F57" s="12"/>
      <c r="G57" s="9"/>
      <c r="H57" s="13">
        <v>9.1999999999999993</v>
      </c>
      <c r="I57" s="14" t="s">
        <v>37</v>
      </c>
      <c r="J57" s="62" t="s">
        <v>27</v>
      </c>
      <c r="L57" s="3">
        <v>1</v>
      </c>
    </row>
    <row r="58" spans="1:12" s="3" customFormat="1" ht="15" customHeight="1" x14ac:dyDescent="0.2">
      <c r="A58" s="35"/>
      <c r="B58" s="22"/>
      <c r="C58" s="22" t="s">
        <v>127</v>
      </c>
      <c r="D58" s="23"/>
      <c r="E58" s="12"/>
      <c r="F58" s="12"/>
      <c r="G58" s="9"/>
      <c r="H58" s="10">
        <f>SUM(H59:H63)</f>
        <v>102.7</v>
      </c>
      <c r="I58" s="14"/>
      <c r="J58" s="14"/>
    </row>
    <row r="59" spans="1:12" s="3" customFormat="1" ht="15" customHeight="1" x14ac:dyDescent="0.2">
      <c r="A59" s="35"/>
      <c r="B59" s="22"/>
      <c r="C59" s="22"/>
      <c r="D59" s="23"/>
      <c r="E59" s="118" t="s">
        <v>210</v>
      </c>
      <c r="F59" s="12"/>
      <c r="G59" s="9"/>
      <c r="H59" s="10">
        <v>38.4</v>
      </c>
      <c r="I59" s="14" t="s">
        <v>37</v>
      </c>
      <c r="J59" s="62" t="s">
        <v>27</v>
      </c>
      <c r="L59" s="3">
        <v>1</v>
      </c>
    </row>
    <row r="60" spans="1:12" s="3" customFormat="1" ht="15" customHeight="1" x14ac:dyDescent="0.2">
      <c r="A60" s="35"/>
      <c r="B60" s="22"/>
      <c r="C60" s="22"/>
      <c r="D60" s="23"/>
      <c r="E60" s="9" t="s">
        <v>211</v>
      </c>
      <c r="F60" s="12"/>
      <c r="G60" s="9"/>
      <c r="H60" s="10">
        <v>16.100000000000001</v>
      </c>
      <c r="I60" s="14" t="s">
        <v>36</v>
      </c>
      <c r="J60" s="62" t="s">
        <v>56</v>
      </c>
      <c r="L60" s="3">
        <v>1</v>
      </c>
    </row>
    <row r="61" spans="1:12" s="3" customFormat="1" ht="15" customHeight="1" x14ac:dyDescent="0.2">
      <c r="A61" s="35"/>
      <c r="B61" s="22"/>
      <c r="C61" s="22"/>
      <c r="D61" s="23"/>
      <c r="E61" s="72" t="s">
        <v>212</v>
      </c>
      <c r="F61" s="12"/>
      <c r="G61" s="9"/>
      <c r="H61" s="10">
        <v>16</v>
      </c>
      <c r="I61" s="14" t="s">
        <v>154</v>
      </c>
      <c r="J61" s="62" t="s">
        <v>56</v>
      </c>
      <c r="L61" s="3">
        <v>1</v>
      </c>
    </row>
    <row r="62" spans="1:12" s="3" customFormat="1" ht="15" customHeight="1" x14ac:dyDescent="0.2">
      <c r="A62" s="35"/>
      <c r="B62" s="22"/>
      <c r="C62" s="22"/>
      <c r="D62" s="23"/>
      <c r="E62" s="72" t="s">
        <v>213</v>
      </c>
      <c r="F62" s="12"/>
      <c r="G62" s="9"/>
      <c r="H62" s="10">
        <v>20.3</v>
      </c>
      <c r="I62" s="14" t="s">
        <v>48</v>
      </c>
      <c r="J62" s="62" t="s">
        <v>56</v>
      </c>
      <c r="L62" s="3">
        <v>1</v>
      </c>
    </row>
    <row r="63" spans="1:12" s="3" customFormat="1" ht="15" customHeight="1" x14ac:dyDescent="0.2">
      <c r="A63" s="35"/>
      <c r="B63" s="22"/>
      <c r="C63" s="22"/>
      <c r="D63" s="23"/>
      <c r="E63" s="72" t="s">
        <v>214</v>
      </c>
      <c r="F63" s="12"/>
      <c r="G63" s="9"/>
      <c r="H63" s="10">
        <v>11.9</v>
      </c>
      <c r="I63" s="14" t="s">
        <v>36</v>
      </c>
      <c r="J63" s="62" t="s">
        <v>27</v>
      </c>
      <c r="L63" s="3">
        <v>1</v>
      </c>
    </row>
    <row r="64" spans="1:12" s="3" customFormat="1" ht="15" customHeight="1" x14ac:dyDescent="0.2">
      <c r="A64" s="35"/>
      <c r="B64" s="22"/>
      <c r="C64" s="22" t="s">
        <v>128</v>
      </c>
      <c r="D64" s="23"/>
      <c r="E64" s="12"/>
      <c r="F64" s="12"/>
      <c r="G64" s="9"/>
      <c r="H64" s="10">
        <f>SUM(H65:H75)</f>
        <v>1048.2</v>
      </c>
      <c r="I64" s="14"/>
      <c r="J64" s="14"/>
    </row>
    <row r="65" spans="1:12" s="3" customFormat="1" ht="15" customHeight="1" x14ac:dyDescent="0.2">
      <c r="A65" s="35"/>
      <c r="B65" s="22"/>
      <c r="C65" s="22"/>
      <c r="D65" s="23"/>
      <c r="E65" s="12" t="s">
        <v>50</v>
      </c>
      <c r="F65" s="12"/>
      <c r="G65" s="9"/>
      <c r="H65" s="13">
        <v>64.3</v>
      </c>
      <c r="I65" s="14" t="s">
        <v>51</v>
      </c>
      <c r="J65" s="14" t="s">
        <v>27</v>
      </c>
      <c r="L65" s="3">
        <v>1</v>
      </c>
    </row>
    <row r="66" spans="1:12" s="3" customFormat="1" ht="15" customHeight="1" x14ac:dyDescent="0.2">
      <c r="A66" s="35"/>
      <c r="B66" s="22"/>
      <c r="C66" s="22"/>
      <c r="D66" s="23"/>
      <c r="E66" s="12" t="s">
        <v>52</v>
      </c>
      <c r="F66" s="12"/>
      <c r="G66" s="9"/>
      <c r="H66" s="13">
        <v>19</v>
      </c>
      <c r="I66" s="14" t="s">
        <v>51</v>
      </c>
      <c r="J66" s="14" t="s">
        <v>27</v>
      </c>
      <c r="L66" s="3">
        <v>1</v>
      </c>
    </row>
    <row r="67" spans="1:12" s="3" customFormat="1" ht="15" customHeight="1" x14ac:dyDescent="0.2">
      <c r="A67" s="35"/>
      <c r="B67" s="22"/>
      <c r="C67" s="22"/>
      <c r="D67" s="23"/>
      <c r="E67" s="12" t="s">
        <v>263</v>
      </c>
      <c r="F67" s="12"/>
      <c r="G67" s="9"/>
      <c r="H67" s="13">
        <v>18.2</v>
      </c>
      <c r="I67" s="14" t="s">
        <v>51</v>
      </c>
      <c r="J67" s="14" t="s">
        <v>27</v>
      </c>
      <c r="L67" s="3">
        <v>1</v>
      </c>
    </row>
    <row r="68" spans="1:12" s="3" customFormat="1" ht="15" customHeight="1" x14ac:dyDescent="0.2">
      <c r="A68" s="35"/>
      <c r="B68" s="22"/>
      <c r="C68" s="22"/>
      <c r="D68" s="23"/>
      <c r="E68" s="12" t="s">
        <v>53</v>
      </c>
      <c r="F68" s="12"/>
      <c r="G68" s="9"/>
      <c r="H68" s="13">
        <v>3.7</v>
      </c>
      <c r="I68" s="14" t="s">
        <v>51</v>
      </c>
      <c r="J68" s="14" t="s">
        <v>27</v>
      </c>
      <c r="L68" s="3">
        <v>1</v>
      </c>
    </row>
    <row r="69" spans="1:12" s="3" customFormat="1" ht="15" customHeight="1" x14ac:dyDescent="0.2">
      <c r="A69" s="35"/>
      <c r="B69" s="22"/>
      <c r="C69" s="22"/>
      <c r="D69" s="23"/>
      <c r="E69" s="12" t="s">
        <v>264</v>
      </c>
      <c r="F69" s="12"/>
      <c r="G69" s="9"/>
      <c r="H69" s="13">
        <v>189.9</v>
      </c>
      <c r="I69" s="14" t="s">
        <v>51</v>
      </c>
      <c r="J69" s="14" t="s">
        <v>27</v>
      </c>
      <c r="L69" s="3">
        <v>1</v>
      </c>
    </row>
    <row r="70" spans="1:12" s="3" customFormat="1" ht="15" customHeight="1" x14ac:dyDescent="0.2">
      <c r="A70" s="35"/>
      <c r="B70" s="22"/>
      <c r="C70" s="22"/>
      <c r="D70" s="23"/>
      <c r="E70" s="12" t="s">
        <v>265</v>
      </c>
      <c r="F70" s="12"/>
      <c r="G70" s="9"/>
      <c r="H70" s="13">
        <v>87.3</v>
      </c>
      <c r="I70" s="14" t="s">
        <v>51</v>
      </c>
      <c r="J70" s="14" t="s">
        <v>27</v>
      </c>
      <c r="L70" s="3">
        <v>1</v>
      </c>
    </row>
    <row r="71" spans="1:12" s="3" customFormat="1" ht="15" customHeight="1" x14ac:dyDescent="0.2">
      <c r="A71" s="35"/>
      <c r="B71" s="22"/>
      <c r="C71" s="22"/>
      <c r="D71" s="23"/>
      <c r="E71" s="12" t="s">
        <v>15</v>
      </c>
      <c r="F71" s="12"/>
      <c r="G71" s="9"/>
      <c r="H71" s="13">
        <v>198.1</v>
      </c>
      <c r="I71" s="14" t="s">
        <v>156</v>
      </c>
      <c r="J71" s="14" t="s">
        <v>27</v>
      </c>
      <c r="L71" s="3">
        <v>1</v>
      </c>
    </row>
    <row r="72" spans="1:12" s="3" customFormat="1" ht="15" customHeight="1" x14ac:dyDescent="0.2">
      <c r="A72" s="35"/>
      <c r="B72" s="22"/>
      <c r="C72" s="22"/>
      <c r="D72" s="23"/>
      <c r="E72" s="12" t="s">
        <v>16</v>
      </c>
      <c r="F72" s="12"/>
      <c r="G72" s="9"/>
      <c r="H72" s="13">
        <v>229.4</v>
      </c>
      <c r="I72" s="14" t="s">
        <v>37</v>
      </c>
      <c r="J72" s="14" t="s">
        <v>27</v>
      </c>
      <c r="L72" s="3">
        <v>1</v>
      </c>
    </row>
    <row r="73" spans="1:12" s="3" customFormat="1" ht="15" customHeight="1" x14ac:dyDescent="0.2">
      <c r="A73" s="35"/>
      <c r="B73" s="22"/>
      <c r="C73" s="22"/>
      <c r="D73" s="23"/>
      <c r="E73" s="12" t="s">
        <v>54</v>
      </c>
      <c r="F73" s="12"/>
      <c r="G73" s="9"/>
      <c r="H73" s="13">
        <v>11.7</v>
      </c>
      <c r="I73" s="14" t="s">
        <v>51</v>
      </c>
      <c r="J73" s="14" t="s">
        <v>27</v>
      </c>
      <c r="L73" s="3">
        <v>1</v>
      </c>
    </row>
    <row r="74" spans="1:12" s="3" customFormat="1" ht="15" customHeight="1" x14ac:dyDescent="0.2">
      <c r="A74" s="35"/>
      <c r="B74" s="22"/>
      <c r="C74" s="22"/>
      <c r="D74" s="23"/>
      <c r="E74" s="12" t="s">
        <v>266</v>
      </c>
      <c r="F74" s="12"/>
      <c r="G74" s="9"/>
      <c r="H74" s="13">
        <v>59.8</v>
      </c>
      <c r="I74" s="14" t="s">
        <v>267</v>
      </c>
      <c r="J74" s="14" t="s">
        <v>27</v>
      </c>
      <c r="L74" s="3">
        <v>1</v>
      </c>
    </row>
    <row r="75" spans="1:12" s="3" customFormat="1" ht="15" customHeight="1" x14ac:dyDescent="0.2">
      <c r="A75" s="35"/>
      <c r="B75" s="22"/>
      <c r="C75" s="22"/>
      <c r="D75" s="23"/>
      <c r="E75" s="121" t="s">
        <v>215</v>
      </c>
      <c r="F75" s="12"/>
      <c r="G75" s="9"/>
      <c r="H75" s="13">
        <v>166.8</v>
      </c>
      <c r="I75" s="14" t="s">
        <v>51</v>
      </c>
      <c r="J75" s="62" t="s">
        <v>27</v>
      </c>
      <c r="L75" s="3">
        <v>1</v>
      </c>
    </row>
    <row r="76" spans="1:12" s="3" customFormat="1" ht="15" customHeight="1" x14ac:dyDescent="0.2">
      <c r="A76" s="35"/>
      <c r="B76" s="22"/>
      <c r="C76" s="272" t="s">
        <v>129</v>
      </c>
      <c r="D76" s="272"/>
      <c r="E76" s="272"/>
      <c r="F76" s="272"/>
      <c r="G76" s="9"/>
      <c r="H76" s="10">
        <f>SUM(H77:H78)</f>
        <v>342.7</v>
      </c>
      <c r="I76" s="14"/>
      <c r="J76" s="14"/>
    </row>
    <row r="77" spans="1:12" s="3" customFormat="1" ht="15" customHeight="1" x14ac:dyDescent="0.2">
      <c r="A77" s="35"/>
      <c r="B77" s="22"/>
      <c r="C77" s="22"/>
      <c r="D77" s="23"/>
      <c r="E77" s="12" t="s">
        <v>55</v>
      </c>
      <c r="F77" s="12"/>
      <c r="G77" s="9"/>
      <c r="H77" s="13">
        <v>335.4</v>
      </c>
      <c r="I77" s="14" t="s">
        <v>268</v>
      </c>
      <c r="J77" s="14" t="s">
        <v>56</v>
      </c>
      <c r="L77" s="3">
        <v>1</v>
      </c>
    </row>
    <row r="78" spans="1:12" s="3" customFormat="1" ht="15" customHeight="1" x14ac:dyDescent="0.2">
      <c r="A78" s="35"/>
      <c r="B78" s="22"/>
      <c r="C78" s="22"/>
      <c r="D78" s="23"/>
      <c r="E78" s="12" t="s">
        <v>57</v>
      </c>
      <c r="F78" s="12"/>
      <c r="G78" s="9"/>
      <c r="H78" s="13">
        <v>7.3</v>
      </c>
      <c r="I78" s="14" t="s">
        <v>36</v>
      </c>
      <c r="J78" s="14" t="s">
        <v>27</v>
      </c>
      <c r="L78" s="3">
        <v>1</v>
      </c>
    </row>
    <row r="79" spans="1:12" s="3" customFormat="1" ht="15" customHeight="1" x14ac:dyDescent="0.2">
      <c r="A79" s="35"/>
      <c r="B79" s="22"/>
      <c r="C79" s="22" t="s">
        <v>131</v>
      </c>
      <c r="D79" s="22"/>
      <c r="E79" s="9"/>
      <c r="F79" s="9"/>
      <c r="G79" s="9"/>
      <c r="H79" s="10">
        <f>SUM(H80:H91)</f>
        <v>371.3</v>
      </c>
      <c r="I79" s="14"/>
      <c r="J79" s="14"/>
    </row>
    <row r="80" spans="1:12" s="3" customFormat="1" ht="15" customHeight="1" x14ac:dyDescent="0.2">
      <c r="A80" s="35"/>
      <c r="B80" s="22"/>
      <c r="C80" s="22"/>
      <c r="D80" s="22"/>
      <c r="E80" s="9" t="s">
        <v>17</v>
      </c>
      <c r="F80" s="9"/>
      <c r="G80" s="9"/>
      <c r="H80" s="10">
        <v>4.4000000000000004</v>
      </c>
      <c r="I80" s="14" t="s">
        <v>257</v>
      </c>
      <c r="J80" s="14" t="s">
        <v>82</v>
      </c>
      <c r="L80" s="3">
        <v>1</v>
      </c>
    </row>
    <row r="81" spans="1:12" s="3" customFormat="1" ht="15" customHeight="1" x14ac:dyDescent="0.2">
      <c r="A81" s="35"/>
      <c r="B81" s="22"/>
      <c r="C81" s="22"/>
      <c r="D81" s="23"/>
      <c r="E81" s="12" t="s">
        <v>269</v>
      </c>
      <c r="F81" s="12"/>
      <c r="G81" s="9"/>
      <c r="H81" s="13">
        <v>79.5</v>
      </c>
      <c r="I81" s="14" t="s">
        <v>270</v>
      </c>
      <c r="J81" s="14" t="s">
        <v>30</v>
      </c>
      <c r="L81" s="3">
        <v>1</v>
      </c>
    </row>
    <row r="82" spans="1:12" s="3" customFormat="1" ht="15" customHeight="1" x14ac:dyDescent="0.2">
      <c r="A82" s="35"/>
      <c r="B82" s="22"/>
      <c r="C82" s="22"/>
      <c r="D82" s="23"/>
      <c r="E82" s="12" t="s">
        <v>60</v>
      </c>
      <c r="F82" s="12"/>
      <c r="G82" s="9"/>
      <c r="H82" s="13">
        <v>32.9</v>
      </c>
      <c r="I82" s="14" t="s">
        <v>61</v>
      </c>
      <c r="J82" s="14" t="s">
        <v>30</v>
      </c>
      <c r="L82" s="3">
        <v>1</v>
      </c>
    </row>
    <row r="83" spans="1:12" s="3" customFormat="1" ht="15" customHeight="1" x14ac:dyDescent="0.2">
      <c r="A83" s="35"/>
      <c r="B83" s="22"/>
      <c r="C83" s="22"/>
      <c r="D83" s="23"/>
      <c r="E83" s="12" t="s">
        <v>117</v>
      </c>
      <c r="F83" s="12"/>
      <c r="G83" s="9"/>
      <c r="H83" s="13">
        <v>5.6</v>
      </c>
      <c r="I83" s="14" t="s">
        <v>270</v>
      </c>
      <c r="J83" s="14" t="s">
        <v>30</v>
      </c>
      <c r="L83" s="3">
        <v>1</v>
      </c>
    </row>
    <row r="84" spans="1:12" s="3" customFormat="1" ht="15" customHeight="1" x14ac:dyDescent="0.2">
      <c r="A84" s="35"/>
      <c r="B84" s="22"/>
      <c r="C84" s="22"/>
      <c r="D84" s="23"/>
      <c r="E84" s="12" t="s">
        <v>118</v>
      </c>
      <c r="F84" s="12"/>
      <c r="G84" s="9"/>
      <c r="H84" s="13">
        <v>2.5</v>
      </c>
      <c r="I84" s="14" t="s">
        <v>270</v>
      </c>
      <c r="J84" s="14" t="s">
        <v>30</v>
      </c>
      <c r="L84" s="3">
        <v>1</v>
      </c>
    </row>
    <row r="85" spans="1:12" s="3" customFormat="1" ht="15" customHeight="1" x14ac:dyDescent="0.2">
      <c r="A85" s="35"/>
      <c r="B85" s="22"/>
      <c r="C85" s="22"/>
      <c r="D85" s="23"/>
      <c r="E85" s="12" t="s">
        <v>119</v>
      </c>
      <c r="F85" s="12"/>
      <c r="G85" s="9"/>
      <c r="H85" s="13">
        <v>3.4</v>
      </c>
      <c r="I85" s="14" t="s">
        <v>270</v>
      </c>
      <c r="J85" s="14" t="s">
        <v>30</v>
      </c>
      <c r="L85" s="3">
        <v>1</v>
      </c>
    </row>
    <row r="86" spans="1:12" s="3" customFormat="1" ht="15" customHeight="1" x14ac:dyDescent="0.2">
      <c r="A86" s="35"/>
      <c r="B86" s="22"/>
      <c r="C86" s="22"/>
      <c r="D86" s="23"/>
      <c r="E86" s="12" t="s">
        <v>62</v>
      </c>
      <c r="F86" s="12"/>
      <c r="G86" s="9"/>
      <c r="H86" s="13">
        <v>40.9</v>
      </c>
      <c r="I86" s="14" t="s">
        <v>270</v>
      </c>
      <c r="J86" s="14" t="s">
        <v>30</v>
      </c>
      <c r="L86" s="3">
        <v>1</v>
      </c>
    </row>
    <row r="87" spans="1:12" s="3" customFormat="1" ht="15" customHeight="1" x14ac:dyDescent="0.2">
      <c r="A87" s="35"/>
      <c r="B87" s="22"/>
      <c r="C87" s="22"/>
      <c r="D87" s="23"/>
      <c r="E87" s="12" t="s">
        <v>271</v>
      </c>
      <c r="F87" s="12"/>
      <c r="G87" s="9"/>
      <c r="H87" s="13">
        <v>4.7</v>
      </c>
      <c r="I87" s="14" t="s">
        <v>51</v>
      </c>
      <c r="J87" s="14" t="s">
        <v>27</v>
      </c>
      <c r="L87" s="3">
        <v>1</v>
      </c>
    </row>
    <row r="88" spans="1:12" s="3" customFormat="1" ht="15" customHeight="1" x14ac:dyDescent="0.15">
      <c r="A88" s="35"/>
      <c r="B88" s="22"/>
      <c r="C88" s="22"/>
      <c r="D88" s="23"/>
      <c r="E88" s="12" t="s">
        <v>63</v>
      </c>
      <c r="F88" s="12"/>
      <c r="G88" s="9"/>
      <c r="H88" s="13">
        <v>127.8</v>
      </c>
      <c r="I88" s="66" t="s">
        <v>216</v>
      </c>
      <c r="J88" s="14" t="s">
        <v>30</v>
      </c>
      <c r="L88" s="3">
        <v>1</v>
      </c>
    </row>
    <row r="89" spans="1:12" s="3" customFormat="1" ht="15" customHeight="1" x14ac:dyDescent="0.2">
      <c r="A89" s="35"/>
      <c r="B89" s="22"/>
      <c r="C89" s="22"/>
      <c r="D89" s="23"/>
      <c r="E89" s="12" t="s">
        <v>18</v>
      </c>
      <c r="F89" s="12"/>
      <c r="G89" s="9"/>
      <c r="H89" s="13">
        <v>6.3</v>
      </c>
      <c r="I89" s="61" t="s">
        <v>272</v>
      </c>
      <c r="J89" s="14" t="s">
        <v>27</v>
      </c>
      <c r="L89" s="3">
        <v>1</v>
      </c>
    </row>
    <row r="90" spans="1:12" s="3" customFormat="1" ht="15" customHeight="1" x14ac:dyDescent="0.2">
      <c r="A90" s="35"/>
      <c r="B90" s="22"/>
      <c r="C90" s="22"/>
      <c r="D90" s="23"/>
      <c r="E90" s="118" t="s">
        <v>217</v>
      </c>
      <c r="F90" s="12"/>
      <c r="G90" s="9"/>
      <c r="H90" s="13">
        <v>45.1</v>
      </c>
      <c r="I90" s="66" t="s">
        <v>216</v>
      </c>
      <c r="J90" s="62" t="s">
        <v>30</v>
      </c>
      <c r="L90" s="3">
        <v>1</v>
      </c>
    </row>
    <row r="91" spans="1:12" s="3" customFormat="1" ht="15" customHeight="1" x14ac:dyDescent="0.2">
      <c r="A91" s="35"/>
      <c r="B91" s="22"/>
      <c r="C91" s="22"/>
      <c r="D91" s="23"/>
      <c r="E91" s="118" t="s">
        <v>218</v>
      </c>
      <c r="F91" s="12"/>
      <c r="G91" s="9"/>
      <c r="H91" s="13">
        <v>18.2</v>
      </c>
      <c r="I91" s="66" t="s">
        <v>268</v>
      </c>
      <c r="J91" s="62" t="s">
        <v>27</v>
      </c>
      <c r="L91" s="3">
        <v>1</v>
      </c>
    </row>
    <row r="92" spans="1:12" s="3" customFormat="1" ht="15" customHeight="1" x14ac:dyDescent="0.2">
      <c r="A92" s="35"/>
      <c r="B92" s="22"/>
      <c r="C92" s="272" t="s">
        <v>132</v>
      </c>
      <c r="D92" s="272"/>
      <c r="E92" s="272"/>
      <c r="F92" s="272"/>
      <c r="G92" s="9"/>
      <c r="H92" s="10">
        <f>SUM(H93:H100)</f>
        <v>336.29999999999995</v>
      </c>
      <c r="I92" s="61"/>
      <c r="J92" s="14"/>
    </row>
    <row r="93" spans="1:12" s="3" customFormat="1" ht="15" customHeight="1" x14ac:dyDescent="0.2">
      <c r="A93" s="35"/>
      <c r="B93" s="22"/>
      <c r="C93" s="22"/>
      <c r="D93" s="23"/>
      <c r="E93" s="12" t="s">
        <v>64</v>
      </c>
      <c r="F93" s="12"/>
      <c r="G93" s="9"/>
      <c r="H93" s="13">
        <v>2.8</v>
      </c>
      <c r="I93" s="61" t="s">
        <v>268</v>
      </c>
      <c r="J93" s="14" t="s">
        <v>65</v>
      </c>
      <c r="L93" s="3">
        <v>1</v>
      </c>
    </row>
    <row r="94" spans="1:12" s="3" customFormat="1" ht="15" customHeight="1" x14ac:dyDescent="0.2">
      <c r="A94" s="35"/>
      <c r="B94" s="22"/>
      <c r="C94" s="22"/>
      <c r="D94" s="23"/>
      <c r="E94" s="12" t="s">
        <v>66</v>
      </c>
      <c r="F94" s="12"/>
      <c r="G94" s="9"/>
      <c r="H94" s="13">
        <v>5</v>
      </c>
      <c r="I94" s="61" t="s">
        <v>268</v>
      </c>
      <c r="J94" s="14" t="s">
        <v>27</v>
      </c>
      <c r="L94" s="3">
        <v>1</v>
      </c>
    </row>
    <row r="95" spans="1:12" s="3" customFormat="1" ht="15" customHeight="1" x14ac:dyDescent="0.15">
      <c r="A95" s="35"/>
      <c r="B95" s="22"/>
      <c r="C95" s="22"/>
      <c r="D95" s="23"/>
      <c r="E95" s="12" t="s">
        <v>67</v>
      </c>
      <c r="F95" s="12"/>
      <c r="G95" s="9"/>
      <c r="H95" s="13">
        <v>4.5999999999999996</v>
      </c>
      <c r="I95" s="66" t="s">
        <v>219</v>
      </c>
      <c r="J95" s="14" t="s">
        <v>27</v>
      </c>
      <c r="L95" s="3">
        <v>1</v>
      </c>
    </row>
    <row r="96" spans="1:12" s="3" customFormat="1" ht="15" customHeight="1" x14ac:dyDescent="0.2">
      <c r="A96" s="35"/>
      <c r="B96" s="22"/>
      <c r="C96" s="22"/>
      <c r="D96" s="23"/>
      <c r="E96" s="12" t="s">
        <v>68</v>
      </c>
      <c r="F96" s="12"/>
      <c r="G96" s="9"/>
      <c r="H96" s="13">
        <v>1.2</v>
      </c>
      <c r="I96" s="61" t="s">
        <v>268</v>
      </c>
      <c r="J96" s="14" t="s">
        <v>27</v>
      </c>
      <c r="L96" s="3">
        <v>1</v>
      </c>
    </row>
    <row r="97" spans="1:12" s="3" customFormat="1" ht="15" customHeight="1" x14ac:dyDescent="0.15">
      <c r="A97" s="35"/>
      <c r="B97" s="22"/>
      <c r="C97" s="22"/>
      <c r="D97" s="23"/>
      <c r="E97" s="12" t="s">
        <v>69</v>
      </c>
      <c r="F97" s="12"/>
      <c r="G97" s="9"/>
      <c r="H97" s="13">
        <v>3.1</v>
      </c>
      <c r="I97" s="66" t="s">
        <v>219</v>
      </c>
      <c r="J97" s="14" t="s">
        <v>27</v>
      </c>
      <c r="L97" s="3">
        <v>1</v>
      </c>
    </row>
    <row r="98" spans="1:12" s="3" customFormat="1" ht="15" customHeight="1" x14ac:dyDescent="0.2">
      <c r="A98" s="35"/>
      <c r="B98" s="22"/>
      <c r="C98" s="22"/>
      <c r="D98" s="23"/>
      <c r="E98" s="12" t="s">
        <v>19</v>
      </c>
      <c r="F98" s="12"/>
      <c r="G98" s="9"/>
      <c r="H98" s="13">
        <v>10.5</v>
      </c>
      <c r="I98" s="14" t="s">
        <v>273</v>
      </c>
      <c r="J98" s="14" t="s">
        <v>27</v>
      </c>
      <c r="L98" s="3">
        <v>1</v>
      </c>
    </row>
    <row r="99" spans="1:12" s="3" customFormat="1" ht="15" customHeight="1" x14ac:dyDescent="0.2">
      <c r="A99" s="35"/>
      <c r="B99" s="22"/>
      <c r="C99" s="22"/>
      <c r="D99" s="23"/>
      <c r="E99" s="12" t="s">
        <v>70</v>
      </c>
      <c r="F99" s="12"/>
      <c r="G99" s="9"/>
      <c r="H99" s="13">
        <v>302.7</v>
      </c>
      <c r="I99" s="14" t="s">
        <v>274</v>
      </c>
      <c r="J99" s="14" t="s">
        <v>27</v>
      </c>
      <c r="L99" s="3">
        <v>1</v>
      </c>
    </row>
    <row r="100" spans="1:12" s="3" customFormat="1" ht="15" customHeight="1" x14ac:dyDescent="0.2">
      <c r="A100" s="35"/>
      <c r="B100" s="22"/>
      <c r="C100" s="22"/>
      <c r="D100" s="23"/>
      <c r="E100" s="12" t="s">
        <v>71</v>
      </c>
      <c r="F100" s="12"/>
      <c r="G100" s="9"/>
      <c r="H100" s="13">
        <v>6.4</v>
      </c>
      <c r="I100" s="14" t="s">
        <v>268</v>
      </c>
      <c r="J100" s="14" t="s">
        <v>65</v>
      </c>
      <c r="L100" s="3">
        <v>1</v>
      </c>
    </row>
    <row r="101" spans="1:12" s="3" customFormat="1" ht="15" customHeight="1" x14ac:dyDescent="0.2">
      <c r="A101" s="35"/>
      <c r="B101" s="22"/>
      <c r="C101" s="22" t="s">
        <v>133</v>
      </c>
      <c r="D101" s="22"/>
      <c r="E101" s="9"/>
      <c r="F101" s="9"/>
      <c r="G101" s="9"/>
      <c r="H101" s="10">
        <f>SUM(H102)</f>
        <v>90.6</v>
      </c>
      <c r="I101" s="14"/>
      <c r="J101" s="14"/>
    </row>
    <row r="102" spans="1:12" s="3" customFormat="1" ht="15" customHeight="1" x14ac:dyDescent="0.2">
      <c r="A102" s="35"/>
      <c r="B102" s="22"/>
      <c r="C102" s="22"/>
      <c r="D102" s="23"/>
      <c r="E102" s="12" t="s">
        <v>72</v>
      </c>
      <c r="F102" s="12"/>
      <c r="G102" s="9"/>
      <c r="H102" s="10">
        <v>90.6</v>
      </c>
      <c r="I102" s="14" t="s">
        <v>268</v>
      </c>
      <c r="J102" s="14" t="s">
        <v>30</v>
      </c>
      <c r="L102" s="3">
        <v>1</v>
      </c>
    </row>
    <row r="103" spans="1:12" s="3" customFormat="1" ht="15" customHeight="1" x14ac:dyDescent="0.2">
      <c r="A103" s="35"/>
      <c r="B103" s="22"/>
      <c r="C103" s="22" t="s">
        <v>134</v>
      </c>
      <c r="D103" s="22"/>
      <c r="E103" s="9"/>
      <c r="F103" s="9"/>
      <c r="G103" s="9"/>
      <c r="H103" s="10">
        <f>SUM(H104:H105,H107:H111)</f>
        <v>106.40000000000002</v>
      </c>
      <c r="I103" s="14"/>
      <c r="J103" s="14"/>
    </row>
    <row r="104" spans="1:12" s="3" customFormat="1" ht="15" customHeight="1" x14ac:dyDescent="0.2">
      <c r="A104" s="35"/>
      <c r="B104" s="22"/>
      <c r="C104" s="22"/>
      <c r="D104" s="23"/>
      <c r="E104" s="12" t="s">
        <v>275</v>
      </c>
      <c r="F104" s="12"/>
      <c r="G104" s="9"/>
      <c r="H104" s="13">
        <v>28.8</v>
      </c>
      <c r="I104" s="14" t="s">
        <v>273</v>
      </c>
      <c r="J104" s="14" t="s">
        <v>27</v>
      </c>
      <c r="L104" s="3">
        <v>1</v>
      </c>
    </row>
    <row r="105" spans="1:12" s="3" customFormat="1" ht="15" customHeight="1" x14ac:dyDescent="0.2">
      <c r="A105" s="35"/>
      <c r="B105" s="22"/>
      <c r="C105" s="22"/>
      <c r="D105" s="23"/>
      <c r="E105" s="12" t="s">
        <v>73</v>
      </c>
      <c r="F105" s="12"/>
      <c r="G105" s="9"/>
      <c r="H105" s="13">
        <v>22.6</v>
      </c>
      <c r="I105" s="14" t="s">
        <v>268</v>
      </c>
      <c r="J105" s="14" t="s">
        <v>27</v>
      </c>
      <c r="L105" s="3">
        <v>1</v>
      </c>
    </row>
    <row r="106" spans="1:12" s="3" customFormat="1" ht="15" customHeight="1" x14ac:dyDescent="0.2">
      <c r="A106" s="36"/>
      <c r="B106" s="26"/>
      <c r="C106" s="26"/>
      <c r="D106" s="28"/>
      <c r="E106" s="29" t="s">
        <v>74</v>
      </c>
      <c r="F106" s="29"/>
      <c r="G106" s="4"/>
      <c r="H106" s="30">
        <f>H107+H108+H109</f>
        <v>45.2</v>
      </c>
      <c r="I106" s="53" t="s">
        <v>287</v>
      </c>
      <c r="J106" s="5" t="s">
        <v>27</v>
      </c>
      <c r="L106" s="3">
        <v>1</v>
      </c>
    </row>
    <row r="107" spans="1:12" s="3" customFormat="1" ht="15" customHeight="1" x14ac:dyDescent="0.2">
      <c r="A107" s="38"/>
      <c r="B107" s="21"/>
      <c r="C107" s="21"/>
      <c r="D107" s="39"/>
      <c r="E107" s="40"/>
      <c r="F107" s="40"/>
      <c r="G107" s="6" t="s">
        <v>276</v>
      </c>
      <c r="H107" s="41">
        <v>2.7</v>
      </c>
      <c r="I107" s="50" t="s">
        <v>36</v>
      </c>
      <c r="J107" s="33" t="s">
        <v>27</v>
      </c>
    </row>
    <row r="108" spans="1:12" s="3" customFormat="1" ht="15" customHeight="1" x14ac:dyDescent="0.2">
      <c r="A108" s="35"/>
      <c r="B108" s="22"/>
      <c r="C108" s="22"/>
      <c r="D108" s="23"/>
      <c r="E108" s="12"/>
      <c r="F108" s="12"/>
      <c r="G108" s="9" t="s">
        <v>277</v>
      </c>
      <c r="H108" s="13">
        <v>21.2</v>
      </c>
      <c r="I108" s="45" t="s">
        <v>257</v>
      </c>
      <c r="J108" s="14" t="s">
        <v>27</v>
      </c>
    </row>
    <row r="109" spans="1:12" s="3" customFormat="1" ht="15" customHeight="1" x14ac:dyDescent="0.2">
      <c r="A109" s="35"/>
      <c r="B109" s="22"/>
      <c r="C109" s="22"/>
      <c r="D109" s="23"/>
      <c r="E109" s="12"/>
      <c r="F109" s="12"/>
      <c r="G109" s="9" t="s">
        <v>278</v>
      </c>
      <c r="H109" s="13">
        <v>21.3</v>
      </c>
      <c r="I109" s="45" t="s">
        <v>257</v>
      </c>
      <c r="J109" s="14" t="s">
        <v>27</v>
      </c>
    </row>
    <row r="110" spans="1:12" s="3" customFormat="1" ht="15" customHeight="1" x14ac:dyDescent="0.2">
      <c r="A110" s="35"/>
      <c r="B110" s="22"/>
      <c r="C110" s="22"/>
      <c r="D110" s="23"/>
      <c r="E110" s="12" t="s">
        <v>220</v>
      </c>
      <c r="F110" s="12"/>
      <c r="G110" s="9"/>
      <c r="H110" s="13">
        <v>4.9000000000000004</v>
      </c>
      <c r="I110" s="14" t="s">
        <v>258</v>
      </c>
      <c r="J110" s="14" t="s">
        <v>27</v>
      </c>
      <c r="L110" s="3">
        <v>1</v>
      </c>
    </row>
    <row r="111" spans="1:12" s="3" customFormat="1" ht="15" customHeight="1" x14ac:dyDescent="0.2">
      <c r="A111" s="35"/>
      <c r="B111" s="22"/>
      <c r="C111" s="22"/>
      <c r="D111" s="23"/>
      <c r="E111" s="118" t="s">
        <v>221</v>
      </c>
      <c r="F111" s="12"/>
      <c r="G111" s="9"/>
      <c r="H111" s="13">
        <v>4.9000000000000004</v>
      </c>
      <c r="I111" s="14" t="s">
        <v>257</v>
      </c>
      <c r="J111" s="62" t="s">
        <v>27</v>
      </c>
      <c r="L111" s="3">
        <v>1</v>
      </c>
    </row>
    <row r="112" spans="1:12" s="3" customFormat="1" ht="15" customHeight="1" x14ac:dyDescent="0.2">
      <c r="A112" s="35"/>
      <c r="B112" s="22"/>
      <c r="C112" s="22" t="s">
        <v>135</v>
      </c>
      <c r="D112" s="22"/>
      <c r="E112" s="9"/>
      <c r="F112" s="9"/>
      <c r="G112" s="9"/>
      <c r="H112" s="10">
        <f>SUM(H113:H118)</f>
        <v>722.3</v>
      </c>
      <c r="I112" s="14"/>
      <c r="J112" s="14"/>
    </row>
    <row r="113" spans="1:12" s="3" customFormat="1" ht="15" customHeight="1" x14ac:dyDescent="0.2">
      <c r="A113" s="35"/>
      <c r="B113" s="22"/>
      <c r="C113" s="22"/>
      <c r="D113" s="23"/>
      <c r="E113" s="12" t="s">
        <v>75</v>
      </c>
      <c r="F113" s="12"/>
      <c r="G113" s="9"/>
      <c r="H113" s="13">
        <v>70.5</v>
      </c>
      <c r="I113" s="14" t="s">
        <v>270</v>
      </c>
      <c r="J113" s="14" t="s">
        <v>27</v>
      </c>
      <c r="L113" s="3">
        <v>1</v>
      </c>
    </row>
    <row r="114" spans="1:12" s="3" customFormat="1" ht="15" customHeight="1" x14ac:dyDescent="0.2">
      <c r="A114" s="35"/>
      <c r="B114" s="22"/>
      <c r="C114" s="22"/>
      <c r="D114" s="23"/>
      <c r="E114" s="12" t="s">
        <v>76</v>
      </c>
      <c r="F114" s="12"/>
      <c r="G114" s="9"/>
      <c r="H114" s="13">
        <v>409</v>
      </c>
      <c r="I114" s="14" t="s">
        <v>270</v>
      </c>
      <c r="J114" s="14" t="s">
        <v>27</v>
      </c>
      <c r="L114" s="3">
        <v>1</v>
      </c>
    </row>
    <row r="115" spans="1:12" s="3" customFormat="1" ht="15" customHeight="1" x14ac:dyDescent="0.2">
      <c r="A115" s="35"/>
      <c r="B115" s="22"/>
      <c r="C115" s="22"/>
      <c r="D115" s="23"/>
      <c r="E115" s="12" t="s">
        <v>77</v>
      </c>
      <c r="F115" s="12"/>
      <c r="G115" s="9"/>
      <c r="H115" s="13">
        <v>64.3</v>
      </c>
      <c r="I115" s="14" t="s">
        <v>270</v>
      </c>
      <c r="J115" s="14" t="s">
        <v>27</v>
      </c>
      <c r="L115" s="3">
        <v>1</v>
      </c>
    </row>
    <row r="116" spans="1:12" s="3" customFormat="1" ht="15" customHeight="1" x14ac:dyDescent="0.2">
      <c r="A116" s="35"/>
      <c r="B116" s="22"/>
      <c r="C116" s="22"/>
      <c r="D116" s="23"/>
      <c r="E116" s="12" t="s">
        <v>78</v>
      </c>
      <c r="F116" s="12"/>
      <c r="G116" s="9"/>
      <c r="H116" s="13">
        <v>45.7</v>
      </c>
      <c r="I116" s="14" t="s">
        <v>270</v>
      </c>
      <c r="J116" s="14" t="s">
        <v>27</v>
      </c>
      <c r="L116" s="3">
        <v>1</v>
      </c>
    </row>
    <row r="117" spans="1:12" s="3" customFormat="1" ht="15" customHeight="1" x14ac:dyDescent="0.2">
      <c r="A117" s="35"/>
      <c r="B117" s="22"/>
      <c r="C117" s="22"/>
      <c r="D117" s="23"/>
      <c r="E117" s="12" t="s">
        <v>79</v>
      </c>
      <c r="F117" s="12"/>
      <c r="G117" s="9"/>
      <c r="H117" s="13">
        <v>93.9</v>
      </c>
      <c r="I117" s="14" t="s">
        <v>61</v>
      </c>
      <c r="J117" s="14" t="s">
        <v>27</v>
      </c>
      <c r="L117" s="3">
        <v>1</v>
      </c>
    </row>
    <row r="118" spans="1:12" s="3" customFormat="1" ht="15" customHeight="1" x14ac:dyDescent="0.2">
      <c r="A118" s="35"/>
      <c r="B118" s="22"/>
      <c r="C118" s="22"/>
      <c r="D118" s="23"/>
      <c r="E118" s="118" t="s">
        <v>222</v>
      </c>
      <c r="F118" s="12"/>
      <c r="G118" s="9"/>
      <c r="H118" s="13">
        <v>38.9</v>
      </c>
      <c r="I118" s="14" t="s">
        <v>223</v>
      </c>
      <c r="J118" s="62" t="s">
        <v>65</v>
      </c>
      <c r="L118" s="3">
        <v>1</v>
      </c>
    </row>
    <row r="119" spans="1:12" s="3" customFormat="1" ht="15" customHeight="1" x14ac:dyDescent="0.2">
      <c r="A119" s="35"/>
      <c r="B119" s="22"/>
      <c r="C119" s="272" t="s">
        <v>136</v>
      </c>
      <c r="D119" s="272"/>
      <c r="E119" s="272"/>
      <c r="F119" s="272"/>
      <c r="G119" s="9"/>
      <c r="H119" s="10">
        <f>SUM(H120:H122)</f>
        <v>375.2</v>
      </c>
      <c r="I119" s="14"/>
      <c r="J119" s="14"/>
    </row>
    <row r="120" spans="1:12" s="3" customFormat="1" ht="15" customHeight="1" x14ac:dyDescent="0.2">
      <c r="A120" s="35"/>
      <c r="B120" s="22"/>
      <c r="C120" s="22"/>
      <c r="D120" s="23"/>
      <c r="E120" s="12" t="s">
        <v>80</v>
      </c>
      <c r="F120" s="12"/>
      <c r="G120" s="9"/>
      <c r="H120" s="13">
        <v>307</v>
      </c>
      <c r="I120" s="14" t="s">
        <v>81</v>
      </c>
      <c r="J120" s="14" t="s">
        <v>82</v>
      </c>
      <c r="L120" s="3">
        <v>1</v>
      </c>
    </row>
    <row r="121" spans="1:12" s="3" customFormat="1" ht="15" customHeight="1" x14ac:dyDescent="0.2">
      <c r="A121" s="35"/>
      <c r="B121" s="22"/>
      <c r="C121" s="22"/>
      <c r="D121" s="23"/>
      <c r="E121" s="12" t="s">
        <v>83</v>
      </c>
      <c r="F121" s="12"/>
      <c r="G121" s="9"/>
      <c r="H121" s="13">
        <v>9.5</v>
      </c>
      <c r="I121" s="14" t="s">
        <v>279</v>
      </c>
      <c r="J121" s="14" t="s">
        <v>82</v>
      </c>
      <c r="L121" s="3">
        <v>1</v>
      </c>
    </row>
    <row r="122" spans="1:12" s="3" customFormat="1" ht="15" customHeight="1" x14ac:dyDescent="0.2">
      <c r="A122" s="35"/>
      <c r="B122" s="22"/>
      <c r="C122" s="22"/>
      <c r="D122" s="23"/>
      <c r="E122" s="12" t="s">
        <v>84</v>
      </c>
      <c r="F122" s="12"/>
      <c r="G122" s="9"/>
      <c r="H122" s="13">
        <v>58.7</v>
      </c>
      <c r="I122" s="14" t="s">
        <v>81</v>
      </c>
      <c r="J122" s="14" t="s">
        <v>82</v>
      </c>
      <c r="L122" s="3">
        <v>1</v>
      </c>
    </row>
    <row r="123" spans="1:12" s="3" customFormat="1" ht="15" customHeight="1" x14ac:dyDescent="0.2">
      <c r="A123" s="35"/>
      <c r="B123" s="22"/>
      <c r="C123" s="272" t="s">
        <v>137</v>
      </c>
      <c r="D123" s="272"/>
      <c r="E123" s="272"/>
      <c r="F123" s="272"/>
      <c r="G123" s="9"/>
      <c r="H123" s="10">
        <f>SUM(H124:H149)</f>
        <v>2409.9999999999986</v>
      </c>
      <c r="I123" s="14"/>
      <c r="J123" s="14"/>
    </row>
    <row r="124" spans="1:12" s="3" customFormat="1" ht="15" customHeight="1" x14ac:dyDescent="0.2">
      <c r="A124" s="35"/>
      <c r="B124" s="22"/>
      <c r="C124" s="22"/>
      <c r="D124" s="23"/>
      <c r="E124" s="12" t="s">
        <v>85</v>
      </c>
      <c r="F124" s="12"/>
      <c r="G124" s="9"/>
      <c r="H124" s="13">
        <v>349.3</v>
      </c>
      <c r="I124" s="14" t="s">
        <v>86</v>
      </c>
      <c r="J124" s="14" t="s">
        <v>82</v>
      </c>
      <c r="L124" s="3">
        <v>1</v>
      </c>
    </row>
    <row r="125" spans="1:12" s="3" customFormat="1" ht="15" customHeight="1" x14ac:dyDescent="0.2">
      <c r="A125" s="35"/>
      <c r="B125" s="22"/>
      <c r="C125" s="22"/>
      <c r="D125" s="23"/>
      <c r="E125" s="12" t="s">
        <v>87</v>
      </c>
      <c r="F125" s="12"/>
      <c r="G125" s="9"/>
      <c r="H125" s="13">
        <v>3.9</v>
      </c>
      <c r="I125" s="14" t="s">
        <v>280</v>
      </c>
      <c r="J125" s="14" t="s">
        <v>82</v>
      </c>
      <c r="L125" s="3">
        <v>1</v>
      </c>
    </row>
    <row r="126" spans="1:12" s="3" customFormat="1" ht="15" customHeight="1" x14ac:dyDescent="0.2">
      <c r="A126" s="35"/>
      <c r="B126" s="22"/>
      <c r="C126" s="22"/>
      <c r="D126" s="23"/>
      <c r="E126" s="12" t="s">
        <v>88</v>
      </c>
      <c r="F126" s="12"/>
      <c r="G126" s="9"/>
      <c r="H126" s="13">
        <v>196.2</v>
      </c>
      <c r="I126" s="14" t="s">
        <v>268</v>
      </c>
      <c r="J126" s="14" t="s">
        <v>82</v>
      </c>
      <c r="L126" s="3">
        <v>1</v>
      </c>
    </row>
    <row r="127" spans="1:12" s="3" customFormat="1" ht="15" customHeight="1" x14ac:dyDescent="0.2">
      <c r="A127" s="35"/>
      <c r="B127" s="22"/>
      <c r="C127" s="22"/>
      <c r="D127" s="23"/>
      <c r="E127" s="12" t="s">
        <v>89</v>
      </c>
      <c r="F127" s="12"/>
      <c r="G127" s="9"/>
      <c r="H127" s="13">
        <v>114.3</v>
      </c>
      <c r="I127" s="14" t="s">
        <v>281</v>
      </c>
      <c r="J127" s="14" t="s">
        <v>82</v>
      </c>
      <c r="L127" s="3">
        <v>1</v>
      </c>
    </row>
    <row r="128" spans="1:12" s="3" customFormat="1" ht="15" customHeight="1" x14ac:dyDescent="0.2">
      <c r="A128" s="35"/>
      <c r="B128" s="22"/>
      <c r="C128" s="22"/>
      <c r="D128" s="23"/>
      <c r="E128" s="12" t="s">
        <v>90</v>
      </c>
      <c r="F128" s="12"/>
      <c r="G128" s="9"/>
      <c r="H128" s="13">
        <v>50.3</v>
      </c>
      <c r="I128" s="14" t="s">
        <v>268</v>
      </c>
      <c r="J128" s="14" t="s">
        <v>82</v>
      </c>
      <c r="L128" s="3">
        <v>1</v>
      </c>
    </row>
    <row r="129" spans="1:12" s="3" customFormat="1" ht="15" customHeight="1" x14ac:dyDescent="0.2">
      <c r="A129" s="35"/>
      <c r="B129" s="22"/>
      <c r="C129" s="22"/>
      <c r="D129" s="23"/>
      <c r="E129" s="12" t="s">
        <v>91</v>
      </c>
      <c r="F129" s="12"/>
      <c r="G129" s="9"/>
      <c r="H129" s="13">
        <v>44.7</v>
      </c>
      <c r="I129" s="14" t="s">
        <v>268</v>
      </c>
      <c r="J129" s="14" t="s">
        <v>82</v>
      </c>
      <c r="L129" s="3">
        <v>1</v>
      </c>
    </row>
    <row r="130" spans="1:12" s="3" customFormat="1" ht="15" customHeight="1" x14ac:dyDescent="0.2">
      <c r="A130" s="35"/>
      <c r="B130" s="22"/>
      <c r="C130" s="22"/>
      <c r="D130" s="23"/>
      <c r="E130" s="12" t="s">
        <v>92</v>
      </c>
      <c r="F130" s="12"/>
      <c r="G130" s="9"/>
      <c r="H130" s="13">
        <v>137</v>
      </c>
      <c r="I130" s="14" t="s">
        <v>274</v>
      </c>
      <c r="J130" s="34" t="s">
        <v>82</v>
      </c>
      <c r="L130" s="3">
        <v>1</v>
      </c>
    </row>
    <row r="131" spans="1:12" s="3" customFormat="1" ht="15" customHeight="1" x14ac:dyDescent="0.2">
      <c r="A131" s="35"/>
      <c r="B131" s="22"/>
      <c r="C131" s="22"/>
      <c r="D131" s="23"/>
      <c r="E131" s="12" t="s">
        <v>93</v>
      </c>
      <c r="F131" s="12"/>
      <c r="G131" s="9"/>
      <c r="H131" s="13">
        <v>14.3</v>
      </c>
      <c r="I131" s="14" t="s">
        <v>268</v>
      </c>
      <c r="J131" s="34" t="s">
        <v>82</v>
      </c>
      <c r="L131" s="3">
        <v>1</v>
      </c>
    </row>
    <row r="132" spans="1:12" s="3" customFormat="1" ht="15" customHeight="1" x14ac:dyDescent="0.2">
      <c r="A132" s="35"/>
      <c r="B132" s="22"/>
      <c r="C132" s="22"/>
      <c r="D132" s="23"/>
      <c r="E132" s="12" t="s">
        <v>94</v>
      </c>
      <c r="F132" s="12"/>
      <c r="G132" s="9"/>
      <c r="H132" s="13">
        <v>179.2</v>
      </c>
      <c r="I132" s="14" t="s">
        <v>268</v>
      </c>
      <c r="J132" s="34" t="s">
        <v>82</v>
      </c>
      <c r="L132" s="3">
        <v>1</v>
      </c>
    </row>
    <row r="133" spans="1:12" s="3" customFormat="1" ht="15" customHeight="1" x14ac:dyDescent="0.2">
      <c r="A133" s="35"/>
      <c r="B133" s="22"/>
      <c r="C133" s="22"/>
      <c r="D133" s="23"/>
      <c r="E133" s="12" t="s">
        <v>20</v>
      </c>
      <c r="F133" s="12"/>
      <c r="G133" s="9"/>
      <c r="H133" s="13">
        <v>89.8</v>
      </c>
      <c r="I133" s="14" t="s">
        <v>39</v>
      </c>
      <c r="J133" s="34" t="s">
        <v>82</v>
      </c>
      <c r="L133" s="3">
        <v>1</v>
      </c>
    </row>
    <row r="134" spans="1:12" s="3" customFormat="1" ht="15" customHeight="1" x14ac:dyDescent="0.2">
      <c r="A134" s="35"/>
      <c r="B134" s="22"/>
      <c r="C134" s="22"/>
      <c r="D134" s="23"/>
      <c r="E134" s="12" t="s">
        <v>95</v>
      </c>
      <c r="F134" s="12"/>
      <c r="G134" s="9"/>
      <c r="H134" s="13">
        <v>62.6</v>
      </c>
      <c r="I134" s="14" t="s">
        <v>268</v>
      </c>
      <c r="J134" s="34" t="s">
        <v>82</v>
      </c>
      <c r="L134" s="3">
        <v>1</v>
      </c>
    </row>
    <row r="135" spans="1:12" s="3" customFormat="1" ht="15" customHeight="1" x14ac:dyDescent="0.2">
      <c r="A135" s="35"/>
      <c r="B135" s="22"/>
      <c r="C135" s="22"/>
      <c r="D135" s="23"/>
      <c r="E135" s="12" t="s">
        <v>96</v>
      </c>
      <c r="F135" s="12"/>
      <c r="G135" s="9"/>
      <c r="H135" s="13">
        <v>62.6</v>
      </c>
      <c r="I135" s="14" t="s">
        <v>282</v>
      </c>
      <c r="J135" s="34" t="s">
        <v>82</v>
      </c>
      <c r="L135" s="3">
        <v>1</v>
      </c>
    </row>
    <row r="136" spans="1:12" s="3" customFormat="1" ht="15" customHeight="1" x14ac:dyDescent="0.2">
      <c r="A136" s="35"/>
      <c r="B136" s="22"/>
      <c r="C136" s="22"/>
      <c r="D136" s="23"/>
      <c r="E136" s="12" t="s">
        <v>283</v>
      </c>
      <c r="F136" s="12"/>
      <c r="G136" s="9"/>
      <c r="H136" s="13">
        <v>85.9</v>
      </c>
      <c r="I136" s="14" t="s">
        <v>51</v>
      </c>
      <c r="J136" s="34" t="s">
        <v>82</v>
      </c>
      <c r="L136" s="3">
        <v>1</v>
      </c>
    </row>
    <row r="137" spans="1:12" s="3" customFormat="1" ht="15" customHeight="1" x14ac:dyDescent="0.2">
      <c r="A137" s="35"/>
      <c r="B137" s="22"/>
      <c r="C137" s="22"/>
      <c r="D137" s="23"/>
      <c r="E137" s="12" t="s">
        <v>97</v>
      </c>
      <c r="F137" s="12"/>
      <c r="G137" s="9"/>
      <c r="H137" s="13">
        <v>70.2</v>
      </c>
      <c r="I137" s="14" t="s">
        <v>281</v>
      </c>
      <c r="J137" s="34" t="s">
        <v>82</v>
      </c>
      <c r="L137" s="3">
        <v>1</v>
      </c>
    </row>
    <row r="138" spans="1:12" s="3" customFormat="1" ht="15" customHeight="1" x14ac:dyDescent="0.2">
      <c r="A138" s="35"/>
      <c r="B138" s="22"/>
      <c r="C138" s="22"/>
      <c r="D138" s="23"/>
      <c r="E138" s="12" t="s">
        <v>98</v>
      </c>
      <c r="F138" s="12"/>
      <c r="G138" s="9"/>
      <c r="H138" s="13">
        <v>43.9</v>
      </c>
      <c r="I138" s="14" t="s">
        <v>274</v>
      </c>
      <c r="J138" s="34" t="s">
        <v>82</v>
      </c>
      <c r="L138" s="3">
        <v>1</v>
      </c>
    </row>
    <row r="139" spans="1:12" s="3" customFormat="1" ht="15" customHeight="1" x14ac:dyDescent="0.2">
      <c r="A139" s="35"/>
      <c r="B139" s="22"/>
      <c r="C139" s="22"/>
      <c r="D139" s="23"/>
      <c r="E139" s="12" t="s">
        <v>99</v>
      </c>
      <c r="F139" s="12"/>
      <c r="G139" s="9"/>
      <c r="H139" s="13">
        <v>81.099999999999994</v>
      </c>
      <c r="I139" s="14" t="s">
        <v>268</v>
      </c>
      <c r="J139" s="34" t="s">
        <v>82</v>
      </c>
      <c r="L139" s="3">
        <v>1</v>
      </c>
    </row>
    <row r="140" spans="1:12" s="3" customFormat="1" ht="15" customHeight="1" x14ac:dyDescent="0.2">
      <c r="A140" s="35"/>
      <c r="B140" s="22"/>
      <c r="C140" s="22"/>
      <c r="D140" s="23"/>
      <c r="E140" s="118" t="s">
        <v>233</v>
      </c>
      <c r="F140" s="12"/>
      <c r="G140" s="9"/>
      <c r="H140" s="13">
        <v>109.1</v>
      </c>
      <c r="I140" s="14" t="s">
        <v>273</v>
      </c>
      <c r="J140" s="34" t="s">
        <v>82</v>
      </c>
      <c r="L140" s="3">
        <v>1</v>
      </c>
    </row>
    <row r="141" spans="1:12" s="3" customFormat="1" ht="15" customHeight="1" x14ac:dyDescent="0.2">
      <c r="A141" s="35"/>
      <c r="B141" s="22"/>
      <c r="C141" s="22"/>
      <c r="D141" s="23"/>
      <c r="E141" s="118" t="s">
        <v>224</v>
      </c>
      <c r="F141" s="12"/>
      <c r="G141" s="9"/>
      <c r="H141" s="13">
        <v>110.1</v>
      </c>
      <c r="I141" s="14" t="s">
        <v>273</v>
      </c>
      <c r="J141" s="34" t="s">
        <v>82</v>
      </c>
      <c r="L141" s="3">
        <v>1</v>
      </c>
    </row>
    <row r="142" spans="1:12" s="3" customFormat="1" ht="15" customHeight="1" x14ac:dyDescent="0.2">
      <c r="A142" s="35"/>
      <c r="B142" s="22"/>
      <c r="C142" s="22"/>
      <c r="D142" s="23"/>
      <c r="E142" s="118" t="s">
        <v>225</v>
      </c>
      <c r="F142" s="12"/>
      <c r="G142" s="9"/>
      <c r="H142" s="13">
        <v>172.6</v>
      </c>
      <c r="I142" s="14" t="s">
        <v>51</v>
      </c>
      <c r="J142" s="34" t="s">
        <v>82</v>
      </c>
      <c r="L142" s="3">
        <v>1</v>
      </c>
    </row>
    <row r="143" spans="1:12" s="3" customFormat="1" ht="15" customHeight="1" x14ac:dyDescent="0.2">
      <c r="A143" s="35"/>
      <c r="B143" s="22"/>
      <c r="C143" s="22"/>
      <c r="D143" s="24"/>
      <c r="E143" s="12" t="s">
        <v>7</v>
      </c>
      <c r="F143" s="15"/>
      <c r="G143" s="9"/>
      <c r="H143" s="13">
        <v>80.099999999999994</v>
      </c>
      <c r="I143" s="14" t="s">
        <v>282</v>
      </c>
      <c r="J143" s="34" t="s">
        <v>82</v>
      </c>
      <c r="L143" s="3">
        <v>1</v>
      </c>
    </row>
    <row r="144" spans="1:12" s="3" customFormat="1" ht="15" customHeight="1" x14ac:dyDescent="0.2">
      <c r="A144" s="35"/>
      <c r="B144" s="22"/>
      <c r="C144" s="22"/>
      <c r="D144" s="23"/>
      <c r="E144" s="12" t="s">
        <v>100</v>
      </c>
      <c r="F144" s="12"/>
      <c r="G144" s="9"/>
      <c r="H144" s="13">
        <v>65.099999999999994</v>
      </c>
      <c r="I144" s="14" t="s">
        <v>281</v>
      </c>
      <c r="J144" s="34" t="s">
        <v>82</v>
      </c>
      <c r="L144" s="3">
        <v>1</v>
      </c>
    </row>
    <row r="145" spans="1:12" s="3" customFormat="1" ht="15" customHeight="1" x14ac:dyDescent="0.2">
      <c r="A145" s="35"/>
      <c r="B145" s="22"/>
      <c r="C145" s="22"/>
      <c r="D145" s="23"/>
      <c r="E145" s="12" t="s">
        <v>101</v>
      </c>
      <c r="F145" s="12"/>
      <c r="G145" s="9"/>
      <c r="H145" s="13">
        <v>63.2</v>
      </c>
      <c r="I145" s="14" t="s">
        <v>282</v>
      </c>
      <c r="J145" s="34" t="s">
        <v>82</v>
      </c>
      <c r="L145" s="3">
        <v>1</v>
      </c>
    </row>
    <row r="146" spans="1:12" s="3" customFormat="1" ht="15" customHeight="1" x14ac:dyDescent="0.2">
      <c r="A146" s="35"/>
      <c r="B146" s="22"/>
      <c r="C146" s="22"/>
      <c r="D146" s="23"/>
      <c r="E146" s="12" t="s">
        <v>147</v>
      </c>
      <c r="F146" s="12"/>
      <c r="G146" s="9"/>
      <c r="H146" s="13">
        <v>17.2</v>
      </c>
      <c r="I146" s="14" t="s">
        <v>282</v>
      </c>
      <c r="J146" s="34" t="s">
        <v>82</v>
      </c>
      <c r="L146" s="3">
        <v>1</v>
      </c>
    </row>
    <row r="147" spans="1:12" s="3" customFormat="1" ht="15" customHeight="1" x14ac:dyDescent="0.2">
      <c r="A147" s="35"/>
      <c r="B147" s="22"/>
      <c r="C147" s="22"/>
      <c r="D147" s="23"/>
      <c r="E147" s="12" t="s">
        <v>102</v>
      </c>
      <c r="F147" s="12"/>
      <c r="G147" s="9"/>
      <c r="H147" s="13">
        <v>11.1</v>
      </c>
      <c r="I147" s="14" t="s">
        <v>268</v>
      </c>
      <c r="J147" s="34" t="s">
        <v>65</v>
      </c>
      <c r="L147" s="3">
        <v>1</v>
      </c>
    </row>
    <row r="148" spans="1:12" s="3" customFormat="1" ht="15" customHeight="1" x14ac:dyDescent="0.2">
      <c r="A148" s="35"/>
      <c r="B148" s="22"/>
      <c r="C148" s="22"/>
      <c r="D148" s="23"/>
      <c r="E148" s="12" t="s">
        <v>103</v>
      </c>
      <c r="F148" s="12"/>
      <c r="G148" s="9"/>
      <c r="H148" s="13">
        <v>189.1</v>
      </c>
      <c r="I148" s="14" t="s">
        <v>268</v>
      </c>
      <c r="J148" s="34" t="s">
        <v>65</v>
      </c>
      <c r="L148" s="3">
        <v>1</v>
      </c>
    </row>
    <row r="149" spans="1:12" s="3" customFormat="1" ht="15" customHeight="1" x14ac:dyDescent="0.2">
      <c r="A149" s="35"/>
      <c r="B149" s="22"/>
      <c r="C149" s="22"/>
      <c r="D149" s="23"/>
      <c r="E149" s="12" t="s">
        <v>104</v>
      </c>
      <c r="F149" s="12"/>
      <c r="G149" s="9"/>
      <c r="H149" s="13">
        <v>7.1</v>
      </c>
      <c r="I149" s="14" t="s">
        <v>268</v>
      </c>
      <c r="J149" s="34" t="s">
        <v>65</v>
      </c>
      <c r="L149" s="3">
        <v>1</v>
      </c>
    </row>
    <row r="150" spans="1:12" s="3" customFormat="1" ht="15" customHeight="1" x14ac:dyDescent="0.2">
      <c r="A150" s="35"/>
      <c r="B150" s="22"/>
      <c r="C150" s="272" t="s">
        <v>141</v>
      </c>
      <c r="D150" s="272"/>
      <c r="E150" s="272"/>
      <c r="F150" s="272"/>
      <c r="G150" s="9"/>
      <c r="H150" s="10">
        <f>H151+H153+H155+H159+H161+H166</f>
        <v>371.9</v>
      </c>
      <c r="I150" s="14"/>
      <c r="J150" s="34"/>
      <c r="K150" s="16"/>
    </row>
    <row r="151" spans="1:12" s="3" customFormat="1" ht="15" customHeight="1" x14ac:dyDescent="0.2">
      <c r="A151" s="35"/>
      <c r="B151" s="22"/>
      <c r="C151" s="22"/>
      <c r="D151" s="22" t="s">
        <v>142</v>
      </c>
      <c r="E151" s="9"/>
      <c r="F151" s="22"/>
      <c r="G151" s="9"/>
      <c r="H151" s="10">
        <f>SUM(H152)</f>
        <v>35.6</v>
      </c>
      <c r="I151" s="14"/>
      <c r="J151" s="34"/>
    </row>
    <row r="152" spans="1:12" s="3" customFormat="1" ht="15" customHeight="1" x14ac:dyDescent="0.2">
      <c r="A152" s="35"/>
      <c r="B152" s="22"/>
      <c r="C152" s="22"/>
      <c r="D152" s="23"/>
      <c r="E152" s="12" t="s">
        <v>21</v>
      </c>
      <c r="F152" s="12"/>
      <c r="G152" s="9"/>
      <c r="H152" s="13">
        <v>35.6</v>
      </c>
      <c r="I152" s="45" t="s">
        <v>158</v>
      </c>
      <c r="J152" s="34" t="s">
        <v>27</v>
      </c>
      <c r="L152" s="3">
        <v>1</v>
      </c>
    </row>
    <row r="153" spans="1:12" s="3" customFormat="1" ht="15" customHeight="1" x14ac:dyDescent="0.2">
      <c r="A153" s="35"/>
      <c r="B153" s="22"/>
      <c r="C153" s="22"/>
      <c r="D153" s="22" t="s">
        <v>143</v>
      </c>
      <c r="E153" s="9"/>
      <c r="F153" s="22"/>
      <c r="G153" s="9"/>
      <c r="H153" s="10">
        <f>SUM(H154)</f>
        <v>8.1</v>
      </c>
      <c r="I153" s="14"/>
      <c r="J153" s="34"/>
    </row>
    <row r="154" spans="1:12" s="3" customFormat="1" ht="15" customHeight="1" x14ac:dyDescent="0.2">
      <c r="A154" s="35"/>
      <c r="B154" s="22"/>
      <c r="C154" s="22"/>
      <c r="D154" s="22"/>
      <c r="E154" s="9" t="s">
        <v>105</v>
      </c>
      <c r="F154" s="9"/>
      <c r="G154" s="9"/>
      <c r="H154" s="10">
        <v>8.1</v>
      </c>
      <c r="I154" s="14" t="s">
        <v>106</v>
      </c>
      <c r="J154" s="34" t="s">
        <v>82</v>
      </c>
      <c r="L154" s="3">
        <v>1</v>
      </c>
    </row>
    <row r="155" spans="1:12" s="3" customFormat="1" ht="15" customHeight="1" x14ac:dyDescent="0.2">
      <c r="A155" s="35"/>
      <c r="B155" s="22"/>
      <c r="C155" s="22"/>
      <c r="D155" s="22" t="s">
        <v>144</v>
      </c>
      <c r="E155" s="9"/>
      <c r="F155" s="22"/>
      <c r="G155" s="9"/>
      <c r="H155" s="10">
        <f>SUM(H156:H158)</f>
        <v>47</v>
      </c>
      <c r="I155" s="14"/>
      <c r="J155" s="34"/>
    </row>
    <row r="156" spans="1:12" s="3" customFormat="1" ht="15" customHeight="1" x14ac:dyDescent="0.2">
      <c r="A156" s="36"/>
      <c r="B156" s="26"/>
      <c r="C156" s="26"/>
      <c r="D156" s="28"/>
      <c r="E156" s="29" t="s">
        <v>107</v>
      </c>
      <c r="F156" s="29"/>
      <c r="G156" s="4"/>
      <c r="H156" s="27">
        <v>18.399999999999999</v>
      </c>
      <c r="I156" s="5" t="s">
        <v>36</v>
      </c>
      <c r="J156" s="37" t="s">
        <v>49</v>
      </c>
      <c r="L156" s="3">
        <v>1</v>
      </c>
    </row>
    <row r="157" spans="1:12" s="3" customFormat="1" ht="15" customHeight="1" x14ac:dyDescent="0.2">
      <c r="A157" s="38"/>
      <c r="B157" s="21"/>
      <c r="C157" s="21"/>
      <c r="D157" s="39"/>
      <c r="E157" s="40" t="s">
        <v>22</v>
      </c>
      <c r="F157" s="40"/>
      <c r="G157" s="6"/>
      <c r="H157" s="7">
        <v>5.5</v>
      </c>
      <c r="I157" s="33" t="s">
        <v>48</v>
      </c>
      <c r="J157" s="42" t="s">
        <v>56</v>
      </c>
      <c r="L157" s="3">
        <v>1</v>
      </c>
    </row>
    <row r="158" spans="1:12" s="3" customFormat="1" ht="15" customHeight="1" x14ac:dyDescent="0.2">
      <c r="A158" s="35"/>
      <c r="B158" s="22"/>
      <c r="C158" s="22"/>
      <c r="D158" s="23"/>
      <c r="E158" s="118" t="s">
        <v>226</v>
      </c>
      <c r="F158" s="12"/>
      <c r="G158" s="9"/>
      <c r="H158" s="10">
        <v>23.1</v>
      </c>
      <c r="I158" s="14" t="s">
        <v>48</v>
      </c>
      <c r="J158" s="62" t="s">
        <v>30</v>
      </c>
      <c r="L158" s="3">
        <v>1</v>
      </c>
    </row>
    <row r="159" spans="1:12" s="3" customFormat="1" ht="15" customHeight="1" x14ac:dyDescent="0.2">
      <c r="A159" s="35"/>
      <c r="B159" s="22"/>
      <c r="C159" s="22"/>
      <c r="D159" s="22" t="s">
        <v>145</v>
      </c>
      <c r="E159" s="9"/>
      <c r="F159" s="22"/>
      <c r="G159" s="9"/>
      <c r="H159" s="10">
        <f>SUM(H160)</f>
        <v>137.4</v>
      </c>
      <c r="I159" s="14"/>
      <c r="J159" s="34"/>
    </row>
    <row r="160" spans="1:12" s="3" customFormat="1" ht="15" customHeight="1" x14ac:dyDescent="0.2">
      <c r="A160" s="35"/>
      <c r="B160" s="22"/>
      <c r="C160" s="22"/>
      <c r="D160" s="22"/>
      <c r="E160" s="9" t="s">
        <v>149</v>
      </c>
      <c r="F160" s="9"/>
      <c r="G160" s="9"/>
      <c r="H160" s="10">
        <v>137.4</v>
      </c>
      <c r="I160" s="14" t="s">
        <v>48</v>
      </c>
      <c r="J160" s="34" t="s">
        <v>65</v>
      </c>
      <c r="L160" s="3">
        <v>1</v>
      </c>
    </row>
    <row r="161" spans="1:12" s="3" customFormat="1" ht="15" customHeight="1" x14ac:dyDescent="0.2">
      <c r="A161" s="35"/>
      <c r="B161" s="22"/>
      <c r="C161" s="9"/>
      <c r="D161" s="22" t="s">
        <v>146</v>
      </c>
      <c r="E161" s="9"/>
      <c r="F161" s="9"/>
      <c r="G161" s="9"/>
      <c r="H161" s="10">
        <f>SUM(H162:H165)</f>
        <v>85.4</v>
      </c>
      <c r="I161" s="14"/>
      <c r="J161" s="34"/>
    </row>
    <row r="162" spans="1:12" s="3" customFormat="1" ht="15" customHeight="1" x14ac:dyDescent="0.15">
      <c r="A162" s="35"/>
      <c r="B162" s="22"/>
      <c r="C162" s="22"/>
      <c r="D162" s="23"/>
      <c r="E162" s="12" t="s">
        <v>108</v>
      </c>
      <c r="F162" s="12"/>
      <c r="G162" s="9"/>
      <c r="H162" s="13">
        <v>44.3</v>
      </c>
      <c r="I162" s="69" t="s">
        <v>219</v>
      </c>
      <c r="J162" s="14" t="s">
        <v>30</v>
      </c>
      <c r="L162" s="3">
        <v>1</v>
      </c>
    </row>
    <row r="163" spans="1:12" s="3" customFormat="1" ht="15" customHeight="1" x14ac:dyDescent="0.15">
      <c r="A163" s="35"/>
      <c r="B163" s="22"/>
      <c r="C163" s="22"/>
      <c r="D163" s="23"/>
      <c r="E163" s="12" t="s">
        <v>109</v>
      </c>
      <c r="F163" s="12"/>
      <c r="G163" s="9"/>
      <c r="H163" s="13">
        <v>4.2</v>
      </c>
      <c r="I163" s="69" t="s">
        <v>216</v>
      </c>
      <c r="J163" s="14" t="s">
        <v>30</v>
      </c>
      <c r="L163" s="3">
        <v>1</v>
      </c>
    </row>
    <row r="164" spans="1:12" s="3" customFormat="1" ht="15" customHeight="1" x14ac:dyDescent="0.15">
      <c r="A164" s="35"/>
      <c r="B164" s="22"/>
      <c r="C164" s="22"/>
      <c r="D164" s="23"/>
      <c r="E164" s="12" t="s">
        <v>110</v>
      </c>
      <c r="F164" s="12"/>
      <c r="G164" s="9"/>
      <c r="H164" s="13">
        <v>12</v>
      </c>
      <c r="I164" s="69" t="s">
        <v>216</v>
      </c>
      <c r="J164" s="14" t="s">
        <v>27</v>
      </c>
      <c r="L164" s="3">
        <v>1</v>
      </c>
    </row>
    <row r="165" spans="1:12" s="3" customFormat="1" ht="15" customHeight="1" x14ac:dyDescent="0.2">
      <c r="A165" s="35"/>
      <c r="B165" s="22"/>
      <c r="C165" s="22"/>
      <c r="D165" s="23"/>
      <c r="E165" s="118" t="s">
        <v>284</v>
      </c>
      <c r="F165" s="12"/>
      <c r="G165" s="9"/>
      <c r="H165" s="13">
        <v>24.9</v>
      </c>
      <c r="I165" s="61"/>
      <c r="J165" s="62" t="s">
        <v>30</v>
      </c>
      <c r="L165" s="3">
        <v>1</v>
      </c>
    </row>
    <row r="166" spans="1:12" s="3" customFormat="1" ht="15" customHeight="1" x14ac:dyDescent="0.2">
      <c r="A166" s="35"/>
      <c r="B166" s="22"/>
      <c r="C166" s="22"/>
      <c r="D166" s="22" t="s">
        <v>148</v>
      </c>
      <c r="E166" s="9"/>
      <c r="F166" s="9"/>
      <c r="G166" s="9"/>
      <c r="H166" s="10">
        <f>SUM(H167:H173)</f>
        <v>58.4</v>
      </c>
      <c r="I166" s="14"/>
      <c r="J166" s="34"/>
    </row>
    <row r="167" spans="1:12" s="3" customFormat="1" ht="15" customHeight="1" x14ac:dyDescent="0.2">
      <c r="A167" s="35"/>
      <c r="B167" s="22"/>
      <c r="C167" s="22"/>
      <c r="D167" s="23"/>
      <c r="E167" s="12" t="s">
        <v>111</v>
      </c>
      <c r="F167" s="12"/>
      <c r="G167" s="9"/>
      <c r="H167" s="13">
        <v>7.6</v>
      </c>
      <c r="I167" s="14" t="s">
        <v>37</v>
      </c>
      <c r="J167" s="34" t="s">
        <v>49</v>
      </c>
      <c r="L167" s="3">
        <v>1</v>
      </c>
    </row>
    <row r="168" spans="1:12" s="3" customFormat="1" ht="15" customHeight="1" x14ac:dyDescent="0.2">
      <c r="A168" s="35"/>
      <c r="B168" s="22"/>
      <c r="C168" s="22"/>
      <c r="D168" s="23"/>
      <c r="E168" s="12" t="s">
        <v>112</v>
      </c>
      <c r="F168" s="12"/>
      <c r="G168" s="9"/>
      <c r="H168" s="13">
        <v>3.5</v>
      </c>
      <c r="I168" s="69" t="s">
        <v>216</v>
      </c>
      <c r="J168" s="62" t="s">
        <v>65</v>
      </c>
      <c r="L168" s="3">
        <v>1</v>
      </c>
    </row>
    <row r="169" spans="1:12" s="3" customFormat="1" ht="15" customHeight="1" x14ac:dyDescent="0.2">
      <c r="A169" s="35"/>
      <c r="B169" s="22"/>
      <c r="C169" s="22"/>
      <c r="D169" s="23"/>
      <c r="E169" s="9" t="s">
        <v>285</v>
      </c>
      <c r="F169" s="12"/>
      <c r="G169" s="9"/>
      <c r="H169" s="13">
        <v>3.8</v>
      </c>
      <c r="I169" s="61" t="s">
        <v>37</v>
      </c>
      <c r="J169" s="62" t="s">
        <v>65</v>
      </c>
      <c r="L169" s="3">
        <v>1</v>
      </c>
    </row>
    <row r="170" spans="1:12" s="3" customFormat="1" ht="15" customHeight="1" x14ac:dyDescent="0.2">
      <c r="A170" s="35"/>
      <c r="B170" s="22"/>
      <c r="C170" s="22"/>
      <c r="D170" s="23"/>
      <c r="E170" s="12" t="s">
        <v>113</v>
      </c>
      <c r="F170" s="12"/>
      <c r="G170" s="9"/>
      <c r="H170" s="13">
        <v>25.6</v>
      </c>
      <c r="I170" s="61" t="s">
        <v>48</v>
      </c>
      <c r="J170" s="14" t="s">
        <v>56</v>
      </c>
      <c r="L170" s="3">
        <v>1</v>
      </c>
    </row>
    <row r="171" spans="1:12" s="3" customFormat="1" ht="15" customHeight="1" x14ac:dyDescent="0.2">
      <c r="A171" s="35"/>
      <c r="B171" s="22"/>
      <c r="C171" s="22"/>
      <c r="D171" s="23"/>
      <c r="E171" s="118" t="s">
        <v>227</v>
      </c>
      <c r="F171" s="12"/>
      <c r="G171" s="9"/>
      <c r="H171" s="13">
        <v>9.1</v>
      </c>
      <c r="I171" s="61" t="s">
        <v>227</v>
      </c>
      <c r="J171" s="62" t="s">
        <v>30</v>
      </c>
      <c r="L171" s="3">
        <v>1</v>
      </c>
    </row>
    <row r="172" spans="1:12" s="3" customFormat="1" ht="15" customHeight="1" x14ac:dyDescent="0.2">
      <c r="A172" s="35"/>
      <c r="B172" s="22"/>
      <c r="C172" s="22"/>
      <c r="D172" s="23"/>
      <c r="E172" s="118" t="s">
        <v>228</v>
      </c>
      <c r="F172" s="12"/>
      <c r="G172" s="9"/>
      <c r="H172" s="13">
        <v>5.8</v>
      </c>
      <c r="I172" s="61" t="s">
        <v>156</v>
      </c>
      <c r="J172" s="62" t="s">
        <v>82</v>
      </c>
      <c r="L172" s="3">
        <v>1</v>
      </c>
    </row>
    <row r="173" spans="1:12" s="3" customFormat="1" ht="15" customHeight="1" x14ac:dyDescent="0.2">
      <c r="A173" s="35"/>
      <c r="B173" s="22"/>
      <c r="C173" s="22"/>
      <c r="D173" s="23"/>
      <c r="E173" s="118" t="s">
        <v>229</v>
      </c>
      <c r="F173" s="12"/>
      <c r="G173" s="9"/>
      <c r="H173" s="13">
        <v>3</v>
      </c>
      <c r="I173" s="14" t="s">
        <v>36</v>
      </c>
      <c r="J173" s="62" t="s">
        <v>27</v>
      </c>
      <c r="L173" s="3">
        <v>1</v>
      </c>
    </row>
    <row r="174" spans="1:12" s="3" customFormat="1" ht="15" customHeight="1" x14ac:dyDescent="0.2">
      <c r="A174" s="273" t="s">
        <v>138</v>
      </c>
      <c r="B174" s="274"/>
      <c r="C174" s="274"/>
      <c r="D174" s="274"/>
      <c r="E174" s="274"/>
      <c r="F174" s="9"/>
      <c r="G174" s="9"/>
      <c r="H174" s="10">
        <f>H175</f>
        <v>66.2</v>
      </c>
      <c r="I174" s="14"/>
      <c r="J174" s="34"/>
    </row>
    <row r="175" spans="1:12" s="3" customFormat="1" ht="15" customHeight="1" x14ac:dyDescent="0.2">
      <c r="A175" s="35"/>
      <c r="B175" s="22"/>
      <c r="C175" s="22"/>
      <c r="D175" s="23"/>
      <c r="E175" s="12" t="s">
        <v>114</v>
      </c>
      <c r="F175" s="12"/>
      <c r="G175" s="9"/>
      <c r="H175" s="10">
        <v>66.2</v>
      </c>
      <c r="I175" s="14" t="s">
        <v>270</v>
      </c>
      <c r="J175" s="34" t="s">
        <v>27</v>
      </c>
      <c r="L175" s="3">
        <v>2</v>
      </c>
    </row>
    <row r="176" spans="1:12" s="3" customFormat="1" ht="15" customHeight="1" x14ac:dyDescent="0.2">
      <c r="A176" s="273" t="s">
        <v>151</v>
      </c>
      <c r="B176" s="274"/>
      <c r="C176" s="274"/>
      <c r="D176" s="274"/>
      <c r="E176" s="274"/>
      <c r="F176" s="274"/>
      <c r="G176" s="9"/>
      <c r="H176" s="10">
        <f>SUM(H177:H178)</f>
        <v>901.6</v>
      </c>
      <c r="I176" s="11"/>
      <c r="J176" s="34"/>
    </row>
    <row r="177" spans="1:12" s="3" customFormat="1" ht="15" customHeight="1" x14ac:dyDescent="0.2">
      <c r="A177" s="35"/>
      <c r="B177" s="22"/>
      <c r="C177" s="22"/>
      <c r="D177" s="23"/>
      <c r="E177" s="12" t="s">
        <v>115</v>
      </c>
      <c r="F177" s="12"/>
      <c r="G177" s="9"/>
      <c r="H177" s="13">
        <v>897.4</v>
      </c>
      <c r="I177" s="14" t="s">
        <v>286</v>
      </c>
      <c r="J177" s="34"/>
      <c r="L177" s="3">
        <v>3</v>
      </c>
    </row>
    <row r="178" spans="1:12" s="3" customFormat="1" ht="15" customHeight="1" x14ac:dyDescent="0.2">
      <c r="A178" s="35"/>
      <c r="B178" s="22"/>
      <c r="C178" s="22"/>
      <c r="D178" s="23"/>
      <c r="E178" s="12" t="s">
        <v>116</v>
      </c>
      <c r="F178" s="12"/>
      <c r="G178" s="9"/>
      <c r="H178" s="13">
        <v>4.2</v>
      </c>
      <c r="I178" s="14" t="s">
        <v>159</v>
      </c>
      <c r="J178" s="34"/>
      <c r="L178" s="3">
        <v>3</v>
      </c>
    </row>
    <row r="179" spans="1:12" s="3" customFormat="1" ht="15" customHeight="1" x14ac:dyDescent="0.2">
      <c r="A179" s="35" t="s">
        <v>152</v>
      </c>
      <c r="B179" s="60"/>
      <c r="C179" s="60"/>
      <c r="D179" s="60"/>
      <c r="E179" s="60"/>
      <c r="F179" s="60"/>
      <c r="G179" s="9"/>
      <c r="H179" s="13">
        <f>H4+H176</f>
        <v>10901.599999999999</v>
      </c>
      <c r="I179" s="14"/>
      <c r="J179" s="34"/>
    </row>
    <row r="180" spans="1:12" s="3" customFormat="1" ht="15" customHeight="1" x14ac:dyDescent="0.2">
      <c r="A180" s="35"/>
      <c r="B180" s="71" t="s">
        <v>232</v>
      </c>
      <c r="C180" s="71"/>
      <c r="D180" s="71"/>
      <c r="E180" s="72"/>
      <c r="F180" s="72"/>
      <c r="G180" s="72"/>
      <c r="H180" s="73">
        <f>H35+H37+H38+H39+H40+H42</f>
        <v>1002.3</v>
      </c>
      <c r="I180" s="74"/>
      <c r="J180" s="75"/>
    </row>
    <row r="181" spans="1:12" s="3" customFormat="1" ht="15" customHeight="1" x14ac:dyDescent="0.2">
      <c r="A181" s="36"/>
      <c r="B181" s="76" t="s">
        <v>231</v>
      </c>
      <c r="C181" s="76"/>
      <c r="D181" s="77"/>
      <c r="E181" s="78"/>
      <c r="F181" s="78"/>
      <c r="G181" s="79"/>
      <c r="H181" s="80">
        <f>H43+H46+H47</f>
        <v>253</v>
      </c>
      <c r="I181" s="81"/>
      <c r="J181" s="82"/>
    </row>
  </sheetData>
  <autoFilter ref="C3:H181"/>
  <mergeCells count="17">
    <mergeCell ref="A176:F176"/>
    <mergeCell ref="E18:G18"/>
    <mergeCell ref="E40:G40"/>
    <mergeCell ref="C48:F48"/>
    <mergeCell ref="C76:F76"/>
    <mergeCell ref="C92:F92"/>
    <mergeCell ref="C119:F119"/>
    <mergeCell ref="C123:F123"/>
    <mergeCell ref="J2:J3"/>
    <mergeCell ref="A4:E4"/>
    <mergeCell ref="B5:E5"/>
    <mergeCell ref="C150:F150"/>
    <mergeCell ref="A174:E174"/>
    <mergeCell ref="C6:F6"/>
    <mergeCell ref="C12:F12"/>
    <mergeCell ref="C19:F19"/>
    <mergeCell ref="I2:I3"/>
  </mergeCells>
  <phoneticPr fontId="1"/>
  <pageMargins left="0.78740157480314965" right="0.78740157480314965" top="0.59055118110236227" bottom="0.59055118110236227" header="0.51181102362204722" footer="0.51181102362204722"/>
  <pageSetup paperSize="9" firstPageNumber="4" fitToWidth="0" fitToHeight="3" orientation="portrait" useFirstPageNumber="1" horizontalDpi="4294967293" r:id="rId1"/>
  <headerFooter alignWithMargins="0">
    <oddFooter>&amp;C&amp;P</oddFooter>
  </headerFooter>
  <rowBreaks count="3" manualBreakCount="3">
    <brk id="54" max="9" man="1"/>
    <brk id="106" max="9" man="1"/>
    <brk id="15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T179"/>
  <sheetViews>
    <sheetView tabSelected="1" view="pageBreakPreview" topLeftCell="A160" zoomScale="115" zoomScaleNormal="100" zoomScaleSheetLayoutView="115" workbookViewId="0">
      <selection activeCell="R171" sqref="R171"/>
    </sheetView>
  </sheetViews>
  <sheetFormatPr defaultColWidth="8.88671875" defaultRowHeight="13.2" x14ac:dyDescent="0.2"/>
  <cols>
    <col min="1" max="4" width="3.109375" style="20" customWidth="1"/>
    <col min="5" max="5" width="3.109375" style="25" customWidth="1"/>
    <col min="6" max="6" width="5.6640625" style="19" customWidth="1"/>
    <col min="7" max="7" width="25.6640625" style="19" customWidth="1"/>
    <col min="8" max="8" width="10.6640625" style="19" customWidth="1"/>
    <col min="9" max="9" width="8.88671875" style="19" customWidth="1"/>
    <col min="10" max="10" width="20.6640625" style="32" customWidth="1"/>
    <col min="11" max="11" width="4.88671875" style="239" customWidth="1"/>
    <col min="12" max="12" width="2.5546875" style="221" customWidth="1"/>
    <col min="13" max="13" width="2.5546875" style="246" customWidth="1"/>
    <col min="14" max="14" width="6.33203125" style="221" customWidth="1"/>
    <col min="15" max="15" width="2" style="239" bestFit="1" customWidth="1"/>
    <col min="16" max="16" width="6.44140625" style="239" customWidth="1"/>
    <col min="17" max="17" width="4.21875" style="100" customWidth="1"/>
    <col min="18" max="18" width="22.5546875" style="19" customWidth="1"/>
    <col min="19" max="20" width="16.21875" style="19" customWidth="1"/>
    <col min="21" max="16384" width="8.88671875" style="19"/>
  </cols>
  <sheetData>
    <row r="1" spans="1:20" s="3" customFormat="1" ht="14.4" x14ac:dyDescent="0.2">
      <c r="A1" s="2" t="s">
        <v>556</v>
      </c>
      <c r="B1" s="2"/>
      <c r="C1" s="2"/>
      <c r="D1" s="2"/>
      <c r="E1" s="1"/>
      <c r="F1" s="1"/>
      <c r="J1" s="31"/>
      <c r="K1" s="235"/>
      <c r="L1" s="216"/>
      <c r="M1" s="243"/>
      <c r="N1" s="216"/>
      <c r="O1" s="235"/>
      <c r="P1" s="235"/>
      <c r="Q1" s="85"/>
      <c r="R1" s="3" t="s">
        <v>408</v>
      </c>
    </row>
    <row r="2" spans="1:20" s="3" customFormat="1" x14ac:dyDescent="0.2">
      <c r="A2" s="280" t="s">
        <v>1</v>
      </c>
      <c r="B2" s="281"/>
      <c r="C2" s="281"/>
      <c r="D2" s="281"/>
      <c r="E2" s="281"/>
      <c r="F2" s="281"/>
      <c r="G2" s="282"/>
      <c r="H2" s="33" t="s">
        <v>23</v>
      </c>
      <c r="I2" s="268" t="s">
        <v>25</v>
      </c>
      <c r="J2" s="268" t="s">
        <v>26</v>
      </c>
      <c r="K2" s="218" t="s">
        <v>410</v>
      </c>
      <c r="L2" s="217"/>
      <c r="M2" s="242"/>
      <c r="N2" s="233" t="s">
        <v>562</v>
      </c>
      <c r="O2" s="218">
        <v>1</v>
      </c>
      <c r="P2" s="218">
        <f>COUNTIF($M$7:$M$175,O2)</f>
        <v>140</v>
      </c>
      <c r="Q2" s="85"/>
    </row>
    <row r="3" spans="1:20" s="3" customFormat="1" x14ac:dyDescent="0.2">
      <c r="A3" s="283"/>
      <c r="B3" s="284"/>
      <c r="C3" s="284"/>
      <c r="D3" s="284"/>
      <c r="E3" s="284"/>
      <c r="F3" s="284"/>
      <c r="G3" s="285"/>
      <c r="H3" s="5" t="s">
        <v>24</v>
      </c>
      <c r="I3" s="269"/>
      <c r="J3" s="269"/>
      <c r="K3" s="218" t="s">
        <v>409</v>
      </c>
      <c r="L3" s="218"/>
      <c r="M3" s="242"/>
      <c r="N3" s="234" t="s">
        <v>563</v>
      </c>
      <c r="O3" s="218">
        <v>2</v>
      </c>
      <c r="P3" s="218">
        <f t="shared" ref="P3:P4" si="0">COUNTIF($M$7:$M$175,O3)</f>
        <v>1</v>
      </c>
      <c r="Q3" s="85"/>
      <c r="R3" s="177"/>
      <c r="S3" s="178" t="s">
        <v>382</v>
      </c>
      <c r="T3" s="177" t="s">
        <v>396</v>
      </c>
    </row>
    <row r="4" spans="1:20" s="3" customFormat="1" x14ac:dyDescent="0.2">
      <c r="A4" s="270" t="s">
        <v>120</v>
      </c>
      <c r="B4" s="286"/>
      <c r="C4" s="286"/>
      <c r="D4" s="286"/>
      <c r="E4" s="286"/>
      <c r="F4" s="21"/>
      <c r="G4" s="6"/>
      <c r="H4" s="7">
        <f>SUM(H5,H174)</f>
        <v>10000.000000000002</v>
      </c>
      <c r="I4" s="8"/>
      <c r="J4" s="34"/>
      <c r="K4" s="218"/>
      <c r="L4" s="217"/>
      <c r="M4" s="242"/>
      <c r="N4" s="233" t="s">
        <v>564</v>
      </c>
      <c r="O4" s="218">
        <v>3</v>
      </c>
      <c r="P4" s="218">
        <f t="shared" si="0"/>
        <v>0</v>
      </c>
      <c r="Q4" s="85"/>
      <c r="R4" s="177" t="s">
        <v>383</v>
      </c>
      <c r="S4" s="179">
        <f>S5+S12</f>
        <v>10000</v>
      </c>
      <c r="T4" s="179">
        <v>10000</v>
      </c>
    </row>
    <row r="5" spans="1:20" s="3" customFormat="1" x14ac:dyDescent="0.2">
      <c r="A5" s="35"/>
      <c r="B5" s="272" t="s">
        <v>121</v>
      </c>
      <c r="C5" s="272"/>
      <c r="D5" s="272"/>
      <c r="E5" s="272"/>
      <c r="F5" s="22"/>
      <c r="G5" s="9"/>
      <c r="H5" s="10">
        <f>SUM(H6,H11,H16,H28,H33,H41,H49,H59,H63,H74,H77,H90,H98,H100,H106,H113,H118,H150)</f>
        <v>9923.5000000000018</v>
      </c>
      <c r="I5" s="11"/>
      <c r="J5" s="34"/>
      <c r="K5" s="218"/>
      <c r="L5" s="217"/>
      <c r="M5" s="242"/>
      <c r="N5" s="217"/>
      <c r="O5" s="218"/>
      <c r="P5" s="218"/>
      <c r="Q5" s="85"/>
      <c r="R5" s="177" t="s">
        <v>384</v>
      </c>
      <c r="S5" s="183">
        <f>S6+S9</f>
        <v>4730.3000000000011</v>
      </c>
      <c r="T5" s="179">
        <v>4230.8999999999996</v>
      </c>
    </row>
    <row r="6" spans="1:20" s="3" customFormat="1" x14ac:dyDescent="0.2">
      <c r="A6" s="35"/>
      <c r="B6" s="22"/>
      <c r="C6" s="272" t="s">
        <v>122</v>
      </c>
      <c r="D6" s="272"/>
      <c r="E6" s="272"/>
      <c r="F6" s="272"/>
      <c r="G6" s="9"/>
      <c r="H6" s="10">
        <f>SUM(H7:H10)</f>
        <v>270.5</v>
      </c>
      <c r="I6" s="11"/>
      <c r="J6" s="34"/>
      <c r="K6" s="218"/>
      <c r="L6" s="217"/>
      <c r="M6" s="242"/>
      <c r="N6" s="217"/>
      <c r="O6" s="218"/>
      <c r="P6" s="218"/>
      <c r="Q6" s="85"/>
      <c r="R6" s="177" t="s">
        <v>385</v>
      </c>
      <c r="S6" s="183">
        <f>S7+S8</f>
        <v>2256.7000000000003</v>
      </c>
      <c r="T6" s="179">
        <v>2022.3</v>
      </c>
    </row>
    <row r="7" spans="1:20" s="3" customFormat="1" x14ac:dyDescent="0.2">
      <c r="A7" s="35"/>
      <c r="B7" s="22"/>
      <c r="C7" s="22"/>
      <c r="D7" s="23"/>
      <c r="E7" s="12" t="s">
        <v>2</v>
      </c>
      <c r="F7" s="12"/>
      <c r="G7" s="9"/>
      <c r="H7" s="13">
        <v>138.6</v>
      </c>
      <c r="I7" s="14" t="s">
        <v>0</v>
      </c>
      <c r="J7" s="34" t="s">
        <v>27</v>
      </c>
      <c r="K7" s="218">
        <v>1</v>
      </c>
      <c r="L7" s="217"/>
      <c r="M7" s="242">
        <v>1</v>
      </c>
      <c r="N7" s="217"/>
      <c r="O7" s="218"/>
      <c r="P7" s="218"/>
      <c r="Q7" s="85"/>
      <c r="R7" s="213" t="s">
        <v>390</v>
      </c>
      <c r="S7" s="183">
        <f>SUMIF($J$4:$J$175,$R7,$H$4:$H$175)</f>
        <v>1359.9</v>
      </c>
      <c r="T7" s="179">
        <v>1283.7</v>
      </c>
    </row>
    <row r="8" spans="1:20" s="3" customFormat="1" x14ac:dyDescent="0.2">
      <c r="A8" s="35"/>
      <c r="B8" s="22"/>
      <c r="C8" s="22"/>
      <c r="D8" s="23"/>
      <c r="E8" s="12" t="s">
        <v>28</v>
      </c>
      <c r="F8" s="12"/>
      <c r="G8" s="9"/>
      <c r="H8" s="13">
        <v>4.8</v>
      </c>
      <c r="I8" s="14" t="s">
        <v>0</v>
      </c>
      <c r="J8" s="34" t="s">
        <v>27</v>
      </c>
      <c r="K8" s="218">
        <v>2</v>
      </c>
      <c r="L8" s="217"/>
      <c r="M8" s="242">
        <v>1</v>
      </c>
      <c r="N8" s="217"/>
      <c r="O8" s="218"/>
      <c r="P8" s="218"/>
      <c r="Q8" s="85"/>
      <c r="R8" s="213" t="s">
        <v>391</v>
      </c>
      <c r="S8" s="183">
        <f>SUMIF($J$4:$J$175,$R8,$H$4:$H$175)</f>
        <v>896.80000000000007</v>
      </c>
      <c r="T8" s="179">
        <v>738.6</v>
      </c>
    </row>
    <row r="9" spans="1:20" s="3" customFormat="1" x14ac:dyDescent="0.2">
      <c r="A9" s="35"/>
      <c r="B9" s="22"/>
      <c r="C9" s="22"/>
      <c r="D9" s="23"/>
      <c r="E9" s="12" t="s">
        <v>29</v>
      </c>
      <c r="F9" s="12"/>
      <c r="G9" s="9"/>
      <c r="H9" s="13">
        <v>41.9</v>
      </c>
      <c r="I9" s="14" t="s">
        <v>0</v>
      </c>
      <c r="J9" s="34" t="s">
        <v>30</v>
      </c>
      <c r="K9" s="218">
        <v>3</v>
      </c>
      <c r="L9" s="217"/>
      <c r="M9" s="242">
        <v>1</v>
      </c>
      <c r="N9" s="217"/>
      <c r="O9" s="218"/>
      <c r="P9" s="218"/>
      <c r="Q9" s="85"/>
      <c r="R9" s="177" t="s">
        <v>386</v>
      </c>
      <c r="S9" s="179">
        <f>S10+S11</f>
        <v>2473.6000000000008</v>
      </c>
      <c r="T9" s="179">
        <v>2208.6</v>
      </c>
    </row>
    <row r="10" spans="1:20" s="3" customFormat="1" x14ac:dyDescent="0.2">
      <c r="A10" s="35"/>
      <c r="B10" s="22"/>
      <c r="C10" s="22"/>
      <c r="D10" s="23"/>
      <c r="E10" s="12" t="s">
        <v>32</v>
      </c>
      <c r="F10" s="12"/>
      <c r="G10" s="9"/>
      <c r="H10" s="13">
        <v>85.2</v>
      </c>
      <c r="I10" s="14" t="s">
        <v>0</v>
      </c>
      <c r="J10" s="34" t="s">
        <v>27</v>
      </c>
      <c r="K10" s="218">
        <v>4</v>
      </c>
      <c r="L10" s="217"/>
      <c r="M10" s="242">
        <v>1</v>
      </c>
      <c r="N10" s="217"/>
      <c r="O10" s="218"/>
      <c r="P10" s="218"/>
      <c r="Q10" s="85"/>
      <c r="R10" s="213" t="s">
        <v>392</v>
      </c>
      <c r="S10" s="183">
        <f>SUMIF($J$4:$J$175,$R10,$H$4:$H$175)</f>
        <v>240.79999999999998</v>
      </c>
      <c r="T10" s="179">
        <v>43.6</v>
      </c>
    </row>
    <row r="11" spans="1:20" s="3" customFormat="1" x14ac:dyDescent="0.2">
      <c r="A11" s="35"/>
      <c r="B11" s="22"/>
      <c r="C11" s="272" t="s">
        <v>123</v>
      </c>
      <c r="D11" s="272"/>
      <c r="E11" s="272"/>
      <c r="F11" s="272"/>
      <c r="G11" s="9"/>
      <c r="H11" s="10">
        <f>SUM(H12:H15)</f>
        <v>343.2</v>
      </c>
      <c r="I11" s="11"/>
      <c r="J11" s="34"/>
      <c r="K11" s="218"/>
      <c r="L11" s="217"/>
      <c r="M11" s="242"/>
      <c r="N11" s="217"/>
      <c r="O11" s="218"/>
      <c r="P11" s="218"/>
      <c r="Q11" s="85"/>
      <c r="R11" s="213" t="s">
        <v>393</v>
      </c>
      <c r="S11" s="183">
        <f>SUMIF($J$4:$J$175,$R11,$H$4:$H$175)</f>
        <v>2232.8000000000006</v>
      </c>
      <c r="T11" s="179">
        <v>2165</v>
      </c>
    </row>
    <row r="12" spans="1:20" s="3" customFormat="1" x14ac:dyDescent="0.2">
      <c r="A12" s="35"/>
      <c r="B12" s="22"/>
      <c r="C12" s="22"/>
      <c r="D12" s="23"/>
      <c r="E12" s="12" t="s">
        <v>8</v>
      </c>
      <c r="F12" s="12"/>
      <c r="G12" s="9"/>
      <c r="H12" s="13">
        <v>183.6</v>
      </c>
      <c r="I12" s="14" t="s">
        <v>0</v>
      </c>
      <c r="J12" s="34" t="s">
        <v>27</v>
      </c>
      <c r="K12" s="218">
        <v>5</v>
      </c>
      <c r="L12" s="217"/>
      <c r="M12" s="242">
        <v>1</v>
      </c>
      <c r="N12" s="217"/>
      <c r="O12" s="218"/>
      <c r="P12" s="218"/>
      <c r="Q12" s="85"/>
      <c r="R12" s="177" t="s">
        <v>387</v>
      </c>
      <c r="S12" s="179">
        <f>S13+S14</f>
        <v>5269.7</v>
      </c>
      <c r="T12" s="179">
        <v>5769.1</v>
      </c>
    </row>
    <row r="13" spans="1:20" s="3" customFormat="1" x14ac:dyDescent="0.2">
      <c r="A13" s="35"/>
      <c r="B13" s="22"/>
      <c r="C13" s="22"/>
      <c r="D13" s="23"/>
      <c r="E13" s="12" t="s">
        <v>9</v>
      </c>
      <c r="F13" s="12"/>
      <c r="G13" s="9"/>
      <c r="H13" s="13">
        <v>8.5</v>
      </c>
      <c r="I13" s="14" t="s">
        <v>0</v>
      </c>
      <c r="J13" s="34" t="s">
        <v>27</v>
      </c>
      <c r="K13" s="218">
        <v>6</v>
      </c>
      <c r="L13" s="217"/>
      <c r="M13" s="242">
        <v>1</v>
      </c>
      <c r="N13" s="217"/>
      <c r="O13" s="218"/>
      <c r="P13" s="218"/>
      <c r="Q13" s="85"/>
      <c r="R13" s="213" t="s">
        <v>388</v>
      </c>
      <c r="S13" s="183">
        <f>SUMIF($J$4:$J$175,$R13,$H$4:$H$175)</f>
        <v>4675.7</v>
      </c>
      <c r="T13" s="179">
        <v>5183.3999999999996</v>
      </c>
    </row>
    <row r="14" spans="1:20" s="3" customFormat="1" x14ac:dyDescent="0.2">
      <c r="A14" s="35"/>
      <c r="B14" s="22"/>
      <c r="C14" s="22"/>
      <c r="D14" s="23"/>
      <c r="E14" s="12" t="s">
        <v>10</v>
      </c>
      <c r="F14" s="12"/>
      <c r="G14" s="9"/>
      <c r="H14" s="13">
        <v>62.1</v>
      </c>
      <c r="I14" s="14" t="s">
        <v>153</v>
      </c>
      <c r="J14" s="34" t="s">
        <v>27</v>
      </c>
      <c r="K14" s="218">
        <v>7</v>
      </c>
      <c r="L14" s="217"/>
      <c r="M14" s="242">
        <v>1</v>
      </c>
      <c r="N14" s="217"/>
      <c r="O14" s="218"/>
      <c r="P14" s="218"/>
      <c r="Q14" s="85"/>
      <c r="R14" s="213" t="s">
        <v>389</v>
      </c>
      <c r="S14" s="183">
        <f>SUMIF($J$4:$J$175,$R14,$H$4:$H$175)</f>
        <v>594</v>
      </c>
      <c r="T14" s="179">
        <v>585.70000000000005</v>
      </c>
    </row>
    <row r="15" spans="1:20" s="3" customFormat="1" x14ac:dyDescent="0.2">
      <c r="A15" s="35"/>
      <c r="B15" s="22"/>
      <c r="C15" s="22"/>
      <c r="D15" s="23"/>
      <c r="E15" s="275" t="s">
        <v>554</v>
      </c>
      <c r="F15" s="279"/>
      <c r="G15" s="277"/>
      <c r="H15" s="13">
        <v>89</v>
      </c>
      <c r="I15" s="14" t="s">
        <v>155</v>
      </c>
      <c r="J15" s="62" t="s">
        <v>27</v>
      </c>
      <c r="K15" s="236">
        <v>8</v>
      </c>
      <c r="L15" s="219"/>
      <c r="M15" s="244">
        <v>1</v>
      </c>
      <c r="N15" s="219"/>
      <c r="O15" s="236"/>
      <c r="P15" s="236"/>
      <c r="Q15" s="85"/>
    </row>
    <row r="16" spans="1:20" s="3" customFormat="1" x14ac:dyDescent="0.2">
      <c r="A16" s="35"/>
      <c r="B16" s="22"/>
      <c r="C16" s="272" t="s">
        <v>124</v>
      </c>
      <c r="D16" s="272"/>
      <c r="E16" s="272"/>
      <c r="F16" s="272"/>
      <c r="G16" s="9"/>
      <c r="H16" s="10">
        <f>SUM(H17:H27)</f>
        <v>480.99999999999994</v>
      </c>
      <c r="I16" s="14"/>
      <c r="J16" s="14"/>
      <c r="K16" s="218"/>
      <c r="L16" s="217"/>
      <c r="M16" s="242"/>
      <c r="N16" s="217"/>
      <c r="O16" s="218"/>
      <c r="P16" s="218"/>
      <c r="Q16" s="85"/>
      <c r="R16" s="177"/>
      <c r="S16" s="178" t="s">
        <v>382</v>
      </c>
      <c r="T16" s="177" t="s">
        <v>396</v>
      </c>
    </row>
    <row r="17" spans="1:20" s="3" customFormat="1" x14ac:dyDescent="0.2">
      <c r="A17" s="35"/>
      <c r="B17" s="22"/>
      <c r="C17" s="22"/>
      <c r="D17" s="23"/>
      <c r="E17" s="12" t="s">
        <v>34</v>
      </c>
      <c r="F17" s="12"/>
      <c r="G17" s="9"/>
      <c r="H17" s="13">
        <v>219.1</v>
      </c>
      <c r="I17" s="14" t="s">
        <v>0</v>
      </c>
      <c r="J17" s="14" t="s">
        <v>30</v>
      </c>
      <c r="K17" s="237" t="s">
        <v>419</v>
      </c>
      <c r="L17" s="223"/>
      <c r="M17" s="243">
        <v>1</v>
      </c>
      <c r="N17" s="223"/>
      <c r="O17" s="237"/>
      <c r="P17" s="237"/>
      <c r="Q17" s="85"/>
      <c r="R17" s="180" t="s">
        <v>383</v>
      </c>
      <c r="S17" s="184">
        <f>SUM(S18:S41)</f>
        <v>10000.000000000002</v>
      </c>
      <c r="T17" s="214">
        <v>10000</v>
      </c>
    </row>
    <row r="18" spans="1:20" s="3" customFormat="1" ht="13.8" x14ac:dyDescent="0.2">
      <c r="A18" s="35"/>
      <c r="B18" s="22"/>
      <c r="C18" s="22"/>
      <c r="D18" s="23"/>
      <c r="E18" s="12" t="s">
        <v>3</v>
      </c>
      <c r="F18" s="12"/>
      <c r="G18" s="9"/>
      <c r="H18" s="13">
        <v>4.8</v>
      </c>
      <c r="I18" s="14" t="s">
        <v>0</v>
      </c>
      <c r="J18" s="14" t="s">
        <v>30</v>
      </c>
      <c r="K18" s="237" t="s">
        <v>420</v>
      </c>
      <c r="L18" s="223"/>
      <c r="M18" s="243">
        <v>1</v>
      </c>
      <c r="N18" s="223"/>
      <c r="O18" s="237"/>
      <c r="P18" s="237"/>
      <c r="Q18" s="85"/>
      <c r="R18" s="181" t="s">
        <v>122</v>
      </c>
      <c r="S18" s="179">
        <f t="shared" ref="S18:S34" si="1">SUMIF($C$4:$C$175,$R18,$H$4:$H$175)</f>
        <v>270.5</v>
      </c>
      <c r="T18" s="215">
        <v>1200.9000000000001</v>
      </c>
    </row>
    <row r="19" spans="1:20" s="3" customFormat="1" ht="13.8" x14ac:dyDescent="0.2">
      <c r="A19" s="35"/>
      <c r="B19" s="22"/>
      <c r="C19" s="22"/>
      <c r="D19" s="23"/>
      <c r="E19" s="12" t="s">
        <v>4</v>
      </c>
      <c r="F19" s="12"/>
      <c r="G19" s="9"/>
      <c r="H19" s="13">
        <v>16.100000000000001</v>
      </c>
      <c r="I19" s="14" t="s">
        <v>0</v>
      </c>
      <c r="J19" s="14" t="s">
        <v>30</v>
      </c>
      <c r="K19" s="237" t="s">
        <v>421</v>
      </c>
      <c r="L19" s="223"/>
      <c r="M19" s="243">
        <v>1</v>
      </c>
      <c r="N19" s="223"/>
      <c r="O19" s="237"/>
      <c r="P19" s="237"/>
      <c r="Q19" s="85"/>
      <c r="R19" s="181" t="s">
        <v>123</v>
      </c>
      <c r="S19" s="179">
        <f t="shared" si="1"/>
        <v>343.2</v>
      </c>
      <c r="T19" s="215">
        <v>344.3</v>
      </c>
    </row>
    <row r="20" spans="1:20" s="3" customFormat="1" ht="13.8" x14ac:dyDescent="0.2">
      <c r="A20" s="35"/>
      <c r="B20" s="22"/>
      <c r="C20" s="22"/>
      <c r="D20" s="23"/>
      <c r="E20" s="12" t="s">
        <v>35</v>
      </c>
      <c r="F20" s="12"/>
      <c r="G20" s="9"/>
      <c r="H20" s="13"/>
      <c r="I20" s="45" t="s">
        <v>374</v>
      </c>
      <c r="J20" s="14"/>
      <c r="K20" s="237"/>
      <c r="L20" s="223"/>
      <c r="M20" s="243">
        <v>1</v>
      </c>
      <c r="N20" s="223"/>
      <c r="O20" s="237"/>
      <c r="P20" s="237"/>
      <c r="Q20" s="85"/>
      <c r="R20" s="181" t="s">
        <v>124</v>
      </c>
      <c r="S20" s="179">
        <f t="shared" si="1"/>
        <v>480.99999999999994</v>
      </c>
      <c r="T20" s="215">
        <v>367.6</v>
      </c>
    </row>
    <row r="21" spans="1:20" s="3" customFormat="1" ht="13.8" x14ac:dyDescent="0.2">
      <c r="A21" s="35"/>
      <c r="B21" s="22"/>
      <c r="C21" s="22"/>
      <c r="D21" s="23"/>
      <c r="F21" s="12"/>
      <c r="G21" s="225" t="s">
        <v>401</v>
      </c>
      <c r="H21" s="13">
        <v>36</v>
      </c>
      <c r="I21" s="45" t="s">
        <v>157</v>
      </c>
      <c r="J21" s="14" t="s">
        <v>5</v>
      </c>
      <c r="K21" s="237" t="s">
        <v>481</v>
      </c>
      <c r="L21" s="223"/>
      <c r="M21" s="243"/>
      <c r="N21" s="223"/>
      <c r="O21" s="237"/>
      <c r="P21" s="237"/>
      <c r="Q21" s="85"/>
      <c r="R21" s="181" t="s">
        <v>343</v>
      </c>
      <c r="S21" s="179">
        <f t="shared" si="1"/>
        <v>72.5</v>
      </c>
      <c r="T21" s="215">
        <v>30.7</v>
      </c>
    </row>
    <row r="22" spans="1:20" s="3" customFormat="1" ht="13.8" x14ac:dyDescent="0.2">
      <c r="A22" s="35"/>
      <c r="B22" s="22"/>
      <c r="C22" s="22"/>
      <c r="D22" s="23"/>
      <c r="E22" s="12"/>
      <c r="F22" s="12"/>
      <c r="G22" s="9" t="s">
        <v>381</v>
      </c>
      <c r="H22" s="13">
        <v>32.200000000000003</v>
      </c>
      <c r="I22" s="45" t="s">
        <v>48</v>
      </c>
      <c r="J22" s="62" t="s">
        <v>27</v>
      </c>
      <c r="K22" s="237" t="s">
        <v>422</v>
      </c>
      <c r="L22" s="223"/>
      <c r="M22" s="243"/>
      <c r="N22" s="223"/>
      <c r="O22" s="237"/>
      <c r="P22" s="237"/>
      <c r="Q22" s="85"/>
      <c r="R22" s="181" t="s">
        <v>395</v>
      </c>
      <c r="S22" s="179">
        <f t="shared" si="1"/>
        <v>275.00000000000006</v>
      </c>
      <c r="T22" s="215">
        <v>278.39999999999998</v>
      </c>
    </row>
    <row r="23" spans="1:20" s="3" customFormat="1" ht="14.4" x14ac:dyDescent="0.2">
      <c r="A23" s="35"/>
      <c r="B23" s="22"/>
      <c r="C23" s="22"/>
      <c r="D23" s="23"/>
      <c r="E23" s="118" t="s">
        <v>14</v>
      </c>
      <c r="F23" s="12"/>
      <c r="G23" s="9"/>
      <c r="H23" s="13">
        <v>111.6</v>
      </c>
      <c r="I23" s="63" t="s">
        <v>193</v>
      </c>
      <c r="J23" s="62" t="s">
        <v>27</v>
      </c>
      <c r="K23" s="237" t="s">
        <v>423</v>
      </c>
      <c r="L23" s="223"/>
      <c r="M23" s="243">
        <v>1</v>
      </c>
      <c r="N23" s="223"/>
      <c r="O23" s="237"/>
      <c r="P23" s="237"/>
      <c r="Q23" s="85"/>
      <c r="R23" s="181" t="s">
        <v>338</v>
      </c>
      <c r="S23" s="179">
        <f t="shared" si="1"/>
        <v>931</v>
      </c>
      <c r="T23" s="215">
        <v>1005.1</v>
      </c>
    </row>
    <row r="24" spans="1:20" s="3" customFormat="1" ht="13.8" x14ac:dyDescent="0.2">
      <c r="A24" s="35"/>
      <c r="B24" s="22"/>
      <c r="C24" s="22"/>
      <c r="D24" s="23"/>
      <c r="E24" s="118" t="s">
        <v>194</v>
      </c>
      <c r="F24" s="12"/>
      <c r="G24" s="9"/>
      <c r="H24" s="13">
        <v>7.2</v>
      </c>
      <c r="I24" s="14" t="s">
        <v>48</v>
      </c>
      <c r="J24" s="14" t="s">
        <v>30</v>
      </c>
      <c r="K24" s="237" t="s">
        <v>424</v>
      </c>
      <c r="L24" s="223"/>
      <c r="M24" s="243">
        <v>1</v>
      </c>
      <c r="N24" s="223"/>
      <c r="O24" s="237"/>
      <c r="P24" s="237"/>
      <c r="Q24" s="85"/>
      <c r="R24" s="181" t="s">
        <v>126</v>
      </c>
      <c r="S24" s="179">
        <f t="shared" si="1"/>
        <v>470.30000000000007</v>
      </c>
      <c r="T24" s="215">
        <v>429.2</v>
      </c>
    </row>
    <row r="25" spans="1:20" s="3" customFormat="1" ht="13.8" x14ac:dyDescent="0.2">
      <c r="A25" s="35"/>
      <c r="B25" s="22"/>
      <c r="C25" s="22"/>
      <c r="D25" s="23"/>
      <c r="E25" s="118" t="s">
        <v>195</v>
      </c>
      <c r="F25" s="12"/>
      <c r="G25" s="9"/>
      <c r="H25" s="13">
        <v>25</v>
      </c>
      <c r="I25" s="14" t="s">
        <v>36</v>
      </c>
      <c r="J25" s="62" t="s">
        <v>27</v>
      </c>
      <c r="K25" s="237" t="s">
        <v>425</v>
      </c>
      <c r="L25" s="223"/>
      <c r="M25" s="243">
        <v>1</v>
      </c>
      <c r="N25" s="223"/>
      <c r="O25" s="237"/>
      <c r="P25" s="237"/>
      <c r="Q25" s="85"/>
      <c r="R25" s="181" t="s">
        <v>127</v>
      </c>
      <c r="S25" s="179">
        <f t="shared" si="1"/>
        <v>43.899999999999991</v>
      </c>
      <c r="T25" s="215">
        <v>102.7</v>
      </c>
    </row>
    <row r="26" spans="1:20" s="3" customFormat="1" ht="13.8" x14ac:dyDescent="0.2">
      <c r="A26" s="35"/>
      <c r="B26" s="22"/>
      <c r="C26" s="22"/>
      <c r="D26" s="23"/>
      <c r="E26" s="118" t="s">
        <v>196</v>
      </c>
      <c r="F26" s="12"/>
      <c r="G26" s="9"/>
      <c r="H26" s="13">
        <v>15.5</v>
      </c>
      <c r="I26" s="14" t="s">
        <v>155</v>
      </c>
      <c r="J26" s="62" t="s">
        <v>30</v>
      </c>
      <c r="K26" s="237" t="s">
        <v>426</v>
      </c>
      <c r="L26" s="223"/>
      <c r="M26" s="243">
        <v>1</v>
      </c>
      <c r="N26" s="223"/>
      <c r="O26" s="237"/>
      <c r="P26" s="237"/>
      <c r="Q26" s="85"/>
      <c r="R26" s="181" t="s">
        <v>128</v>
      </c>
      <c r="S26" s="179">
        <f t="shared" si="1"/>
        <v>1346.1</v>
      </c>
      <c r="T26" s="215">
        <v>1048.2</v>
      </c>
    </row>
    <row r="27" spans="1:20" s="3" customFormat="1" ht="13.8" x14ac:dyDescent="0.2">
      <c r="A27" s="35"/>
      <c r="B27" s="22"/>
      <c r="C27" s="22"/>
      <c r="D27" s="23"/>
      <c r="E27" s="118" t="s">
        <v>361</v>
      </c>
      <c r="F27" s="12"/>
      <c r="G27" s="9"/>
      <c r="H27" s="13">
        <v>13.5</v>
      </c>
      <c r="I27" s="14" t="s">
        <v>36</v>
      </c>
      <c r="J27" s="62" t="s">
        <v>65</v>
      </c>
      <c r="K27" s="237" t="s">
        <v>427</v>
      </c>
      <c r="L27" s="223"/>
      <c r="M27" s="243">
        <v>1</v>
      </c>
      <c r="N27" s="223"/>
      <c r="O27" s="237"/>
      <c r="P27" s="237"/>
      <c r="Q27" s="85"/>
      <c r="R27" s="181" t="s">
        <v>129</v>
      </c>
      <c r="S27" s="179">
        <f t="shared" si="1"/>
        <v>557.19999999999993</v>
      </c>
      <c r="T27" s="215">
        <v>342.7</v>
      </c>
    </row>
    <row r="28" spans="1:20" s="3" customFormat="1" ht="13.8" x14ac:dyDescent="0.2">
      <c r="A28" s="35"/>
      <c r="B28" s="22"/>
      <c r="C28" s="64" t="s">
        <v>343</v>
      </c>
      <c r="D28" s="23"/>
      <c r="E28" s="119"/>
      <c r="F28" s="12"/>
      <c r="G28" s="9"/>
      <c r="H28" s="10">
        <f>SUM(H29:H32)</f>
        <v>72.5</v>
      </c>
      <c r="I28" s="14"/>
      <c r="J28" s="14"/>
      <c r="K28" s="218"/>
      <c r="L28" s="217"/>
      <c r="M28" s="242"/>
      <c r="N28" s="217"/>
      <c r="O28" s="218"/>
      <c r="P28" s="218"/>
      <c r="Q28" s="85"/>
      <c r="R28" s="181" t="s">
        <v>131</v>
      </c>
      <c r="S28" s="179">
        <f t="shared" si="1"/>
        <v>413.09999999999997</v>
      </c>
      <c r="T28" s="215">
        <v>371.3</v>
      </c>
    </row>
    <row r="29" spans="1:20" s="3" customFormat="1" ht="13.8" x14ac:dyDescent="0.2">
      <c r="A29" s="35"/>
      <c r="B29" s="22"/>
      <c r="C29" s="22"/>
      <c r="D29" s="23"/>
      <c r="E29" s="118" t="s">
        <v>197</v>
      </c>
      <c r="F29" s="12"/>
      <c r="G29" s="9"/>
      <c r="H29" s="13">
        <v>18.5</v>
      </c>
      <c r="I29" s="14" t="s">
        <v>48</v>
      </c>
      <c r="J29" s="62" t="s">
        <v>27</v>
      </c>
      <c r="K29" s="237" t="s">
        <v>428</v>
      </c>
      <c r="L29" s="223"/>
      <c r="M29" s="243">
        <v>1</v>
      </c>
      <c r="N29" s="223"/>
      <c r="O29" s="237"/>
      <c r="P29" s="237"/>
      <c r="Q29" s="85"/>
      <c r="R29" s="181" t="s">
        <v>132</v>
      </c>
      <c r="S29" s="179">
        <f t="shared" si="1"/>
        <v>440.29999999999995</v>
      </c>
      <c r="T29" s="215">
        <v>336.3</v>
      </c>
    </row>
    <row r="30" spans="1:20" s="3" customFormat="1" ht="13.8" x14ac:dyDescent="0.2">
      <c r="A30" s="35"/>
      <c r="B30" s="22"/>
      <c r="C30" s="22"/>
      <c r="D30" s="23"/>
      <c r="E30" s="118" t="s">
        <v>198</v>
      </c>
      <c r="F30" s="12"/>
      <c r="G30" s="9"/>
      <c r="H30" s="13">
        <v>7.9</v>
      </c>
      <c r="I30" s="14" t="s">
        <v>48</v>
      </c>
      <c r="J30" s="62" t="s">
        <v>56</v>
      </c>
      <c r="K30" s="237" t="s">
        <v>429</v>
      </c>
      <c r="L30" s="223"/>
      <c r="M30" s="243">
        <v>1</v>
      </c>
      <c r="N30" s="223"/>
      <c r="O30" s="237"/>
      <c r="P30" s="237"/>
      <c r="Q30" s="85"/>
      <c r="R30" s="181" t="s">
        <v>133</v>
      </c>
      <c r="S30" s="179">
        <f t="shared" si="1"/>
        <v>51.6</v>
      </c>
      <c r="T30" s="215">
        <v>90.6</v>
      </c>
    </row>
    <row r="31" spans="1:20" s="3" customFormat="1" ht="13.8" x14ac:dyDescent="0.2">
      <c r="A31" s="35"/>
      <c r="B31" s="22"/>
      <c r="C31" s="22"/>
      <c r="D31" s="23"/>
      <c r="E31" s="118" t="s">
        <v>199</v>
      </c>
      <c r="F31" s="12"/>
      <c r="G31" s="9"/>
      <c r="H31" s="13">
        <v>42.5</v>
      </c>
      <c r="I31" s="14" t="s">
        <v>37</v>
      </c>
      <c r="J31" s="62" t="s">
        <v>56</v>
      </c>
      <c r="K31" s="237" t="s">
        <v>430</v>
      </c>
      <c r="L31" s="223"/>
      <c r="M31" s="243">
        <v>1</v>
      </c>
      <c r="N31" s="223"/>
      <c r="O31" s="237"/>
      <c r="P31" s="237"/>
      <c r="Q31" s="85"/>
      <c r="R31" s="181" t="s">
        <v>134</v>
      </c>
      <c r="S31" s="179">
        <f t="shared" si="1"/>
        <v>101.60000000000001</v>
      </c>
      <c r="T31" s="215">
        <v>106.4</v>
      </c>
    </row>
    <row r="32" spans="1:20" s="3" customFormat="1" ht="13.8" x14ac:dyDescent="0.2">
      <c r="A32" s="35"/>
      <c r="B32" s="22"/>
      <c r="C32" s="22"/>
      <c r="D32" s="23"/>
      <c r="E32" s="118" t="s">
        <v>200</v>
      </c>
      <c r="F32" s="12"/>
      <c r="G32" s="9"/>
      <c r="H32" s="13">
        <v>3.6</v>
      </c>
      <c r="I32" s="14" t="s">
        <v>48</v>
      </c>
      <c r="J32" s="62" t="s">
        <v>27</v>
      </c>
      <c r="K32" s="237" t="s">
        <v>431</v>
      </c>
      <c r="L32" s="223"/>
      <c r="M32" s="243">
        <v>1</v>
      </c>
      <c r="N32" s="223"/>
      <c r="O32" s="237"/>
      <c r="P32" s="237"/>
      <c r="Q32" s="85"/>
      <c r="R32" s="181" t="s">
        <v>135</v>
      </c>
      <c r="S32" s="179">
        <f t="shared" si="1"/>
        <v>663.7</v>
      </c>
      <c r="T32" s="215">
        <v>722.3</v>
      </c>
    </row>
    <row r="33" spans="1:20" s="3" customFormat="1" ht="13.8" x14ac:dyDescent="0.2">
      <c r="A33" s="35"/>
      <c r="B33" s="22"/>
      <c r="C33" s="64" t="s">
        <v>342</v>
      </c>
      <c r="D33" s="23"/>
      <c r="E33" s="118"/>
      <c r="F33" s="12"/>
      <c r="G33" s="9"/>
      <c r="H33" s="10">
        <f>SUM(H34:H40)</f>
        <v>275.00000000000006</v>
      </c>
      <c r="I33" s="14"/>
      <c r="J33" s="14"/>
      <c r="K33" s="237"/>
      <c r="L33" s="223"/>
      <c r="M33" s="243"/>
      <c r="N33" s="223"/>
      <c r="O33" s="237"/>
      <c r="P33" s="237"/>
      <c r="Q33" s="85"/>
      <c r="R33" s="181" t="s">
        <v>136</v>
      </c>
      <c r="S33" s="179">
        <f t="shared" si="1"/>
        <v>434.2</v>
      </c>
      <c r="T33" s="215">
        <v>375.2</v>
      </c>
    </row>
    <row r="34" spans="1:20" s="3" customFormat="1" ht="13.8" x14ac:dyDescent="0.2">
      <c r="A34" s="35"/>
      <c r="B34" s="22"/>
      <c r="C34" s="22"/>
      <c r="D34" s="23"/>
      <c r="E34" s="12" t="s">
        <v>41</v>
      </c>
      <c r="F34" s="12"/>
      <c r="G34" s="9"/>
      <c r="H34" s="13">
        <v>42.1</v>
      </c>
      <c r="I34" s="14" t="s">
        <v>258</v>
      </c>
      <c r="J34" s="14" t="s">
        <v>38</v>
      </c>
      <c r="K34" s="237" t="s">
        <v>432</v>
      </c>
      <c r="L34" s="223"/>
      <c r="M34" s="243">
        <v>1</v>
      </c>
      <c r="N34" s="223"/>
      <c r="O34" s="237"/>
      <c r="P34" s="237"/>
      <c r="Q34" s="85"/>
      <c r="R34" s="181" t="s">
        <v>137</v>
      </c>
      <c r="S34" s="179">
        <f t="shared" si="1"/>
        <v>2442.2000000000007</v>
      </c>
      <c r="T34" s="215">
        <v>2410</v>
      </c>
    </row>
    <row r="35" spans="1:20" s="3" customFormat="1" ht="13.8" x14ac:dyDescent="0.2">
      <c r="A35" s="35"/>
      <c r="B35" s="22"/>
      <c r="C35" s="22"/>
      <c r="D35" s="12"/>
      <c r="E35" s="118" t="s">
        <v>337</v>
      </c>
      <c r="F35" s="12"/>
      <c r="G35" s="119"/>
      <c r="H35" s="13">
        <v>9</v>
      </c>
      <c r="I35" s="14" t="s">
        <v>48</v>
      </c>
      <c r="J35" s="14" t="s">
        <v>5</v>
      </c>
      <c r="K35" s="237" t="s">
        <v>433</v>
      </c>
      <c r="L35" s="223"/>
      <c r="M35" s="243">
        <v>1</v>
      </c>
      <c r="N35" s="223"/>
      <c r="O35" s="237"/>
      <c r="P35" s="237"/>
      <c r="Q35" s="85"/>
      <c r="R35" s="181" t="s">
        <v>142</v>
      </c>
      <c r="S35" s="179">
        <f t="shared" ref="S35:S40" si="2">SUMIF($D$4:$D$175,$R35,$H$4:$H$175)</f>
        <v>24</v>
      </c>
      <c r="T35" s="215">
        <v>35.6</v>
      </c>
    </row>
    <row r="36" spans="1:20" s="3" customFormat="1" ht="13.8" x14ac:dyDescent="0.2">
      <c r="A36" s="35"/>
      <c r="B36" s="22"/>
      <c r="C36" s="22"/>
      <c r="D36" s="23"/>
      <c r="E36" s="9" t="s">
        <v>259</v>
      </c>
      <c r="F36" s="12"/>
      <c r="G36" s="9"/>
      <c r="H36" s="13">
        <v>63.6</v>
      </c>
      <c r="I36" s="14" t="s">
        <v>260</v>
      </c>
      <c r="J36" s="62" t="s">
        <v>56</v>
      </c>
      <c r="K36" s="237" t="s">
        <v>434</v>
      </c>
      <c r="L36" s="223"/>
      <c r="M36" s="243">
        <v>1</v>
      </c>
      <c r="N36" s="223"/>
      <c r="O36" s="237"/>
      <c r="P36" s="237"/>
      <c r="Q36" s="85"/>
      <c r="R36" s="181" t="s">
        <v>143</v>
      </c>
      <c r="S36" s="179">
        <f t="shared" si="2"/>
        <v>0.1</v>
      </c>
      <c r="T36" s="215">
        <v>8.1</v>
      </c>
    </row>
    <row r="37" spans="1:20" s="3" customFormat="1" ht="13.8" x14ac:dyDescent="0.2">
      <c r="A37" s="35"/>
      <c r="B37" s="22"/>
      <c r="C37" s="22"/>
      <c r="D37" s="23"/>
      <c r="E37" s="118" t="s">
        <v>362</v>
      </c>
      <c r="F37" s="12"/>
      <c r="G37" s="9"/>
      <c r="H37" s="13">
        <v>87.4</v>
      </c>
      <c r="I37" s="14" t="s">
        <v>39</v>
      </c>
      <c r="J37" s="62" t="s">
        <v>56</v>
      </c>
      <c r="K37" s="237" t="s">
        <v>435</v>
      </c>
      <c r="L37" s="223"/>
      <c r="M37" s="243">
        <v>1</v>
      </c>
      <c r="N37" s="223"/>
      <c r="O37" s="237"/>
      <c r="P37" s="237"/>
      <c r="Q37" s="85"/>
      <c r="R37" s="181" t="s">
        <v>144</v>
      </c>
      <c r="S37" s="179">
        <f t="shared" si="2"/>
        <v>82.7</v>
      </c>
      <c r="T37" s="215">
        <v>47</v>
      </c>
    </row>
    <row r="38" spans="1:20" s="3" customFormat="1" ht="13.8" x14ac:dyDescent="0.2">
      <c r="A38" s="35"/>
      <c r="B38" s="22"/>
      <c r="C38" s="22"/>
      <c r="D38" s="23"/>
      <c r="E38" s="118" t="s">
        <v>202</v>
      </c>
      <c r="F38" s="12"/>
      <c r="G38" s="9"/>
      <c r="H38" s="13">
        <v>5.4</v>
      </c>
      <c r="I38" s="14" t="s">
        <v>36</v>
      </c>
      <c r="J38" s="62" t="s">
        <v>56</v>
      </c>
      <c r="K38" s="237" t="s">
        <v>436</v>
      </c>
      <c r="L38" s="223"/>
      <c r="M38" s="243">
        <v>1</v>
      </c>
      <c r="N38" s="223"/>
      <c r="O38" s="237"/>
      <c r="P38" s="237"/>
      <c r="Q38" s="85"/>
      <c r="R38" s="181" t="s">
        <v>145</v>
      </c>
      <c r="S38" s="179">
        <f t="shared" si="2"/>
        <v>272.39999999999998</v>
      </c>
      <c r="T38" s="215">
        <v>137.4</v>
      </c>
    </row>
    <row r="39" spans="1:20" s="3" customFormat="1" ht="13.8" x14ac:dyDescent="0.2">
      <c r="A39" s="35"/>
      <c r="B39" s="22"/>
      <c r="C39" s="22"/>
      <c r="D39" s="23"/>
      <c r="E39" s="118" t="s">
        <v>203</v>
      </c>
      <c r="F39" s="12"/>
      <c r="G39" s="9"/>
      <c r="H39" s="13">
        <v>37.700000000000003</v>
      </c>
      <c r="I39" s="14" t="s">
        <v>48</v>
      </c>
      <c r="J39" s="62" t="s">
        <v>27</v>
      </c>
      <c r="K39" s="237" t="s">
        <v>437</v>
      </c>
      <c r="L39" s="223"/>
      <c r="M39" s="243">
        <v>1</v>
      </c>
      <c r="N39" s="223"/>
      <c r="O39" s="237"/>
      <c r="P39" s="237"/>
      <c r="Q39" s="85"/>
      <c r="R39" s="181" t="s">
        <v>146</v>
      </c>
      <c r="S39" s="179">
        <f t="shared" si="2"/>
        <v>132.39999999999998</v>
      </c>
      <c r="T39" s="215">
        <v>85.4</v>
      </c>
    </row>
    <row r="40" spans="1:20" s="3" customFormat="1" ht="13.8" x14ac:dyDescent="0.2">
      <c r="A40" s="35"/>
      <c r="B40" s="22"/>
      <c r="C40" s="22"/>
      <c r="D40" s="23"/>
      <c r="E40" s="278" t="s">
        <v>261</v>
      </c>
      <c r="F40" s="279"/>
      <c r="G40" s="277"/>
      <c r="H40" s="13">
        <v>29.8</v>
      </c>
      <c r="I40" s="14" t="s">
        <v>36</v>
      </c>
      <c r="J40" s="62" t="s">
        <v>27</v>
      </c>
      <c r="K40" s="237" t="s">
        <v>438</v>
      </c>
      <c r="L40" s="223"/>
      <c r="M40" s="243">
        <v>1</v>
      </c>
      <c r="N40" s="223"/>
      <c r="O40" s="237"/>
      <c r="P40" s="237"/>
      <c r="Q40" s="85"/>
      <c r="R40" s="181" t="s">
        <v>148</v>
      </c>
      <c r="S40" s="179">
        <f t="shared" si="2"/>
        <v>74.5</v>
      </c>
      <c r="T40" s="215">
        <v>58.4</v>
      </c>
    </row>
    <row r="41" spans="1:20" s="3" customFormat="1" ht="13.8" x14ac:dyDescent="0.2">
      <c r="A41" s="35"/>
      <c r="B41" s="22"/>
      <c r="C41" s="64" t="s">
        <v>338</v>
      </c>
      <c r="D41" s="23"/>
      <c r="E41" s="64"/>
      <c r="F41" s="23"/>
      <c r="G41" s="9"/>
      <c r="H41" s="10">
        <f>SUM(H42:H48)</f>
        <v>931</v>
      </c>
      <c r="I41" s="14"/>
      <c r="J41" s="14"/>
      <c r="K41" s="218"/>
      <c r="L41" s="217"/>
      <c r="M41" s="242"/>
      <c r="N41" s="217"/>
      <c r="O41" s="218"/>
      <c r="P41" s="218"/>
      <c r="Q41" s="85"/>
      <c r="R41" s="182" t="s">
        <v>394</v>
      </c>
      <c r="S41" s="179">
        <f>H174</f>
        <v>76.5</v>
      </c>
      <c r="T41" s="215">
        <v>66.2</v>
      </c>
    </row>
    <row r="42" spans="1:20" s="3" customFormat="1" x14ac:dyDescent="0.2">
      <c r="A42" s="35"/>
      <c r="B42" s="22"/>
      <c r="C42" s="22"/>
      <c r="D42" s="23"/>
      <c r="E42" s="12" t="s">
        <v>40</v>
      </c>
      <c r="F42" s="12"/>
      <c r="G42" s="9"/>
      <c r="H42" s="13">
        <v>484.1</v>
      </c>
      <c r="I42" s="14" t="s">
        <v>36</v>
      </c>
      <c r="J42" s="14" t="s">
        <v>27</v>
      </c>
      <c r="K42" s="237" t="s">
        <v>439</v>
      </c>
      <c r="L42" s="223"/>
      <c r="M42" s="243">
        <v>1</v>
      </c>
      <c r="N42" s="223"/>
      <c r="O42" s="237"/>
      <c r="P42" s="237"/>
      <c r="Q42" s="85"/>
    </row>
    <row r="43" spans="1:20" s="3" customFormat="1" x14ac:dyDescent="0.2">
      <c r="A43" s="231"/>
      <c r="B43" s="9"/>
      <c r="C43" s="9"/>
      <c r="D43" s="12"/>
      <c r="E43" s="118" t="s">
        <v>336</v>
      </c>
      <c r="F43" s="12"/>
      <c r="G43" s="119"/>
      <c r="H43" s="13">
        <v>10.7</v>
      </c>
      <c r="I43" s="14" t="s">
        <v>36</v>
      </c>
      <c r="J43" s="62" t="s">
        <v>56</v>
      </c>
      <c r="K43" s="237" t="s">
        <v>440</v>
      </c>
      <c r="L43" s="223"/>
      <c r="M43" s="243">
        <v>1</v>
      </c>
      <c r="N43" s="223"/>
      <c r="O43" s="237"/>
      <c r="P43" s="237"/>
      <c r="Q43" s="85"/>
    </row>
    <row r="44" spans="1:20" s="3" customFormat="1" x14ac:dyDescent="0.2">
      <c r="A44" s="35"/>
      <c r="B44" s="22"/>
      <c r="C44" s="22"/>
      <c r="D44" s="23"/>
      <c r="E44" s="118" t="s">
        <v>204</v>
      </c>
      <c r="F44" s="12"/>
      <c r="G44" s="9"/>
      <c r="H44" s="13"/>
      <c r="I44" s="14" t="s">
        <v>230</v>
      </c>
      <c r="J44" s="14"/>
      <c r="K44" s="237"/>
      <c r="L44" s="223"/>
      <c r="M44" s="243">
        <v>1</v>
      </c>
      <c r="N44" s="223"/>
      <c r="O44" s="237"/>
      <c r="P44" s="237"/>
      <c r="Q44" s="85"/>
    </row>
    <row r="45" spans="1:20" s="3" customFormat="1" x14ac:dyDescent="0.2">
      <c r="A45" s="35"/>
      <c r="B45" s="22"/>
      <c r="C45" s="22"/>
      <c r="D45" s="23"/>
      <c r="E45" s="118"/>
      <c r="F45" s="12"/>
      <c r="G45" s="65" t="s">
        <v>205</v>
      </c>
      <c r="H45" s="13">
        <v>155.30000000000001</v>
      </c>
      <c r="I45" s="14" t="s">
        <v>48</v>
      </c>
      <c r="J45" s="62" t="s">
        <v>56</v>
      </c>
      <c r="K45" s="237" t="s">
        <v>441</v>
      </c>
      <c r="L45" s="223"/>
      <c r="M45" s="243"/>
      <c r="N45" s="223"/>
      <c r="O45" s="237"/>
      <c r="P45" s="237"/>
      <c r="Q45" s="85"/>
    </row>
    <row r="46" spans="1:20" s="3" customFormat="1" x14ac:dyDescent="0.2">
      <c r="A46" s="35"/>
      <c r="B46" s="22"/>
      <c r="C46" s="22"/>
      <c r="D46" s="23"/>
      <c r="E46" s="118"/>
      <c r="F46" s="12"/>
      <c r="G46" s="119" t="s">
        <v>206</v>
      </c>
      <c r="H46" s="13">
        <v>39.5</v>
      </c>
      <c r="I46" s="14" t="s">
        <v>36</v>
      </c>
      <c r="J46" s="62" t="s">
        <v>27</v>
      </c>
      <c r="K46" s="237" t="s">
        <v>442</v>
      </c>
      <c r="L46" s="223"/>
      <c r="M46" s="243"/>
      <c r="N46" s="223"/>
      <c r="O46" s="237"/>
      <c r="P46" s="237"/>
      <c r="Q46" s="85"/>
    </row>
    <row r="47" spans="1:20" s="3" customFormat="1" x14ac:dyDescent="0.2">
      <c r="A47" s="35"/>
      <c r="B47" s="22"/>
      <c r="C47" s="22"/>
      <c r="D47" s="23"/>
      <c r="E47" s="9" t="s">
        <v>58</v>
      </c>
      <c r="F47" s="12"/>
      <c r="G47" s="119"/>
      <c r="H47" s="13">
        <v>189.7</v>
      </c>
      <c r="I47" s="14" t="s">
        <v>36</v>
      </c>
      <c r="J47" s="62" t="s">
        <v>49</v>
      </c>
      <c r="K47" s="237" t="s">
        <v>443</v>
      </c>
      <c r="L47" s="223"/>
      <c r="M47" s="243">
        <v>1</v>
      </c>
      <c r="N47" s="223"/>
      <c r="O47" s="237"/>
      <c r="P47" s="237"/>
      <c r="Q47" s="85"/>
    </row>
    <row r="48" spans="1:20" s="3" customFormat="1" x14ac:dyDescent="0.2">
      <c r="A48" s="35"/>
      <c r="B48" s="22"/>
      <c r="C48" s="22"/>
      <c r="D48" s="23"/>
      <c r="E48" s="118" t="s">
        <v>59</v>
      </c>
      <c r="F48" s="12"/>
      <c r="G48" s="119"/>
      <c r="H48" s="13">
        <v>51.7</v>
      </c>
      <c r="I48" s="14" t="s">
        <v>36</v>
      </c>
      <c r="J48" s="62" t="s">
        <v>27</v>
      </c>
      <c r="K48" s="237" t="s">
        <v>444</v>
      </c>
      <c r="L48" s="223"/>
      <c r="M48" s="243">
        <v>1</v>
      </c>
      <c r="N48" s="223"/>
      <c r="O48" s="237"/>
      <c r="P48" s="237"/>
      <c r="Q48" s="85"/>
    </row>
    <row r="49" spans="1:17" s="3" customFormat="1" x14ac:dyDescent="0.2">
      <c r="A49" s="35"/>
      <c r="B49" s="22"/>
      <c r="C49" s="22" t="s">
        <v>126</v>
      </c>
      <c r="D49" s="22"/>
      <c r="E49" s="22"/>
      <c r="F49" s="22"/>
      <c r="G49" s="9"/>
      <c r="H49" s="10">
        <f>SUM(H50:H58)</f>
        <v>470.30000000000007</v>
      </c>
      <c r="I49" s="14"/>
      <c r="J49" s="14"/>
      <c r="K49" s="237"/>
      <c r="L49" s="223"/>
      <c r="M49" s="243"/>
      <c r="N49" s="223"/>
      <c r="O49" s="237"/>
      <c r="P49" s="237"/>
      <c r="Q49" s="85"/>
    </row>
    <row r="50" spans="1:17" s="3" customFormat="1" x14ac:dyDescent="0.2">
      <c r="A50" s="35"/>
      <c r="B50" s="22"/>
      <c r="C50" s="22"/>
      <c r="D50" s="23"/>
      <c r="E50" s="12" t="s">
        <v>42</v>
      </c>
      <c r="F50" s="12"/>
      <c r="G50" s="9"/>
      <c r="H50" s="13">
        <v>94.9</v>
      </c>
      <c r="I50" s="14" t="s">
        <v>37</v>
      </c>
      <c r="J50" s="14" t="s">
        <v>27</v>
      </c>
      <c r="K50" s="237" t="s">
        <v>445</v>
      </c>
      <c r="L50" s="223"/>
      <c r="M50" s="243">
        <v>1</v>
      </c>
      <c r="N50" s="223"/>
      <c r="O50" s="237"/>
      <c r="P50" s="237"/>
      <c r="Q50" s="85"/>
    </row>
    <row r="51" spans="1:17" s="3" customFormat="1" x14ac:dyDescent="0.2">
      <c r="A51" s="35"/>
      <c r="B51" s="22"/>
      <c r="C51" s="22"/>
      <c r="D51" s="23"/>
      <c r="E51" s="12" t="s">
        <v>43</v>
      </c>
      <c r="F51" s="12"/>
      <c r="G51" s="9"/>
      <c r="H51" s="13">
        <v>10.6</v>
      </c>
      <c r="I51" s="14" t="s">
        <v>44</v>
      </c>
      <c r="J51" s="14" t="s">
        <v>30</v>
      </c>
      <c r="K51" s="237" t="s">
        <v>446</v>
      </c>
      <c r="L51" s="223"/>
      <c r="M51" s="243">
        <v>1</v>
      </c>
      <c r="N51" s="223"/>
      <c r="O51" s="237"/>
      <c r="P51" s="237"/>
      <c r="Q51" s="85"/>
    </row>
    <row r="52" spans="1:17" s="3" customFormat="1" x14ac:dyDescent="0.2">
      <c r="A52" s="35"/>
      <c r="B52" s="22"/>
      <c r="C52" s="22"/>
      <c r="D52" s="23"/>
      <c r="E52" s="12" t="s">
        <v>45</v>
      </c>
      <c r="F52" s="12"/>
      <c r="G52" s="9"/>
      <c r="H52" s="13">
        <v>7.7</v>
      </c>
      <c r="I52" s="14" t="s">
        <v>37</v>
      </c>
      <c r="J52" s="14" t="s">
        <v>30</v>
      </c>
      <c r="K52" s="237" t="s">
        <v>447</v>
      </c>
      <c r="L52" s="223"/>
      <c r="M52" s="243">
        <v>1</v>
      </c>
      <c r="N52" s="223"/>
      <c r="O52" s="237"/>
      <c r="P52" s="237"/>
      <c r="Q52" s="85"/>
    </row>
    <row r="53" spans="1:17" s="3" customFormat="1" x14ac:dyDescent="0.2">
      <c r="A53" s="35"/>
      <c r="B53" s="22"/>
      <c r="C53" s="22"/>
      <c r="D53" s="23"/>
      <c r="E53" s="12" t="s">
        <v>46</v>
      </c>
      <c r="F53" s="12"/>
      <c r="G53" s="9"/>
      <c r="H53" s="13">
        <v>12.6</v>
      </c>
      <c r="I53" s="14" t="s">
        <v>37</v>
      </c>
      <c r="J53" s="14" t="s">
        <v>30</v>
      </c>
      <c r="K53" s="237" t="s">
        <v>448</v>
      </c>
      <c r="L53" s="223"/>
      <c r="M53" s="243">
        <v>1</v>
      </c>
      <c r="N53" s="223"/>
      <c r="O53" s="237"/>
      <c r="P53" s="237"/>
      <c r="Q53" s="85"/>
    </row>
    <row r="54" spans="1:17" s="3" customFormat="1" x14ac:dyDescent="0.2">
      <c r="A54" s="35"/>
      <c r="B54" s="22"/>
      <c r="C54" s="22"/>
      <c r="D54" s="23"/>
      <c r="E54" s="12" t="s">
        <v>47</v>
      </c>
      <c r="F54" s="12"/>
      <c r="G54" s="9"/>
      <c r="H54" s="13">
        <v>285.60000000000002</v>
      </c>
      <c r="I54" s="14" t="s">
        <v>39</v>
      </c>
      <c r="J54" s="62" t="s">
        <v>56</v>
      </c>
      <c r="K54" s="237" t="s">
        <v>449</v>
      </c>
      <c r="L54" s="223"/>
      <c r="M54" s="243">
        <v>1</v>
      </c>
      <c r="N54" s="223"/>
      <c r="O54" s="237"/>
      <c r="P54" s="237"/>
      <c r="Q54" s="85"/>
    </row>
    <row r="55" spans="1:17" s="3" customFormat="1" x14ac:dyDescent="0.2">
      <c r="A55" s="35"/>
      <c r="B55" s="22"/>
      <c r="C55" s="22"/>
      <c r="D55" s="23"/>
      <c r="E55" s="12" t="s">
        <v>262</v>
      </c>
      <c r="F55" s="12"/>
      <c r="G55" s="9"/>
      <c r="H55" s="13">
        <v>30.4</v>
      </c>
      <c r="I55" s="14" t="s">
        <v>48</v>
      </c>
      <c r="J55" s="14" t="s">
        <v>6</v>
      </c>
      <c r="K55" s="237" t="s">
        <v>450</v>
      </c>
      <c r="L55" s="223"/>
      <c r="M55" s="243">
        <v>1</v>
      </c>
      <c r="N55" s="223"/>
      <c r="O55" s="237"/>
      <c r="P55" s="237"/>
      <c r="Q55" s="85"/>
    </row>
    <row r="56" spans="1:17" s="3" customFormat="1" x14ac:dyDescent="0.2">
      <c r="A56" s="35"/>
      <c r="B56" s="22"/>
      <c r="C56" s="22"/>
      <c r="D56" s="23"/>
      <c r="E56" s="118" t="s">
        <v>207</v>
      </c>
      <c r="F56" s="12"/>
      <c r="G56" s="9"/>
      <c r="H56" s="13">
        <v>6.6</v>
      </c>
      <c r="I56" s="14" t="s">
        <v>51</v>
      </c>
      <c r="J56" s="62" t="s">
        <v>27</v>
      </c>
      <c r="K56" s="237" t="s">
        <v>451</v>
      </c>
      <c r="L56" s="223"/>
      <c r="M56" s="243">
        <v>1</v>
      </c>
      <c r="N56" s="223"/>
      <c r="O56" s="237"/>
      <c r="P56" s="237"/>
      <c r="Q56" s="85"/>
    </row>
    <row r="57" spans="1:17" s="3" customFormat="1" x14ac:dyDescent="0.2">
      <c r="A57" s="35"/>
      <c r="B57" s="22"/>
      <c r="C57" s="22"/>
      <c r="D57" s="23"/>
      <c r="E57" s="118" t="s">
        <v>208</v>
      </c>
      <c r="F57" s="12"/>
      <c r="G57" s="9"/>
      <c r="H57" s="13">
        <v>14.8</v>
      </c>
      <c r="I57" s="14" t="s">
        <v>48</v>
      </c>
      <c r="J57" s="14" t="s">
        <v>27</v>
      </c>
      <c r="K57" s="237" t="s">
        <v>452</v>
      </c>
      <c r="L57" s="223"/>
      <c r="M57" s="243">
        <v>1</v>
      </c>
      <c r="N57" s="223"/>
      <c r="O57" s="237"/>
      <c r="P57" s="237"/>
      <c r="Q57" s="85"/>
    </row>
    <row r="58" spans="1:17" s="3" customFormat="1" x14ac:dyDescent="0.2">
      <c r="A58" s="36"/>
      <c r="B58" s="26"/>
      <c r="C58" s="26"/>
      <c r="D58" s="28"/>
      <c r="E58" s="229" t="s">
        <v>209</v>
      </c>
      <c r="F58" s="29"/>
      <c r="G58" s="4"/>
      <c r="H58" s="30">
        <v>7.1</v>
      </c>
      <c r="I58" s="5" t="s">
        <v>37</v>
      </c>
      <c r="J58" s="230" t="s">
        <v>27</v>
      </c>
      <c r="K58" s="237" t="s">
        <v>565</v>
      </c>
      <c r="L58" s="223"/>
      <c r="M58" s="243">
        <v>1</v>
      </c>
      <c r="N58" s="223"/>
      <c r="O58" s="237"/>
      <c r="P58" s="237"/>
      <c r="Q58" s="85"/>
    </row>
    <row r="59" spans="1:17" s="3" customFormat="1" x14ac:dyDescent="0.2">
      <c r="A59" s="35"/>
      <c r="B59" s="22"/>
      <c r="C59" s="22" t="s">
        <v>127</v>
      </c>
      <c r="D59" s="23"/>
      <c r="E59" s="12"/>
      <c r="F59" s="12"/>
      <c r="G59" s="9"/>
      <c r="H59" s="10">
        <f>SUM(H60:H62)</f>
        <v>43.899999999999991</v>
      </c>
      <c r="I59" s="14"/>
      <c r="J59" s="14"/>
      <c r="K59" s="218"/>
      <c r="L59" s="217"/>
      <c r="M59" s="242"/>
      <c r="N59" s="217"/>
      <c r="O59" s="218"/>
      <c r="P59" s="218"/>
      <c r="Q59" s="85"/>
    </row>
    <row r="60" spans="1:17" s="3" customFormat="1" x14ac:dyDescent="0.2">
      <c r="A60" s="35"/>
      <c r="B60" s="22"/>
      <c r="C60" s="22"/>
      <c r="D60" s="23"/>
      <c r="E60" s="72" t="s">
        <v>213</v>
      </c>
      <c r="F60" s="12"/>
      <c r="G60" s="9"/>
      <c r="H60" s="10">
        <v>19.899999999999999</v>
      </c>
      <c r="I60" s="14" t="s">
        <v>48</v>
      </c>
      <c r="J60" s="62" t="s">
        <v>56</v>
      </c>
      <c r="K60" s="237" t="s">
        <v>566</v>
      </c>
      <c r="L60" s="223"/>
      <c r="M60" s="243">
        <v>1</v>
      </c>
      <c r="N60" s="223"/>
      <c r="O60" s="237"/>
      <c r="P60" s="237"/>
      <c r="Q60" s="85"/>
    </row>
    <row r="61" spans="1:17" s="3" customFormat="1" x14ac:dyDescent="0.2">
      <c r="A61" s="231"/>
      <c r="B61" s="9"/>
      <c r="C61" s="9"/>
      <c r="D61" s="12"/>
      <c r="E61" s="72" t="s">
        <v>363</v>
      </c>
      <c r="F61" s="226"/>
      <c r="G61" s="227"/>
      <c r="H61" s="10">
        <v>14.7</v>
      </c>
      <c r="I61" s="14" t="s">
        <v>37</v>
      </c>
      <c r="J61" s="62" t="s">
        <v>56</v>
      </c>
      <c r="K61" s="237" t="s">
        <v>567</v>
      </c>
      <c r="L61" s="223"/>
      <c r="M61" s="243">
        <v>1</v>
      </c>
      <c r="N61" s="223"/>
      <c r="O61" s="237"/>
      <c r="P61" s="237"/>
      <c r="Q61" s="85"/>
    </row>
    <row r="62" spans="1:17" s="3" customFormat="1" x14ac:dyDescent="0.2">
      <c r="A62" s="35"/>
      <c r="B62" s="22"/>
      <c r="C62" s="22"/>
      <c r="D62" s="23"/>
      <c r="E62" s="72" t="s">
        <v>402</v>
      </c>
      <c r="F62" s="12"/>
      <c r="G62" s="9"/>
      <c r="H62" s="10">
        <v>9.3000000000000007</v>
      </c>
      <c r="I62" s="14" t="s">
        <v>36</v>
      </c>
      <c r="J62" s="62" t="s">
        <v>27</v>
      </c>
      <c r="K62" s="237" t="s">
        <v>456</v>
      </c>
      <c r="L62" s="223"/>
      <c r="M62" s="243">
        <v>1</v>
      </c>
      <c r="N62" s="223"/>
      <c r="O62" s="237"/>
      <c r="P62" s="237"/>
      <c r="Q62" s="85"/>
    </row>
    <row r="63" spans="1:17" s="3" customFormat="1" x14ac:dyDescent="0.2">
      <c r="A63" s="35"/>
      <c r="B63" s="22"/>
      <c r="C63" s="22" t="s">
        <v>128</v>
      </c>
      <c r="D63" s="23"/>
      <c r="E63" s="12"/>
      <c r="F63" s="12"/>
      <c r="G63" s="9"/>
      <c r="H63" s="10">
        <f>SUM(H64:H73)</f>
        <v>1346.1</v>
      </c>
      <c r="I63" s="14"/>
      <c r="J63" s="14"/>
      <c r="K63" s="237"/>
      <c r="L63" s="223"/>
      <c r="M63" s="243"/>
      <c r="N63" s="223"/>
      <c r="O63" s="237"/>
      <c r="P63" s="237"/>
      <c r="Q63" s="85"/>
    </row>
    <row r="64" spans="1:17" s="3" customFormat="1" x14ac:dyDescent="0.2">
      <c r="A64" s="35"/>
      <c r="B64" s="22"/>
      <c r="C64" s="22"/>
      <c r="D64" s="23"/>
      <c r="E64" s="12" t="s">
        <v>50</v>
      </c>
      <c r="F64" s="12"/>
      <c r="G64" s="9"/>
      <c r="H64" s="13">
        <v>54.6</v>
      </c>
      <c r="I64" s="14" t="s">
        <v>51</v>
      </c>
      <c r="J64" s="14" t="s">
        <v>27</v>
      </c>
      <c r="K64" s="237" t="s">
        <v>457</v>
      </c>
      <c r="L64" s="223"/>
      <c r="M64" s="243">
        <v>1</v>
      </c>
      <c r="N64" s="223"/>
      <c r="O64" s="237"/>
      <c r="P64" s="237"/>
      <c r="Q64" s="85"/>
    </row>
    <row r="65" spans="1:17" s="3" customFormat="1" x14ac:dyDescent="0.2">
      <c r="A65" s="35"/>
      <c r="B65" s="22"/>
      <c r="C65" s="22"/>
      <c r="D65" s="23"/>
      <c r="E65" s="12" t="s">
        <v>52</v>
      </c>
      <c r="F65" s="12"/>
      <c r="G65" s="9"/>
      <c r="H65" s="13">
        <v>14</v>
      </c>
      <c r="I65" s="14" t="s">
        <v>51</v>
      </c>
      <c r="J65" s="14" t="s">
        <v>27</v>
      </c>
      <c r="K65" s="237" t="s">
        <v>458</v>
      </c>
      <c r="L65" s="223"/>
      <c r="M65" s="243">
        <v>1</v>
      </c>
      <c r="N65" s="223"/>
      <c r="O65" s="237"/>
      <c r="P65" s="237"/>
      <c r="Q65" s="85"/>
    </row>
    <row r="66" spans="1:17" s="3" customFormat="1" x14ac:dyDescent="0.2">
      <c r="A66" s="35"/>
      <c r="B66" s="22"/>
      <c r="C66" s="22"/>
      <c r="D66" s="23"/>
      <c r="E66" s="12" t="s">
        <v>263</v>
      </c>
      <c r="F66" s="12"/>
      <c r="G66" s="9"/>
      <c r="H66" s="13">
        <v>17.899999999999999</v>
      </c>
      <c r="I66" s="14" t="s">
        <v>51</v>
      </c>
      <c r="J66" s="14" t="s">
        <v>27</v>
      </c>
      <c r="K66" s="237" t="s">
        <v>459</v>
      </c>
      <c r="L66" s="223"/>
      <c r="M66" s="243">
        <v>1</v>
      </c>
      <c r="N66" s="223"/>
      <c r="O66" s="237"/>
      <c r="P66" s="237"/>
      <c r="Q66" s="85"/>
    </row>
    <row r="67" spans="1:17" s="3" customFormat="1" x14ac:dyDescent="0.2">
      <c r="A67" s="35"/>
      <c r="B67" s="22"/>
      <c r="C67" s="22"/>
      <c r="D67" s="23"/>
      <c r="E67" s="12" t="s">
        <v>53</v>
      </c>
      <c r="F67" s="12"/>
      <c r="G67" s="9"/>
      <c r="H67" s="13">
        <v>16.5</v>
      </c>
      <c r="I67" s="14" t="s">
        <v>51</v>
      </c>
      <c r="J67" s="14" t="s">
        <v>27</v>
      </c>
      <c r="K67" s="237" t="s">
        <v>460</v>
      </c>
      <c r="L67" s="223"/>
      <c r="M67" s="243">
        <v>1</v>
      </c>
      <c r="N67" s="223"/>
      <c r="O67" s="237"/>
      <c r="P67" s="237"/>
      <c r="Q67" s="85"/>
    </row>
    <row r="68" spans="1:17" s="3" customFormat="1" x14ac:dyDescent="0.2">
      <c r="A68" s="35"/>
      <c r="B68" s="22"/>
      <c r="C68" s="22"/>
      <c r="D68" s="23"/>
      <c r="E68" s="12" t="s">
        <v>264</v>
      </c>
      <c r="F68" s="12"/>
      <c r="G68" s="9"/>
      <c r="H68" s="13">
        <v>706.8</v>
      </c>
      <c r="I68" s="14" t="s">
        <v>51</v>
      </c>
      <c r="J68" s="14" t="s">
        <v>27</v>
      </c>
      <c r="K68" s="237" t="s">
        <v>461</v>
      </c>
      <c r="L68" s="223"/>
      <c r="M68" s="243">
        <v>1</v>
      </c>
      <c r="N68" s="223"/>
      <c r="O68" s="237"/>
      <c r="P68" s="237"/>
      <c r="Q68" s="85"/>
    </row>
    <row r="69" spans="1:17" s="3" customFormat="1" x14ac:dyDescent="0.2">
      <c r="A69" s="35"/>
      <c r="B69" s="22"/>
      <c r="C69" s="22"/>
      <c r="D69" s="23"/>
      <c r="E69" s="12" t="s">
        <v>265</v>
      </c>
      <c r="F69" s="12"/>
      <c r="G69" s="9"/>
      <c r="H69" s="13">
        <v>53.3</v>
      </c>
      <c r="I69" s="14" t="s">
        <v>51</v>
      </c>
      <c r="J69" s="14" t="s">
        <v>27</v>
      </c>
      <c r="K69" s="237" t="s">
        <v>462</v>
      </c>
      <c r="L69" s="223"/>
      <c r="M69" s="243">
        <v>1</v>
      </c>
      <c r="N69" s="223"/>
      <c r="O69" s="237"/>
      <c r="P69" s="237"/>
      <c r="Q69" s="85"/>
    </row>
    <row r="70" spans="1:17" s="3" customFormat="1" x14ac:dyDescent="0.2">
      <c r="A70" s="231"/>
      <c r="B70" s="9"/>
      <c r="C70" s="9"/>
      <c r="D70" s="12"/>
      <c r="E70" s="12" t="s">
        <v>365</v>
      </c>
      <c r="F70" s="12"/>
      <c r="G70" s="9"/>
      <c r="H70" s="13">
        <v>136.30000000000001</v>
      </c>
      <c r="I70" s="14" t="s">
        <v>156</v>
      </c>
      <c r="J70" s="14" t="s">
        <v>27</v>
      </c>
      <c r="K70" s="237" t="s">
        <v>463</v>
      </c>
      <c r="L70" s="223"/>
      <c r="M70" s="243">
        <v>1</v>
      </c>
      <c r="N70" s="223"/>
      <c r="O70" s="237"/>
      <c r="P70" s="237"/>
      <c r="Q70" s="85"/>
    </row>
    <row r="71" spans="1:17" s="3" customFormat="1" x14ac:dyDescent="0.2">
      <c r="A71" s="35"/>
      <c r="B71" s="22"/>
      <c r="C71" s="22"/>
      <c r="D71" s="23"/>
      <c r="E71" s="12" t="s">
        <v>16</v>
      </c>
      <c r="F71" s="12"/>
      <c r="G71" s="9"/>
      <c r="H71" s="13">
        <v>91.6</v>
      </c>
      <c r="I71" s="14" t="s">
        <v>37</v>
      </c>
      <c r="J71" s="14" t="s">
        <v>27</v>
      </c>
      <c r="K71" s="237" t="s">
        <v>464</v>
      </c>
      <c r="L71" s="223"/>
      <c r="M71" s="243">
        <v>1</v>
      </c>
      <c r="N71" s="223"/>
      <c r="O71" s="237"/>
      <c r="P71" s="237"/>
      <c r="Q71" s="85"/>
    </row>
    <row r="72" spans="1:17" s="3" customFormat="1" x14ac:dyDescent="0.2">
      <c r="A72" s="35"/>
      <c r="B72" s="22"/>
      <c r="C72" s="22"/>
      <c r="D72" s="23"/>
      <c r="E72" s="12" t="s">
        <v>266</v>
      </c>
      <c r="F72" s="12"/>
      <c r="G72" s="9"/>
      <c r="H72" s="13">
        <v>59.4</v>
      </c>
      <c r="I72" s="14" t="s">
        <v>267</v>
      </c>
      <c r="J72" s="14" t="s">
        <v>27</v>
      </c>
      <c r="K72" s="237" t="s">
        <v>465</v>
      </c>
      <c r="L72" s="223"/>
      <c r="M72" s="243">
        <v>1</v>
      </c>
      <c r="N72" s="223"/>
      <c r="O72" s="237"/>
      <c r="P72" s="237"/>
      <c r="Q72" s="85"/>
    </row>
    <row r="73" spans="1:17" s="3" customFormat="1" x14ac:dyDescent="0.2">
      <c r="A73" s="35"/>
      <c r="B73" s="22"/>
      <c r="C73" s="22"/>
      <c r="D73" s="23"/>
      <c r="E73" s="121" t="s">
        <v>215</v>
      </c>
      <c r="F73" s="12"/>
      <c r="G73" s="9"/>
      <c r="H73" s="13">
        <v>195.7</v>
      </c>
      <c r="I73" s="14" t="s">
        <v>51</v>
      </c>
      <c r="J73" s="62" t="s">
        <v>27</v>
      </c>
      <c r="K73" s="237" t="s">
        <v>466</v>
      </c>
      <c r="L73" s="223"/>
      <c r="M73" s="243">
        <v>1</v>
      </c>
      <c r="N73" s="223"/>
      <c r="O73" s="237"/>
      <c r="P73" s="237"/>
      <c r="Q73" s="85"/>
    </row>
    <row r="74" spans="1:17" s="3" customFormat="1" x14ac:dyDescent="0.2">
      <c r="A74" s="35"/>
      <c r="B74" s="22"/>
      <c r="C74" s="22" t="s">
        <v>129</v>
      </c>
      <c r="D74" s="22"/>
      <c r="E74" s="22"/>
      <c r="F74" s="22"/>
      <c r="G74" s="9"/>
      <c r="H74" s="10">
        <f>SUM(H75:H76)</f>
        <v>557.19999999999993</v>
      </c>
      <c r="I74" s="14"/>
      <c r="J74" s="14"/>
      <c r="K74" s="237"/>
      <c r="L74" s="223"/>
      <c r="M74" s="243"/>
      <c r="N74" s="223"/>
      <c r="O74" s="237"/>
      <c r="P74" s="237"/>
      <c r="Q74" s="85"/>
    </row>
    <row r="75" spans="1:17" s="3" customFormat="1" x14ac:dyDescent="0.2">
      <c r="A75" s="35"/>
      <c r="B75" s="22"/>
      <c r="C75" s="22"/>
      <c r="D75" s="23"/>
      <c r="E75" s="12" t="s">
        <v>55</v>
      </c>
      <c r="F75" s="12"/>
      <c r="G75" s="9"/>
      <c r="H75" s="13">
        <v>538.29999999999995</v>
      </c>
      <c r="I75" s="14" t="s">
        <v>0</v>
      </c>
      <c r="J75" s="14" t="s">
        <v>56</v>
      </c>
      <c r="K75" s="237" t="s">
        <v>467</v>
      </c>
      <c r="L75" s="223"/>
      <c r="M75" s="243">
        <v>1</v>
      </c>
      <c r="N75" s="223"/>
      <c r="O75" s="237"/>
      <c r="P75" s="237"/>
      <c r="Q75" s="85"/>
    </row>
    <row r="76" spans="1:17" s="3" customFormat="1" x14ac:dyDescent="0.2">
      <c r="A76" s="35"/>
      <c r="B76" s="22"/>
      <c r="C76" s="22"/>
      <c r="D76" s="23"/>
      <c r="E76" s="12" t="s">
        <v>57</v>
      </c>
      <c r="F76" s="12"/>
      <c r="G76" s="9"/>
      <c r="H76" s="13">
        <v>18.899999999999999</v>
      </c>
      <c r="I76" s="14" t="s">
        <v>36</v>
      </c>
      <c r="J76" s="14" t="s">
        <v>27</v>
      </c>
      <c r="K76" s="237" t="s">
        <v>468</v>
      </c>
      <c r="L76" s="223"/>
      <c r="M76" s="243">
        <v>1</v>
      </c>
      <c r="N76" s="223"/>
      <c r="O76" s="237"/>
      <c r="P76" s="237"/>
      <c r="Q76" s="85"/>
    </row>
    <row r="77" spans="1:17" s="3" customFormat="1" x14ac:dyDescent="0.2">
      <c r="A77" s="35"/>
      <c r="B77" s="22"/>
      <c r="C77" s="22" t="s">
        <v>131</v>
      </c>
      <c r="D77" s="22"/>
      <c r="E77" s="9"/>
      <c r="F77" s="9"/>
      <c r="G77" s="9"/>
      <c r="H77" s="10">
        <f>SUM(H78:H89)</f>
        <v>413.09999999999997</v>
      </c>
      <c r="I77" s="14"/>
      <c r="J77" s="14"/>
      <c r="K77" s="237"/>
      <c r="L77" s="223"/>
      <c r="M77" s="243"/>
      <c r="N77" s="223"/>
      <c r="O77" s="237"/>
      <c r="P77" s="237"/>
      <c r="Q77" s="85"/>
    </row>
    <row r="78" spans="1:17" s="3" customFormat="1" x14ac:dyDescent="0.2">
      <c r="A78" s="35"/>
      <c r="B78" s="22"/>
      <c r="C78" s="22"/>
      <c r="D78" s="22"/>
      <c r="E78" s="9" t="s">
        <v>17</v>
      </c>
      <c r="F78" s="9"/>
      <c r="G78" s="9"/>
      <c r="H78" s="10">
        <v>8.6999999999999993</v>
      </c>
      <c r="I78" s="14" t="s">
        <v>155</v>
      </c>
      <c r="J78" s="14" t="s">
        <v>82</v>
      </c>
      <c r="K78" s="237" t="s">
        <v>469</v>
      </c>
      <c r="L78" s="223"/>
      <c r="M78" s="243">
        <v>1</v>
      </c>
      <c r="N78" s="223"/>
      <c r="O78" s="237"/>
      <c r="P78" s="237"/>
      <c r="Q78" s="85"/>
    </row>
    <row r="79" spans="1:17" s="3" customFormat="1" x14ac:dyDescent="0.2">
      <c r="A79" s="35"/>
      <c r="B79" s="22"/>
      <c r="C79" s="22"/>
      <c r="D79" s="23"/>
      <c r="E79" s="12" t="s">
        <v>269</v>
      </c>
      <c r="F79" s="12"/>
      <c r="G79" s="9"/>
      <c r="H79" s="13">
        <v>38.6</v>
      </c>
      <c r="I79" s="14" t="s">
        <v>0</v>
      </c>
      <c r="J79" s="14" t="s">
        <v>30</v>
      </c>
      <c r="K79" s="237" t="s">
        <v>470</v>
      </c>
      <c r="L79" s="223"/>
      <c r="M79" s="243">
        <v>1</v>
      </c>
      <c r="N79" s="223"/>
      <c r="O79" s="237"/>
      <c r="P79" s="237"/>
      <c r="Q79" s="85"/>
    </row>
    <row r="80" spans="1:17" s="3" customFormat="1" x14ac:dyDescent="0.2">
      <c r="A80" s="35"/>
      <c r="B80" s="22"/>
      <c r="C80" s="22"/>
      <c r="D80" s="23"/>
      <c r="E80" s="12" t="s">
        <v>117</v>
      </c>
      <c r="F80" s="12"/>
      <c r="G80" s="9"/>
      <c r="H80" s="13">
        <v>2.2000000000000002</v>
      </c>
      <c r="I80" s="14" t="s">
        <v>0</v>
      </c>
      <c r="J80" s="14" t="s">
        <v>30</v>
      </c>
      <c r="K80" s="237" t="s">
        <v>471</v>
      </c>
      <c r="L80" s="223"/>
      <c r="M80" s="243">
        <v>1</v>
      </c>
      <c r="N80" s="223"/>
      <c r="O80" s="237"/>
      <c r="P80" s="237"/>
      <c r="Q80" s="85"/>
    </row>
    <row r="81" spans="1:17" s="3" customFormat="1" x14ac:dyDescent="0.2">
      <c r="A81" s="35"/>
      <c r="B81" s="22"/>
      <c r="C81" s="22"/>
      <c r="D81" s="23"/>
      <c r="E81" s="12" t="s">
        <v>118</v>
      </c>
      <c r="F81" s="12"/>
      <c r="G81" s="9"/>
      <c r="H81" s="13">
        <v>5.3</v>
      </c>
      <c r="I81" s="14" t="s">
        <v>0</v>
      </c>
      <c r="J81" s="14" t="s">
        <v>30</v>
      </c>
      <c r="K81" s="237" t="s">
        <v>472</v>
      </c>
      <c r="L81" s="223"/>
      <c r="M81" s="243">
        <v>1</v>
      </c>
      <c r="N81" s="223"/>
      <c r="O81" s="237"/>
      <c r="P81" s="237"/>
      <c r="Q81" s="85"/>
    </row>
    <row r="82" spans="1:17" s="3" customFormat="1" x14ac:dyDescent="0.2">
      <c r="A82" s="35"/>
      <c r="B82" s="22"/>
      <c r="C82" s="22"/>
      <c r="D82" s="23"/>
      <c r="E82" s="12" t="s">
        <v>119</v>
      </c>
      <c r="F82" s="12"/>
      <c r="G82" s="9"/>
      <c r="H82" s="13">
        <v>28.6</v>
      </c>
      <c r="I82" s="14" t="s">
        <v>0</v>
      </c>
      <c r="J82" s="14" t="s">
        <v>30</v>
      </c>
      <c r="K82" s="237" t="s">
        <v>473</v>
      </c>
      <c r="L82" s="223"/>
      <c r="M82" s="243">
        <v>1</v>
      </c>
      <c r="N82" s="223"/>
      <c r="O82" s="237"/>
      <c r="P82" s="237"/>
      <c r="Q82" s="85"/>
    </row>
    <row r="83" spans="1:17" s="3" customFormat="1" x14ac:dyDescent="0.2">
      <c r="A83" s="35"/>
      <c r="B83" s="22"/>
      <c r="C83" s="22"/>
      <c r="D83" s="23"/>
      <c r="E83" s="12" t="s">
        <v>62</v>
      </c>
      <c r="F83" s="12"/>
      <c r="G83" s="9"/>
      <c r="H83" s="13">
        <v>59.1</v>
      </c>
      <c r="I83" s="14" t="s">
        <v>0</v>
      </c>
      <c r="J83" s="14" t="s">
        <v>30</v>
      </c>
      <c r="K83" s="237" t="s">
        <v>474</v>
      </c>
      <c r="L83" s="223"/>
      <c r="M83" s="243">
        <v>1</v>
      </c>
      <c r="N83" s="223"/>
      <c r="O83" s="237"/>
      <c r="P83" s="237"/>
      <c r="Q83" s="85"/>
    </row>
    <row r="84" spans="1:17" s="3" customFormat="1" x14ac:dyDescent="0.2">
      <c r="A84" s="231"/>
      <c r="B84" s="9"/>
      <c r="C84" s="9"/>
      <c r="D84" s="12"/>
      <c r="E84" s="12" t="s">
        <v>364</v>
      </c>
      <c r="F84" s="12"/>
      <c r="G84" s="9"/>
      <c r="H84" s="13">
        <v>36</v>
      </c>
      <c r="I84" s="14" t="s">
        <v>0</v>
      </c>
      <c r="J84" s="14" t="s">
        <v>30</v>
      </c>
      <c r="K84" s="237" t="s">
        <v>475</v>
      </c>
      <c r="L84" s="223"/>
      <c r="M84" s="243">
        <v>1</v>
      </c>
      <c r="N84" s="223"/>
      <c r="O84" s="237"/>
      <c r="P84" s="237"/>
      <c r="Q84" s="85"/>
    </row>
    <row r="85" spans="1:17" s="3" customFormat="1" x14ac:dyDescent="0.2">
      <c r="A85" s="35"/>
      <c r="B85" s="22"/>
      <c r="C85" s="22"/>
      <c r="D85" s="23"/>
      <c r="E85" s="12" t="s">
        <v>271</v>
      </c>
      <c r="F85" s="12"/>
      <c r="G85" s="9"/>
      <c r="H85" s="13">
        <v>7.7</v>
      </c>
      <c r="I85" s="14" t="s">
        <v>51</v>
      </c>
      <c r="J85" s="14" t="s">
        <v>27</v>
      </c>
      <c r="K85" s="237" t="s">
        <v>476</v>
      </c>
      <c r="L85" s="223"/>
      <c r="M85" s="243">
        <v>1</v>
      </c>
      <c r="N85" s="223"/>
      <c r="O85" s="237"/>
      <c r="P85" s="237"/>
      <c r="Q85" s="85"/>
    </row>
    <row r="86" spans="1:17" s="3" customFormat="1" x14ac:dyDescent="0.15">
      <c r="A86" s="35"/>
      <c r="B86" s="22"/>
      <c r="C86" s="22"/>
      <c r="D86" s="23"/>
      <c r="E86" s="12" t="s">
        <v>63</v>
      </c>
      <c r="F86" s="12"/>
      <c r="G86" s="9"/>
      <c r="H86" s="13">
        <v>143.1</v>
      </c>
      <c r="I86" s="69" t="s">
        <v>377</v>
      </c>
      <c r="J86" s="14" t="s">
        <v>30</v>
      </c>
      <c r="K86" s="237" t="s">
        <v>477</v>
      </c>
      <c r="L86" s="223"/>
      <c r="M86" s="243">
        <v>1</v>
      </c>
      <c r="N86" s="223"/>
      <c r="O86" s="237"/>
      <c r="P86" s="237"/>
      <c r="Q86" s="85"/>
    </row>
    <row r="87" spans="1:17" s="3" customFormat="1" x14ac:dyDescent="0.2">
      <c r="A87" s="35"/>
      <c r="B87" s="22"/>
      <c r="C87" s="22"/>
      <c r="D87" s="23"/>
      <c r="E87" s="12" t="s">
        <v>18</v>
      </c>
      <c r="F87" s="12"/>
      <c r="G87" s="9"/>
      <c r="H87" s="13">
        <v>5.2</v>
      </c>
      <c r="I87" s="61" t="s">
        <v>260</v>
      </c>
      <c r="J87" s="14" t="s">
        <v>27</v>
      </c>
      <c r="K87" s="237" t="s">
        <v>478</v>
      </c>
      <c r="L87" s="223"/>
      <c r="M87" s="243">
        <v>1</v>
      </c>
      <c r="N87" s="223"/>
      <c r="O87" s="237"/>
      <c r="P87" s="237"/>
      <c r="Q87" s="85"/>
    </row>
    <row r="88" spans="1:17" s="3" customFormat="1" ht="13.8" x14ac:dyDescent="0.2">
      <c r="A88" s="35"/>
      <c r="B88" s="22"/>
      <c r="C88" s="22"/>
      <c r="D88" s="23"/>
      <c r="E88" s="118" t="s">
        <v>217</v>
      </c>
      <c r="F88" s="12"/>
      <c r="G88" s="9"/>
      <c r="H88" s="13">
        <v>54.8</v>
      </c>
      <c r="I88" s="69" t="s">
        <v>378</v>
      </c>
      <c r="J88" s="62" t="s">
        <v>30</v>
      </c>
      <c r="K88" s="237" t="s">
        <v>479</v>
      </c>
      <c r="L88" s="223"/>
      <c r="M88" s="243">
        <v>1</v>
      </c>
      <c r="N88" s="223"/>
      <c r="O88" s="237"/>
      <c r="P88" s="237"/>
      <c r="Q88" s="85"/>
    </row>
    <row r="89" spans="1:17" s="3" customFormat="1" x14ac:dyDescent="0.2">
      <c r="A89" s="35"/>
      <c r="B89" s="22"/>
      <c r="C89" s="22"/>
      <c r="D89" s="23"/>
      <c r="E89" s="118" t="s">
        <v>218</v>
      </c>
      <c r="F89" s="12"/>
      <c r="G89" s="9"/>
      <c r="H89" s="13">
        <v>23.8</v>
      </c>
      <c r="I89" s="69" t="s">
        <v>0</v>
      </c>
      <c r="J89" s="62" t="s">
        <v>27</v>
      </c>
      <c r="K89" s="237" t="s">
        <v>480</v>
      </c>
      <c r="L89" s="223"/>
      <c r="M89" s="243">
        <v>1</v>
      </c>
      <c r="N89" s="223"/>
      <c r="O89" s="237"/>
      <c r="P89" s="237"/>
      <c r="Q89" s="85"/>
    </row>
    <row r="90" spans="1:17" s="3" customFormat="1" x14ac:dyDescent="0.2">
      <c r="A90" s="35"/>
      <c r="B90" s="22"/>
      <c r="C90" s="22" t="s">
        <v>132</v>
      </c>
      <c r="D90" s="22"/>
      <c r="E90" s="22"/>
      <c r="F90" s="22"/>
      <c r="G90" s="9"/>
      <c r="H90" s="10">
        <f>SUM(H91:H97)</f>
        <v>440.29999999999995</v>
      </c>
      <c r="I90" s="61"/>
      <c r="J90" s="14"/>
      <c r="K90" s="237"/>
      <c r="L90" s="223"/>
      <c r="M90" s="243"/>
      <c r="N90" s="223"/>
      <c r="O90" s="237"/>
      <c r="P90" s="237"/>
      <c r="Q90" s="85"/>
    </row>
    <row r="91" spans="1:17" s="3" customFormat="1" x14ac:dyDescent="0.2">
      <c r="A91" s="35"/>
      <c r="B91" s="22"/>
      <c r="C91" s="22"/>
      <c r="D91" s="23"/>
      <c r="E91" s="12" t="s">
        <v>64</v>
      </c>
      <c r="F91" s="12"/>
      <c r="G91" s="9"/>
      <c r="H91" s="13">
        <v>5.6</v>
      </c>
      <c r="I91" s="61" t="s">
        <v>0</v>
      </c>
      <c r="J91" s="14" t="s">
        <v>65</v>
      </c>
      <c r="K91" s="237" t="s">
        <v>482</v>
      </c>
      <c r="L91" s="223"/>
      <c r="M91" s="243">
        <v>1</v>
      </c>
      <c r="N91" s="223"/>
      <c r="O91" s="237"/>
      <c r="P91" s="237"/>
      <c r="Q91" s="85"/>
    </row>
    <row r="92" spans="1:17" s="3" customFormat="1" x14ac:dyDescent="0.2">
      <c r="A92" s="35"/>
      <c r="B92" s="22"/>
      <c r="C92" s="22"/>
      <c r="D92" s="23"/>
      <c r="E92" s="12" t="s">
        <v>66</v>
      </c>
      <c r="F92" s="12"/>
      <c r="G92" s="9"/>
      <c r="H92" s="13">
        <v>4.9000000000000004</v>
      </c>
      <c r="I92" s="61" t="s">
        <v>0</v>
      </c>
      <c r="J92" s="14" t="s">
        <v>27</v>
      </c>
      <c r="K92" s="237" t="s">
        <v>483</v>
      </c>
      <c r="L92" s="223"/>
      <c r="M92" s="243">
        <v>1</v>
      </c>
      <c r="N92" s="223"/>
      <c r="O92" s="237"/>
      <c r="P92" s="237"/>
      <c r="Q92" s="85"/>
    </row>
    <row r="93" spans="1:17" s="3" customFormat="1" x14ac:dyDescent="0.15">
      <c r="A93" s="35"/>
      <c r="B93" s="22"/>
      <c r="C93" s="22"/>
      <c r="D93" s="23"/>
      <c r="E93" s="12" t="s">
        <v>67</v>
      </c>
      <c r="F93" s="12"/>
      <c r="G93" s="9"/>
      <c r="H93" s="13">
        <v>5.4</v>
      </c>
      <c r="I93" s="69" t="s">
        <v>219</v>
      </c>
      <c r="J93" s="14" t="s">
        <v>27</v>
      </c>
      <c r="K93" s="237" t="s">
        <v>484</v>
      </c>
      <c r="L93" s="223"/>
      <c r="M93" s="243">
        <v>1</v>
      </c>
      <c r="N93" s="223"/>
      <c r="O93" s="237"/>
      <c r="P93" s="237"/>
      <c r="Q93" s="85"/>
    </row>
    <row r="94" spans="1:17" s="3" customFormat="1" x14ac:dyDescent="0.2">
      <c r="A94" s="35"/>
      <c r="B94" s="22"/>
      <c r="C94" s="22"/>
      <c r="D94" s="23"/>
      <c r="E94" s="12" t="s">
        <v>68</v>
      </c>
      <c r="F94" s="12"/>
      <c r="G94" s="9"/>
      <c r="H94" s="13">
        <v>2.4</v>
      </c>
      <c r="I94" s="61" t="s">
        <v>0</v>
      </c>
      <c r="J94" s="14" t="s">
        <v>27</v>
      </c>
      <c r="K94" s="237" t="s">
        <v>485</v>
      </c>
      <c r="L94" s="223"/>
      <c r="M94" s="243">
        <v>1</v>
      </c>
      <c r="N94" s="223"/>
      <c r="O94" s="237"/>
      <c r="P94" s="237"/>
      <c r="Q94" s="85"/>
    </row>
    <row r="95" spans="1:17" s="3" customFormat="1" x14ac:dyDescent="0.15">
      <c r="A95" s="35"/>
      <c r="B95" s="22"/>
      <c r="C95" s="22"/>
      <c r="D95" s="23"/>
      <c r="E95" s="12" t="s">
        <v>69</v>
      </c>
      <c r="F95" s="12"/>
      <c r="G95" s="9"/>
      <c r="H95" s="13">
        <v>2</v>
      </c>
      <c r="I95" s="69" t="s">
        <v>219</v>
      </c>
      <c r="J95" s="14" t="s">
        <v>27</v>
      </c>
      <c r="K95" s="237" t="s">
        <v>486</v>
      </c>
      <c r="L95" s="223"/>
      <c r="M95" s="243">
        <v>1</v>
      </c>
      <c r="N95" s="223"/>
      <c r="O95" s="237"/>
      <c r="P95" s="237"/>
      <c r="Q95" s="85"/>
    </row>
    <row r="96" spans="1:17" s="3" customFormat="1" x14ac:dyDescent="0.2">
      <c r="A96" s="35"/>
      <c r="B96" s="22"/>
      <c r="C96" s="22"/>
      <c r="D96" s="23"/>
      <c r="E96" s="12" t="s">
        <v>366</v>
      </c>
      <c r="F96" s="12"/>
      <c r="G96" s="9"/>
      <c r="H96" s="13">
        <v>27.1</v>
      </c>
      <c r="I96" s="14" t="s">
        <v>155</v>
      </c>
      <c r="J96" s="14" t="s">
        <v>27</v>
      </c>
      <c r="K96" s="237" t="s">
        <v>487</v>
      </c>
      <c r="L96" s="223"/>
      <c r="M96" s="243">
        <v>1</v>
      </c>
      <c r="N96" s="223"/>
      <c r="O96" s="237"/>
      <c r="P96" s="237"/>
      <c r="Q96" s="85"/>
    </row>
    <row r="97" spans="1:17" s="3" customFormat="1" x14ac:dyDescent="0.2">
      <c r="A97" s="35"/>
      <c r="B97" s="22"/>
      <c r="C97" s="22"/>
      <c r="D97" s="23"/>
      <c r="E97" s="12" t="s">
        <v>70</v>
      </c>
      <c r="F97" s="12"/>
      <c r="G97" s="9"/>
      <c r="H97" s="13">
        <v>392.9</v>
      </c>
      <c r="I97" s="14" t="s">
        <v>258</v>
      </c>
      <c r="J97" s="14" t="s">
        <v>27</v>
      </c>
      <c r="K97" s="237" t="s">
        <v>488</v>
      </c>
      <c r="L97" s="223"/>
      <c r="M97" s="243">
        <v>1</v>
      </c>
      <c r="N97" s="223"/>
      <c r="O97" s="237"/>
      <c r="P97" s="237"/>
      <c r="Q97" s="85"/>
    </row>
    <row r="98" spans="1:17" s="3" customFormat="1" x14ac:dyDescent="0.2">
      <c r="A98" s="35"/>
      <c r="B98" s="22"/>
      <c r="C98" s="22" t="s">
        <v>133</v>
      </c>
      <c r="D98" s="22"/>
      <c r="E98" s="9"/>
      <c r="F98" s="9"/>
      <c r="G98" s="9"/>
      <c r="H98" s="10">
        <f>SUM(H99)</f>
        <v>51.6</v>
      </c>
      <c r="I98" s="14"/>
      <c r="J98" s="14"/>
      <c r="K98" s="218"/>
      <c r="L98" s="217"/>
      <c r="M98" s="242"/>
      <c r="N98" s="217"/>
      <c r="O98" s="218"/>
      <c r="P98" s="218"/>
      <c r="Q98" s="85"/>
    </row>
    <row r="99" spans="1:17" s="3" customFormat="1" x14ac:dyDescent="0.2">
      <c r="A99" s="35"/>
      <c r="B99" s="22"/>
      <c r="C99" s="22"/>
      <c r="D99" s="23"/>
      <c r="E99" s="12" t="s">
        <v>72</v>
      </c>
      <c r="F99" s="12"/>
      <c r="G99" s="9"/>
      <c r="H99" s="10">
        <v>51.6</v>
      </c>
      <c r="I99" s="14" t="s">
        <v>0</v>
      </c>
      <c r="J99" s="14" t="s">
        <v>30</v>
      </c>
      <c r="K99" s="237" t="s">
        <v>489</v>
      </c>
      <c r="L99" s="223"/>
      <c r="M99" s="243">
        <v>1</v>
      </c>
      <c r="N99" s="223"/>
      <c r="O99" s="237"/>
      <c r="P99" s="237"/>
      <c r="Q99" s="85"/>
    </row>
    <row r="100" spans="1:17" s="3" customFormat="1" x14ac:dyDescent="0.2">
      <c r="A100" s="35"/>
      <c r="B100" s="22"/>
      <c r="C100" s="22" t="s">
        <v>134</v>
      </c>
      <c r="D100" s="22"/>
      <c r="E100" s="9"/>
      <c r="F100" s="9"/>
      <c r="G100" s="9"/>
      <c r="H100" s="10">
        <f>SUM(H101:H105)</f>
        <v>101.60000000000001</v>
      </c>
      <c r="I100" s="14"/>
      <c r="J100" s="14"/>
      <c r="K100" s="237"/>
      <c r="L100" s="223"/>
      <c r="M100" s="243"/>
      <c r="N100" s="223"/>
      <c r="O100" s="237"/>
      <c r="P100" s="237"/>
      <c r="Q100" s="85"/>
    </row>
    <row r="101" spans="1:17" s="3" customFormat="1" x14ac:dyDescent="0.2">
      <c r="A101" s="35"/>
      <c r="B101" s="22"/>
      <c r="C101" s="22"/>
      <c r="D101" s="23"/>
      <c r="E101" s="12" t="s">
        <v>275</v>
      </c>
      <c r="F101" s="12"/>
      <c r="G101" s="9"/>
      <c r="H101" s="13">
        <v>27.6</v>
      </c>
      <c r="I101" s="14" t="s">
        <v>155</v>
      </c>
      <c r="J101" s="14" t="s">
        <v>27</v>
      </c>
      <c r="K101" s="237" t="s">
        <v>490</v>
      </c>
      <c r="L101" s="223"/>
      <c r="M101" s="243">
        <v>1</v>
      </c>
      <c r="N101" s="223"/>
      <c r="O101" s="237"/>
      <c r="P101" s="237"/>
      <c r="Q101" s="85"/>
    </row>
    <row r="102" spans="1:17" s="3" customFormat="1" x14ac:dyDescent="0.2">
      <c r="A102" s="35"/>
      <c r="B102" s="22"/>
      <c r="C102" s="22"/>
      <c r="D102" s="23"/>
      <c r="E102" s="12" t="s">
        <v>73</v>
      </c>
      <c r="F102" s="12"/>
      <c r="G102" s="9"/>
      <c r="H102" s="13">
        <v>26.6</v>
      </c>
      <c r="I102" s="14" t="s">
        <v>375</v>
      </c>
      <c r="J102" s="14" t="s">
        <v>27</v>
      </c>
      <c r="K102" s="237" t="s">
        <v>491</v>
      </c>
      <c r="L102" s="223"/>
      <c r="M102" s="243">
        <v>1</v>
      </c>
      <c r="N102" s="223"/>
      <c r="O102" s="237"/>
      <c r="P102" s="237"/>
      <c r="Q102" s="85"/>
    </row>
    <row r="103" spans="1:17" s="3" customFormat="1" x14ac:dyDescent="0.2">
      <c r="A103" s="35"/>
      <c r="B103" s="22"/>
      <c r="C103" s="22"/>
      <c r="D103" s="23"/>
      <c r="E103" s="12" t="s">
        <v>74</v>
      </c>
      <c r="F103" s="12"/>
      <c r="G103" s="9"/>
      <c r="H103" s="13">
        <v>34.6</v>
      </c>
      <c r="I103" s="14" t="s">
        <v>379</v>
      </c>
      <c r="J103" s="14" t="s">
        <v>27</v>
      </c>
      <c r="K103" s="237" t="s">
        <v>492</v>
      </c>
      <c r="L103" s="223"/>
      <c r="M103" s="243">
        <v>1</v>
      </c>
      <c r="N103" s="223"/>
      <c r="O103" s="237"/>
      <c r="P103" s="237"/>
      <c r="Q103" s="85"/>
    </row>
    <row r="104" spans="1:17" s="3" customFormat="1" x14ac:dyDescent="0.2">
      <c r="A104" s="35"/>
      <c r="B104" s="22"/>
      <c r="C104" s="22"/>
      <c r="D104" s="23"/>
      <c r="E104" s="12" t="s">
        <v>220</v>
      </c>
      <c r="F104" s="12"/>
      <c r="G104" s="9"/>
      <c r="H104" s="13">
        <v>1.1000000000000001</v>
      </c>
      <c r="I104" s="14" t="s">
        <v>258</v>
      </c>
      <c r="J104" s="14" t="s">
        <v>405</v>
      </c>
      <c r="K104" s="218">
        <v>81</v>
      </c>
      <c r="L104" s="217"/>
      <c r="M104" s="243">
        <v>1</v>
      </c>
      <c r="N104" s="217"/>
      <c r="O104" s="218"/>
      <c r="P104" s="218"/>
      <c r="Q104" s="85"/>
    </row>
    <row r="105" spans="1:17" s="3" customFormat="1" x14ac:dyDescent="0.2">
      <c r="A105" s="231"/>
      <c r="B105" s="9"/>
      <c r="C105" s="9"/>
      <c r="D105" s="12"/>
      <c r="E105" s="118" t="s">
        <v>319</v>
      </c>
      <c r="F105" s="12"/>
      <c r="G105" s="9"/>
      <c r="H105" s="13">
        <v>11.7</v>
      </c>
      <c r="I105" s="14" t="s">
        <v>380</v>
      </c>
      <c r="J105" s="62" t="s">
        <v>27</v>
      </c>
      <c r="K105" s="236">
        <v>82</v>
      </c>
      <c r="L105" s="219"/>
      <c r="M105" s="243">
        <v>1</v>
      </c>
      <c r="N105" s="219"/>
      <c r="O105" s="236"/>
      <c r="P105" s="236"/>
      <c r="Q105" s="85"/>
    </row>
    <row r="106" spans="1:17" s="3" customFormat="1" x14ac:dyDescent="0.2">
      <c r="A106" s="35"/>
      <c r="B106" s="22"/>
      <c r="C106" s="22" t="s">
        <v>135</v>
      </c>
      <c r="D106" s="22"/>
      <c r="E106" s="9"/>
      <c r="F106" s="9"/>
      <c r="G106" s="9"/>
      <c r="H106" s="10">
        <f>SUM(H107:H112)</f>
        <v>663.7</v>
      </c>
      <c r="I106" s="14"/>
      <c r="J106" s="14"/>
      <c r="K106" s="218"/>
      <c r="L106" s="217"/>
      <c r="M106" s="242"/>
      <c r="N106" s="217"/>
      <c r="O106" s="218"/>
      <c r="P106" s="218"/>
      <c r="Q106" s="85"/>
    </row>
    <row r="107" spans="1:17" s="3" customFormat="1" x14ac:dyDescent="0.2">
      <c r="A107" s="35"/>
      <c r="B107" s="22"/>
      <c r="C107" s="22"/>
      <c r="D107" s="23"/>
      <c r="E107" s="12" t="s">
        <v>75</v>
      </c>
      <c r="F107" s="12"/>
      <c r="G107" s="9"/>
      <c r="H107" s="13">
        <v>70.5</v>
      </c>
      <c r="I107" s="14" t="s">
        <v>0</v>
      </c>
      <c r="J107" s="14" t="s">
        <v>27</v>
      </c>
      <c r="K107" s="237" t="s">
        <v>495</v>
      </c>
      <c r="L107" s="223"/>
      <c r="M107" s="243">
        <v>1</v>
      </c>
      <c r="N107" s="223"/>
      <c r="O107" s="237"/>
      <c r="P107" s="237"/>
      <c r="Q107" s="85"/>
    </row>
    <row r="108" spans="1:17" s="3" customFormat="1" x14ac:dyDescent="0.2">
      <c r="A108" s="35"/>
      <c r="B108" s="22"/>
      <c r="C108" s="22"/>
      <c r="D108" s="23"/>
      <c r="E108" s="12" t="s">
        <v>76</v>
      </c>
      <c r="F108" s="12"/>
      <c r="G108" s="9"/>
      <c r="H108" s="13">
        <v>316.10000000000002</v>
      </c>
      <c r="I108" s="14" t="s">
        <v>0</v>
      </c>
      <c r="J108" s="14" t="s">
        <v>27</v>
      </c>
      <c r="K108" s="237" t="s">
        <v>496</v>
      </c>
      <c r="L108" s="223"/>
      <c r="M108" s="243">
        <v>1</v>
      </c>
      <c r="N108" s="223"/>
      <c r="O108" s="237"/>
      <c r="P108" s="237"/>
      <c r="Q108" s="85"/>
    </row>
    <row r="109" spans="1:17" s="3" customFormat="1" x14ac:dyDescent="0.2">
      <c r="A109" s="35"/>
      <c r="B109" s="22"/>
      <c r="C109" s="22"/>
      <c r="D109" s="23"/>
      <c r="E109" s="12" t="s">
        <v>77</v>
      </c>
      <c r="F109" s="12"/>
      <c r="G109" s="9"/>
      <c r="H109" s="13">
        <v>66.599999999999994</v>
      </c>
      <c r="I109" s="14" t="s">
        <v>0</v>
      </c>
      <c r="J109" s="14" t="s">
        <v>405</v>
      </c>
      <c r="K109" s="237" t="s">
        <v>497</v>
      </c>
      <c r="L109" s="223"/>
      <c r="M109" s="243">
        <v>1</v>
      </c>
      <c r="N109" s="223"/>
      <c r="O109" s="237"/>
      <c r="P109" s="237"/>
      <c r="Q109" s="85"/>
    </row>
    <row r="110" spans="1:17" s="3" customFormat="1" x14ac:dyDescent="0.2">
      <c r="A110" s="35"/>
      <c r="B110" s="22"/>
      <c r="C110" s="22"/>
      <c r="D110" s="23"/>
      <c r="E110" s="12" t="s">
        <v>78</v>
      </c>
      <c r="F110" s="12"/>
      <c r="G110" s="9"/>
      <c r="H110" s="13">
        <v>39.200000000000003</v>
      </c>
      <c r="I110" s="14" t="s">
        <v>0</v>
      </c>
      <c r="J110" s="14" t="s">
        <v>27</v>
      </c>
      <c r="K110" s="237" t="s">
        <v>498</v>
      </c>
      <c r="L110" s="223"/>
      <c r="M110" s="243">
        <v>1</v>
      </c>
      <c r="N110" s="223"/>
      <c r="O110" s="237"/>
      <c r="P110" s="237"/>
      <c r="Q110" s="85"/>
    </row>
    <row r="111" spans="1:17" s="3" customFormat="1" ht="15.6" x14ac:dyDescent="0.2">
      <c r="A111" s="35"/>
      <c r="B111" s="22"/>
      <c r="C111" s="22"/>
      <c r="D111" s="23"/>
      <c r="E111" s="12" t="s">
        <v>79</v>
      </c>
      <c r="F111" s="12"/>
      <c r="G111" s="9"/>
      <c r="H111" s="13">
        <v>135.80000000000001</v>
      </c>
      <c r="I111" s="14" t="s">
        <v>555</v>
      </c>
      <c r="J111" s="14" t="s">
        <v>27</v>
      </c>
      <c r="K111" s="237" t="s">
        <v>499</v>
      </c>
      <c r="L111" s="223"/>
      <c r="M111" s="243">
        <v>1</v>
      </c>
      <c r="N111" s="223"/>
      <c r="O111" s="237"/>
      <c r="P111" s="237"/>
      <c r="Q111" s="85"/>
    </row>
    <row r="112" spans="1:17" s="3" customFormat="1" x14ac:dyDescent="0.2">
      <c r="A112" s="36"/>
      <c r="B112" s="26"/>
      <c r="C112" s="26"/>
      <c r="D112" s="28"/>
      <c r="E112" s="229" t="s">
        <v>222</v>
      </c>
      <c r="F112" s="29"/>
      <c r="G112" s="4"/>
      <c r="H112" s="30">
        <v>35.5</v>
      </c>
      <c r="I112" s="5" t="s">
        <v>223</v>
      </c>
      <c r="J112" s="230" t="s">
        <v>65</v>
      </c>
      <c r="K112" s="237" t="s">
        <v>500</v>
      </c>
      <c r="L112" s="223"/>
      <c r="M112" s="243">
        <v>1</v>
      </c>
      <c r="N112" s="223"/>
      <c r="O112" s="237"/>
      <c r="P112" s="237"/>
      <c r="Q112" s="85"/>
    </row>
    <row r="113" spans="1:17" s="3" customFormat="1" x14ac:dyDescent="0.2">
      <c r="A113" s="35"/>
      <c r="B113" s="22"/>
      <c r="C113" s="22" t="s">
        <v>136</v>
      </c>
      <c r="D113" s="22"/>
      <c r="E113" s="22"/>
      <c r="F113" s="22"/>
      <c r="G113" s="9"/>
      <c r="H113" s="10">
        <f>SUM(H114:H117)</f>
        <v>434.2</v>
      </c>
      <c r="I113" s="14"/>
      <c r="J113" s="14"/>
      <c r="K113" s="237"/>
      <c r="L113" s="223"/>
      <c r="M113" s="243"/>
      <c r="N113" s="223"/>
      <c r="O113" s="237"/>
      <c r="P113" s="237"/>
      <c r="Q113" s="85"/>
    </row>
    <row r="114" spans="1:17" s="3" customFormat="1" x14ac:dyDescent="0.2">
      <c r="A114" s="35"/>
      <c r="B114" s="22"/>
      <c r="C114" s="22"/>
      <c r="D114" s="23"/>
      <c r="E114" s="12" t="s">
        <v>80</v>
      </c>
      <c r="F114" s="12"/>
      <c r="G114" s="9"/>
      <c r="H114" s="13">
        <v>343.9</v>
      </c>
      <c r="I114" s="14" t="s">
        <v>81</v>
      </c>
      <c r="J114" s="14" t="s">
        <v>82</v>
      </c>
      <c r="K114" s="237" t="s">
        <v>501</v>
      </c>
      <c r="L114" s="223"/>
      <c r="M114" s="243">
        <v>1</v>
      </c>
      <c r="N114" s="223"/>
      <c r="O114" s="237"/>
      <c r="P114" s="237"/>
      <c r="Q114" s="85"/>
    </row>
    <row r="115" spans="1:17" s="3" customFormat="1" x14ac:dyDescent="0.2">
      <c r="A115" s="35"/>
      <c r="B115" s="22"/>
      <c r="C115" s="22"/>
      <c r="D115" s="23"/>
      <c r="E115" s="12" t="s">
        <v>83</v>
      </c>
      <c r="F115" s="12"/>
      <c r="G115" s="9"/>
      <c r="H115" s="13">
        <v>4.0999999999999996</v>
      </c>
      <c r="I115" s="14" t="s">
        <v>279</v>
      </c>
      <c r="J115" s="14" t="s">
        <v>82</v>
      </c>
      <c r="K115" s="237" t="s">
        <v>502</v>
      </c>
      <c r="L115" s="223"/>
      <c r="M115" s="243">
        <v>1</v>
      </c>
      <c r="N115" s="223"/>
      <c r="O115" s="237"/>
      <c r="P115" s="237"/>
      <c r="Q115" s="85"/>
    </row>
    <row r="116" spans="1:17" s="3" customFormat="1" x14ac:dyDescent="0.2">
      <c r="A116" s="35"/>
      <c r="B116" s="22"/>
      <c r="C116" s="22"/>
      <c r="D116" s="23"/>
      <c r="E116" s="12" t="s">
        <v>84</v>
      </c>
      <c r="F116" s="12"/>
      <c r="G116" s="9"/>
      <c r="H116" s="13">
        <v>48.9</v>
      </c>
      <c r="I116" s="14" t="s">
        <v>81</v>
      </c>
      <c r="J116" s="14" t="s">
        <v>82</v>
      </c>
      <c r="K116" s="237" t="s">
        <v>503</v>
      </c>
      <c r="L116" s="223"/>
      <c r="M116" s="243">
        <v>1</v>
      </c>
      <c r="N116" s="223"/>
      <c r="O116" s="237"/>
      <c r="P116" s="237"/>
      <c r="Q116" s="85"/>
    </row>
    <row r="117" spans="1:17" s="3" customFormat="1" x14ac:dyDescent="0.2">
      <c r="A117" s="231"/>
      <c r="B117" s="9"/>
      <c r="C117" s="9"/>
      <c r="D117" s="12"/>
      <c r="E117" s="12" t="s">
        <v>368</v>
      </c>
      <c r="F117" s="12"/>
      <c r="G117" s="9"/>
      <c r="H117" s="13">
        <v>37.299999999999997</v>
      </c>
      <c r="I117" s="14" t="s">
        <v>48</v>
      </c>
      <c r="J117" s="14" t="s">
        <v>82</v>
      </c>
      <c r="K117" s="237" t="s">
        <v>504</v>
      </c>
      <c r="L117" s="223"/>
      <c r="M117" s="243">
        <v>1</v>
      </c>
      <c r="N117" s="223"/>
      <c r="O117" s="237"/>
      <c r="P117" s="237"/>
      <c r="Q117" s="85"/>
    </row>
    <row r="118" spans="1:17" s="3" customFormat="1" x14ac:dyDescent="0.2">
      <c r="A118" s="35"/>
      <c r="B118" s="22"/>
      <c r="C118" s="22" t="s">
        <v>137</v>
      </c>
      <c r="D118" s="22"/>
      <c r="E118" s="22"/>
      <c r="F118" s="22"/>
      <c r="G118" s="9"/>
      <c r="H118" s="10">
        <f>SUM(H119:H149)</f>
        <v>2442.2000000000007</v>
      </c>
      <c r="I118" s="14"/>
      <c r="J118" s="14"/>
      <c r="K118" s="237"/>
      <c r="L118" s="223"/>
      <c r="M118" s="243"/>
      <c r="N118" s="223"/>
      <c r="O118" s="237"/>
      <c r="P118" s="237"/>
      <c r="Q118" s="85"/>
    </row>
    <row r="119" spans="1:17" s="3" customFormat="1" x14ac:dyDescent="0.2">
      <c r="A119" s="35"/>
      <c r="B119" s="22"/>
      <c r="C119" s="22"/>
      <c r="D119" s="23"/>
      <c r="E119" s="12" t="s">
        <v>85</v>
      </c>
      <c r="F119" s="12"/>
      <c r="G119" s="9"/>
      <c r="H119" s="13">
        <v>268.8</v>
      </c>
      <c r="I119" s="14" t="s">
        <v>86</v>
      </c>
      <c r="J119" s="62" t="s">
        <v>27</v>
      </c>
      <c r="K119" s="237" t="s">
        <v>505</v>
      </c>
      <c r="L119" s="223"/>
      <c r="M119" s="243">
        <v>1</v>
      </c>
      <c r="N119" s="223"/>
      <c r="O119" s="237"/>
      <c r="P119" s="237"/>
      <c r="Q119" s="85"/>
    </row>
    <row r="120" spans="1:17" s="3" customFormat="1" x14ac:dyDescent="0.2">
      <c r="A120" s="35"/>
      <c r="B120" s="22"/>
      <c r="C120" s="22"/>
      <c r="D120" s="23"/>
      <c r="E120" s="12" t="s">
        <v>87</v>
      </c>
      <c r="F120" s="12"/>
      <c r="G120" s="9"/>
      <c r="H120" s="13">
        <v>10</v>
      </c>
      <c r="I120" s="14" t="s">
        <v>280</v>
      </c>
      <c r="J120" s="14" t="s">
        <v>82</v>
      </c>
      <c r="K120" s="237" t="s">
        <v>506</v>
      </c>
      <c r="L120" s="223"/>
      <c r="M120" s="243">
        <v>1</v>
      </c>
      <c r="N120" s="223"/>
      <c r="O120" s="237"/>
      <c r="P120" s="237"/>
      <c r="Q120" s="85"/>
    </row>
    <row r="121" spans="1:17" s="3" customFormat="1" x14ac:dyDescent="0.2">
      <c r="A121" s="35"/>
      <c r="B121" s="22"/>
      <c r="C121" s="22"/>
      <c r="D121" s="23"/>
      <c r="E121" s="12" t="s">
        <v>88</v>
      </c>
      <c r="F121" s="12"/>
      <c r="G121" s="9"/>
      <c r="H121" s="13">
        <v>206.2</v>
      </c>
      <c r="I121" s="14" t="s">
        <v>0</v>
      </c>
      <c r="J121" s="62" t="s">
        <v>27</v>
      </c>
      <c r="K121" s="237" t="s">
        <v>507</v>
      </c>
      <c r="L121" s="223"/>
      <c r="M121" s="243">
        <v>1</v>
      </c>
      <c r="N121" s="223"/>
      <c r="O121" s="237"/>
      <c r="P121" s="237"/>
      <c r="Q121" s="85"/>
    </row>
    <row r="122" spans="1:17" s="3" customFormat="1" x14ac:dyDescent="0.2">
      <c r="A122" s="35"/>
      <c r="B122" s="22"/>
      <c r="C122" s="22"/>
      <c r="D122" s="23"/>
      <c r="E122" s="12" t="s">
        <v>89</v>
      </c>
      <c r="F122" s="12"/>
      <c r="G122" s="9"/>
      <c r="H122" s="13">
        <v>119.9</v>
      </c>
      <c r="I122" s="14" t="s">
        <v>281</v>
      </c>
      <c r="J122" s="14" t="s">
        <v>82</v>
      </c>
      <c r="K122" s="237" t="s">
        <v>508</v>
      </c>
      <c r="L122" s="223"/>
      <c r="M122" s="243">
        <v>1</v>
      </c>
      <c r="N122" s="223"/>
      <c r="O122" s="237"/>
      <c r="P122" s="237"/>
      <c r="Q122" s="85"/>
    </row>
    <row r="123" spans="1:17" s="3" customFormat="1" x14ac:dyDescent="0.2">
      <c r="A123" s="35"/>
      <c r="B123" s="22"/>
      <c r="C123" s="22"/>
      <c r="D123" s="23"/>
      <c r="E123" s="12" t="s">
        <v>90</v>
      </c>
      <c r="F123" s="12"/>
      <c r="G123" s="9"/>
      <c r="H123" s="13">
        <v>37.700000000000003</v>
      </c>
      <c r="I123" s="14" t="s">
        <v>0</v>
      </c>
      <c r="J123" s="14" t="s">
        <v>82</v>
      </c>
      <c r="K123" s="237" t="s">
        <v>509</v>
      </c>
      <c r="L123" s="223"/>
      <c r="M123" s="243">
        <v>1</v>
      </c>
      <c r="N123" s="223"/>
      <c r="O123" s="237"/>
      <c r="P123" s="237"/>
      <c r="Q123" s="85"/>
    </row>
    <row r="124" spans="1:17" s="3" customFormat="1" x14ac:dyDescent="0.2">
      <c r="A124" s="35"/>
      <c r="B124" s="22"/>
      <c r="C124" s="22"/>
      <c r="D124" s="23"/>
      <c r="E124" s="12" t="s">
        <v>91</v>
      </c>
      <c r="F124" s="12"/>
      <c r="G124" s="9"/>
      <c r="H124" s="13">
        <v>166.6</v>
      </c>
      <c r="I124" s="14" t="s">
        <v>0</v>
      </c>
      <c r="J124" s="14" t="s">
        <v>82</v>
      </c>
      <c r="K124" s="237" t="s">
        <v>510</v>
      </c>
      <c r="L124" s="223"/>
      <c r="M124" s="243">
        <v>1</v>
      </c>
      <c r="N124" s="223"/>
      <c r="O124" s="237"/>
      <c r="P124" s="237"/>
      <c r="Q124" s="85"/>
    </row>
    <row r="125" spans="1:17" s="3" customFormat="1" x14ac:dyDescent="0.2">
      <c r="A125" s="35"/>
      <c r="B125" s="22"/>
      <c r="C125" s="22"/>
      <c r="D125" s="23"/>
      <c r="E125" s="12" t="s">
        <v>92</v>
      </c>
      <c r="F125" s="12"/>
      <c r="G125" s="9"/>
      <c r="H125" s="13">
        <v>120.6</v>
      </c>
      <c r="I125" s="14" t="s">
        <v>258</v>
      </c>
      <c r="J125" s="34" t="s">
        <v>82</v>
      </c>
      <c r="K125" s="237" t="s">
        <v>511</v>
      </c>
      <c r="L125" s="223"/>
      <c r="M125" s="243">
        <v>1</v>
      </c>
      <c r="N125" s="223"/>
      <c r="O125" s="237"/>
      <c r="P125" s="237"/>
      <c r="Q125" s="85"/>
    </row>
    <row r="126" spans="1:17" s="3" customFormat="1" x14ac:dyDescent="0.2">
      <c r="A126" s="35"/>
      <c r="B126" s="22"/>
      <c r="C126" s="22"/>
      <c r="D126" s="23"/>
      <c r="E126" s="12" t="s">
        <v>93</v>
      </c>
      <c r="F126" s="12"/>
      <c r="G126" s="9"/>
      <c r="H126" s="13">
        <v>2.4</v>
      </c>
      <c r="I126" s="14" t="s">
        <v>0</v>
      </c>
      <c r="J126" s="34" t="s">
        <v>82</v>
      </c>
      <c r="K126" s="237" t="s">
        <v>512</v>
      </c>
      <c r="L126" s="223"/>
      <c r="M126" s="243">
        <v>1</v>
      </c>
      <c r="N126" s="223"/>
      <c r="O126" s="237"/>
      <c r="P126" s="237"/>
      <c r="Q126" s="85"/>
    </row>
    <row r="127" spans="1:17" s="3" customFormat="1" x14ac:dyDescent="0.2">
      <c r="A127" s="35"/>
      <c r="B127" s="22"/>
      <c r="C127" s="22"/>
      <c r="D127" s="23"/>
      <c r="E127" s="12" t="s">
        <v>94</v>
      </c>
      <c r="F127" s="12"/>
      <c r="G127" s="9"/>
      <c r="H127" s="13">
        <v>170.3</v>
      </c>
      <c r="I127" s="14" t="s">
        <v>0</v>
      </c>
      <c r="J127" s="34" t="s">
        <v>82</v>
      </c>
      <c r="K127" s="237" t="s">
        <v>513</v>
      </c>
      <c r="L127" s="223"/>
      <c r="M127" s="243">
        <v>1</v>
      </c>
      <c r="N127" s="223"/>
      <c r="O127" s="237"/>
      <c r="P127" s="237"/>
      <c r="Q127" s="85"/>
    </row>
    <row r="128" spans="1:17" s="3" customFormat="1" x14ac:dyDescent="0.2">
      <c r="A128" s="35"/>
      <c r="B128" s="22"/>
      <c r="C128" s="22"/>
      <c r="D128" s="23"/>
      <c r="E128" s="12" t="s">
        <v>406</v>
      </c>
      <c r="F128" s="12"/>
      <c r="G128" s="9"/>
      <c r="H128" s="13">
        <v>42.7</v>
      </c>
      <c r="I128" s="14" t="s">
        <v>39</v>
      </c>
      <c r="J128" s="34" t="s">
        <v>82</v>
      </c>
      <c r="K128" s="237" t="s">
        <v>514</v>
      </c>
      <c r="L128" s="223"/>
      <c r="M128" s="243">
        <v>1</v>
      </c>
      <c r="N128" s="223"/>
      <c r="O128" s="237"/>
      <c r="P128" s="237"/>
      <c r="Q128" s="85"/>
    </row>
    <row r="129" spans="1:17" s="3" customFormat="1" x14ac:dyDescent="0.2">
      <c r="A129" s="35"/>
      <c r="B129" s="22"/>
      <c r="C129" s="22"/>
      <c r="D129" s="12"/>
      <c r="E129" s="12" t="s">
        <v>313</v>
      </c>
      <c r="F129" s="9"/>
      <c r="G129" s="9"/>
      <c r="H129" s="13">
        <v>54.7</v>
      </c>
      <c r="I129" s="14" t="s">
        <v>258</v>
      </c>
      <c r="J129" s="34" t="s">
        <v>82</v>
      </c>
      <c r="K129" s="237" t="s">
        <v>515</v>
      </c>
      <c r="L129" s="223"/>
      <c r="M129" s="243">
        <v>1</v>
      </c>
      <c r="N129" s="223"/>
      <c r="O129" s="237"/>
      <c r="P129" s="237"/>
      <c r="Q129" s="85"/>
    </row>
    <row r="130" spans="1:17" s="3" customFormat="1" x14ac:dyDescent="0.2">
      <c r="A130" s="35"/>
      <c r="B130" s="22"/>
      <c r="C130" s="22"/>
      <c r="D130" s="12"/>
      <c r="E130" s="12" t="s">
        <v>95</v>
      </c>
      <c r="F130" s="12"/>
      <c r="G130" s="9"/>
      <c r="H130" s="13">
        <v>18.399999999999999</v>
      </c>
      <c r="I130" s="14" t="s">
        <v>0</v>
      </c>
      <c r="J130" s="34" t="s">
        <v>82</v>
      </c>
      <c r="K130" s="237" t="s">
        <v>516</v>
      </c>
      <c r="L130" s="223"/>
      <c r="M130" s="243">
        <v>1</v>
      </c>
      <c r="N130" s="223"/>
      <c r="O130" s="237"/>
      <c r="P130" s="237"/>
      <c r="Q130" s="85"/>
    </row>
    <row r="131" spans="1:17" s="3" customFormat="1" x14ac:dyDescent="0.2">
      <c r="A131" s="35"/>
      <c r="B131" s="22"/>
      <c r="C131" s="22"/>
      <c r="D131" s="23"/>
      <c r="E131" s="12" t="s">
        <v>96</v>
      </c>
      <c r="F131" s="12"/>
      <c r="G131" s="9"/>
      <c r="H131" s="13">
        <v>25.2</v>
      </c>
      <c r="I131" s="14" t="s">
        <v>280</v>
      </c>
      <c r="J131" s="34" t="s">
        <v>82</v>
      </c>
      <c r="K131" s="237" t="s">
        <v>517</v>
      </c>
      <c r="L131" s="223"/>
      <c r="M131" s="243">
        <v>1</v>
      </c>
      <c r="N131" s="223"/>
      <c r="O131" s="237"/>
      <c r="P131" s="237"/>
      <c r="Q131" s="85"/>
    </row>
    <row r="132" spans="1:17" s="3" customFormat="1" x14ac:dyDescent="0.2">
      <c r="A132" s="231"/>
      <c r="B132" s="9"/>
      <c r="C132" s="9"/>
      <c r="D132" s="12"/>
      <c r="E132" s="118" t="s">
        <v>224</v>
      </c>
      <c r="F132" s="12"/>
      <c r="G132" s="9"/>
      <c r="H132" s="13">
        <v>80</v>
      </c>
      <c r="I132" s="14" t="s">
        <v>155</v>
      </c>
      <c r="J132" s="34" t="s">
        <v>82</v>
      </c>
      <c r="K132" s="237" t="s">
        <v>518</v>
      </c>
      <c r="L132" s="223"/>
      <c r="M132" s="243">
        <v>1</v>
      </c>
      <c r="N132" s="223"/>
      <c r="O132" s="237"/>
      <c r="P132" s="237"/>
      <c r="Q132" s="85"/>
    </row>
    <row r="133" spans="1:17" s="3" customFormat="1" x14ac:dyDescent="0.2">
      <c r="A133" s="231"/>
      <c r="B133" s="9"/>
      <c r="C133" s="9"/>
      <c r="D133" s="12"/>
      <c r="E133" s="12" t="s">
        <v>294</v>
      </c>
      <c r="F133" s="12"/>
      <c r="G133" s="9"/>
      <c r="H133" s="13">
        <v>40</v>
      </c>
      <c r="I133" s="14" t="s">
        <v>155</v>
      </c>
      <c r="J133" s="34" t="s">
        <v>82</v>
      </c>
      <c r="K133" s="237" t="s">
        <v>519</v>
      </c>
      <c r="L133" s="223"/>
      <c r="M133" s="243">
        <v>1</v>
      </c>
      <c r="N133" s="223"/>
      <c r="O133" s="237"/>
      <c r="P133" s="237"/>
      <c r="Q133" s="85"/>
    </row>
    <row r="134" spans="1:17" s="3" customFormat="1" x14ac:dyDescent="0.2">
      <c r="A134" s="35"/>
      <c r="B134" s="22"/>
      <c r="C134" s="22"/>
      <c r="D134" s="23"/>
      <c r="E134" s="12" t="s">
        <v>283</v>
      </c>
      <c r="F134" s="12"/>
      <c r="G134" s="9"/>
      <c r="H134" s="13">
        <v>136.1</v>
      </c>
      <c r="I134" s="14" t="s">
        <v>51</v>
      </c>
      <c r="J134" s="34" t="s">
        <v>82</v>
      </c>
      <c r="K134" s="237" t="s">
        <v>520</v>
      </c>
      <c r="L134" s="223"/>
      <c r="M134" s="243">
        <v>1</v>
      </c>
      <c r="N134" s="223"/>
      <c r="O134" s="237"/>
      <c r="P134" s="237"/>
      <c r="Q134" s="85"/>
    </row>
    <row r="135" spans="1:17" s="3" customFormat="1" x14ac:dyDescent="0.2">
      <c r="A135" s="35"/>
      <c r="B135" s="22"/>
      <c r="C135" s="22"/>
      <c r="D135" s="23"/>
      <c r="E135" s="12" t="s">
        <v>97</v>
      </c>
      <c r="F135" s="12"/>
      <c r="G135" s="9"/>
      <c r="H135" s="13">
        <v>47</v>
      </c>
      <c r="I135" s="14" t="s">
        <v>48</v>
      </c>
      <c r="J135" s="34" t="s">
        <v>82</v>
      </c>
      <c r="K135" s="237" t="s">
        <v>521</v>
      </c>
      <c r="L135" s="223"/>
      <c r="M135" s="243">
        <v>1</v>
      </c>
      <c r="N135" s="223"/>
      <c r="O135" s="237"/>
      <c r="P135" s="237"/>
      <c r="Q135" s="85"/>
    </row>
    <row r="136" spans="1:17" s="3" customFormat="1" x14ac:dyDescent="0.2">
      <c r="A136" s="35"/>
      <c r="B136" s="22"/>
      <c r="C136" s="22"/>
      <c r="D136" s="23"/>
      <c r="E136" s="12" t="s">
        <v>98</v>
      </c>
      <c r="F136" s="12"/>
      <c r="G136" s="9"/>
      <c r="H136" s="13">
        <v>34.6</v>
      </c>
      <c r="I136" s="14" t="s">
        <v>258</v>
      </c>
      <c r="J136" s="34" t="s">
        <v>82</v>
      </c>
      <c r="K136" s="237" t="s">
        <v>522</v>
      </c>
      <c r="L136" s="223"/>
      <c r="M136" s="243">
        <v>1</v>
      </c>
      <c r="N136" s="223"/>
      <c r="O136" s="237"/>
      <c r="P136" s="237"/>
      <c r="Q136" s="85"/>
    </row>
    <row r="137" spans="1:17" s="3" customFormat="1" x14ac:dyDescent="0.2">
      <c r="A137" s="35"/>
      <c r="B137" s="22"/>
      <c r="C137" s="22"/>
      <c r="D137" s="23"/>
      <c r="E137" s="12" t="s">
        <v>99</v>
      </c>
      <c r="F137" s="12"/>
      <c r="G137" s="9"/>
      <c r="H137" s="13">
        <v>126.1</v>
      </c>
      <c r="I137" s="14" t="s">
        <v>0</v>
      </c>
      <c r="J137" s="34" t="s">
        <v>82</v>
      </c>
      <c r="K137" s="237" t="s">
        <v>523</v>
      </c>
      <c r="L137" s="223"/>
      <c r="M137" s="243">
        <v>1</v>
      </c>
      <c r="N137" s="223"/>
      <c r="O137" s="237"/>
      <c r="P137" s="237"/>
      <c r="Q137" s="85"/>
    </row>
    <row r="138" spans="1:17" s="3" customFormat="1" x14ac:dyDescent="0.2">
      <c r="A138" s="35"/>
      <c r="B138" s="22"/>
      <c r="C138" s="22"/>
      <c r="D138" s="23"/>
      <c r="E138" s="118" t="s">
        <v>233</v>
      </c>
      <c r="F138" s="12"/>
      <c r="G138" s="9"/>
      <c r="H138" s="13">
        <v>48.5</v>
      </c>
      <c r="I138" s="14" t="s">
        <v>155</v>
      </c>
      <c r="J138" s="34" t="s">
        <v>82</v>
      </c>
      <c r="K138" s="237" t="s">
        <v>524</v>
      </c>
      <c r="L138" s="223"/>
      <c r="M138" s="243">
        <v>1</v>
      </c>
      <c r="N138" s="223"/>
      <c r="O138" s="237"/>
      <c r="P138" s="237"/>
      <c r="Q138" s="85"/>
    </row>
    <row r="139" spans="1:17" s="3" customFormat="1" x14ac:dyDescent="0.2">
      <c r="A139" s="35"/>
      <c r="B139" s="22"/>
      <c r="C139" s="22"/>
      <c r="D139" s="23"/>
      <c r="E139" s="118" t="s">
        <v>304</v>
      </c>
      <c r="F139" s="12"/>
      <c r="G139" s="9"/>
      <c r="H139" s="13">
        <v>58.4</v>
      </c>
      <c r="I139" s="14" t="s">
        <v>155</v>
      </c>
      <c r="J139" s="34" t="s">
        <v>82</v>
      </c>
      <c r="K139" s="237" t="s">
        <v>525</v>
      </c>
      <c r="L139" s="223"/>
      <c r="M139" s="243">
        <v>1</v>
      </c>
      <c r="N139" s="223"/>
      <c r="O139" s="237"/>
      <c r="P139" s="237"/>
      <c r="Q139" s="85"/>
    </row>
    <row r="140" spans="1:17" s="3" customFormat="1" x14ac:dyDescent="0.2">
      <c r="A140" s="35"/>
      <c r="B140" s="22"/>
      <c r="C140" s="22"/>
      <c r="D140" s="23"/>
      <c r="E140" s="118" t="s">
        <v>370</v>
      </c>
      <c r="F140" s="12"/>
      <c r="G140" s="9"/>
      <c r="H140" s="13">
        <v>83.7</v>
      </c>
      <c r="I140" s="14" t="s">
        <v>36</v>
      </c>
      <c r="J140" s="34" t="s">
        <v>82</v>
      </c>
      <c r="K140" s="237" t="s">
        <v>526</v>
      </c>
      <c r="L140" s="223"/>
      <c r="M140" s="243">
        <v>1</v>
      </c>
      <c r="N140" s="223"/>
      <c r="O140" s="237"/>
      <c r="P140" s="237"/>
      <c r="Q140" s="85"/>
    </row>
    <row r="141" spans="1:17" s="3" customFormat="1" x14ac:dyDescent="0.2">
      <c r="A141" s="35"/>
      <c r="B141" s="22"/>
      <c r="C141" s="22"/>
      <c r="D141" s="23"/>
      <c r="E141" s="118" t="s">
        <v>302</v>
      </c>
      <c r="F141" s="12"/>
      <c r="G141" s="9"/>
      <c r="H141" s="13">
        <v>20.399999999999999</v>
      </c>
      <c r="I141" s="14" t="s">
        <v>155</v>
      </c>
      <c r="J141" s="34" t="s">
        <v>82</v>
      </c>
      <c r="K141" s="237" t="s">
        <v>527</v>
      </c>
      <c r="L141" s="223"/>
      <c r="M141" s="243">
        <v>1</v>
      </c>
      <c r="N141" s="223"/>
      <c r="O141" s="237"/>
      <c r="P141" s="237"/>
      <c r="Q141" s="85"/>
    </row>
    <row r="142" spans="1:17" s="3" customFormat="1" x14ac:dyDescent="0.2">
      <c r="A142" s="35"/>
      <c r="B142" s="22"/>
      <c r="C142" s="22"/>
      <c r="D142" s="23"/>
      <c r="E142" s="278" t="s">
        <v>369</v>
      </c>
      <c r="F142" s="279"/>
      <c r="G142" s="277"/>
      <c r="H142" s="13">
        <v>81.7</v>
      </c>
      <c r="I142" s="14" t="s">
        <v>300</v>
      </c>
      <c r="J142" s="34" t="s">
        <v>82</v>
      </c>
      <c r="K142" s="237" t="s">
        <v>528</v>
      </c>
      <c r="L142" s="223"/>
      <c r="M142" s="243">
        <v>1</v>
      </c>
      <c r="N142" s="223"/>
      <c r="O142" s="237"/>
      <c r="P142" s="237"/>
      <c r="Q142" s="85"/>
    </row>
    <row r="143" spans="1:17" s="3" customFormat="1" x14ac:dyDescent="0.2">
      <c r="A143" s="35"/>
      <c r="B143" s="22"/>
      <c r="C143" s="22"/>
      <c r="D143" s="23"/>
      <c r="E143" s="118" t="s">
        <v>225</v>
      </c>
      <c r="F143" s="12"/>
      <c r="G143" s="9"/>
      <c r="H143" s="13">
        <v>78.2</v>
      </c>
      <c r="I143" s="14" t="s">
        <v>51</v>
      </c>
      <c r="J143" s="34" t="s">
        <v>82</v>
      </c>
      <c r="K143" s="237" t="s">
        <v>568</v>
      </c>
      <c r="L143" s="223"/>
      <c r="M143" s="243">
        <v>1</v>
      </c>
      <c r="N143" s="223"/>
      <c r="O143" s="237"/>
      <c r="P143" s="237"/>
      <c r="Q143" s="85"/>
    </row>
    <row r="144" spans="1:17" s="3" customFormat="1" x14ac:dyDescent="0.2">
      <c r="A144" s="35"/>
      <c r="B144" s="22"/>
      <c r="C144" s="22"/>
      <c r="D144" s="23"/>
      <c r="E144" s="12" t="s">
        <v>407</v>
      </c>
      <c r="F144" s="12"/>
      <c r="G144" s="9"/>
      <c r="H144" s="13">
        <v>83.3</v>
      </c>
      <c r="I144" s="14" t="s">
        <v>281</v>
      </c>
      <c r="J144" s="34" t="s">
        <v>82</v>
      </c>
      <c r="K144" s="237" t="s">
        <v>569</v>
      </c>
      <c r="L144" s="223"/>
      <c r="M144" s="243">
        <v>1</v>
      </c>
      <c r="N144" s="223"/>
      <c r="O144" s="237"/>
      <c r="P144" s="237"/>
      <c r="Q144" s="85"/>
    </row>
    <row r="145" spans="1:17" s="3" customFormat="1" x14ac:dyDescent="0.2">
      <c r="A145" s="35"/>
      <c r="B145" s="22"/>
      <c r="C145" s="22"/>
      <c r="D145" s="23"/>
      <c r="E145" s="12" t="s">
        <v>101</v>
      </c>
      <c r="F145" s="12"/>
      <c r="G145" s="9"/>
      <c r="H145" s="13">
        <v>64.7</v>
      </c>
      <c r="I145" s="14" t="s">
        <v>280</v>
      </c>
      <c r="J145" s="34" t="s">
        <v>82</v>
      </c>
      <c r="K145" s="237" t="s">
        <v>570</v>
      </c>
      <c r="L145" s="223"/>
      <c r="M145" s="243">
        <v>1</v>
      </c>
      <c r="N145" s="223"/>
      <c r="O145" s="237"/>
      <c r="P145" s="237"/>
      <c r="Q145" s="85"/>
    </row>
    <row r="146" spans="1:17" s="3" customFormat="1" x14ac:dyDescent="0.2">
      <c r="A146" s="35"/>
      <c r="B146" s="22"/>
      <c r="C146" s="22"/>
      <c r="D146" s="23"/>
      <c r="E146" s="12" t="s">
        <v>147</v>
      </c>
      <c r="F146" s="12"/>
      <c r="G146" s="9"/>
      <c r="H146" s="13">
        <v>8.3000000000000007</v>
      </c>
      <c r="I146" s="14" t="s">
        <v>280</v>
      </c>
      <c r="J146" s="34" t="s">
        <v>82</v>
      </c>
      <c r="K146" s="237" t="s">
        <v>571</v>
      </c>
      <c r="L146" s="223"/>
      <c r="M146" s="243">
        <v>1</v>
      </c>
      <c r="N146" s="223"/>
      <c r="O146" s="237"/>
      <c r="P146" s="237"/>
      <c r="Q146" s="85"/>
    </row>
    <row r="147" spans="1:17" s="3" customFormat="1" x14ac:dyDescent="0.2">
      <c r="A147" s="35"/>
      <c r="B147" s="22"/>
      <c r="C147" s="22"/>
      <c r="D147" s="23"/>
      <c r="E147" s="12" t="s">
        <v>102</v>
      </c>
      <c r="F147" s="12"/>
      <c r="G147" s="9"/>
      <c r="H147" s="13">
        <v>21</v>
      </c>
      <c r="I147" s="14" t="s">
        <v>0</v>
      </c>
      <c r="J147" s="34" t="s">
        <v>82</v>
      </c>
      <c r="K147" s="237" t="s">
        <v>572</v>
      </c>
      <c r="L147" s="223"/>
      <c r="M147" s="243">
        <v>1</v>
      </c>
      <c r="N147" s="223"/>
      <c r="O147" s="237"/>
      <c r="P147" s="237"/>
      <c r="Q147" s="85"/>
    </row>
    <row r="148" spans="1:17" s="3" customFormat="1" x14ac:dyDescent="0.2">
      <c r="A148" s="35"/>
      <c r="B148" s="22"/>
      <c r="C148" s="22"/>
      <c r="D148" s="23"/>
      <c r="E148" s="12" t="s">
        <v>103</v>
      </c>
      <c r="F148" s="12"/>
      <c r="G148" s="9"/>
      <c r="H148" s="13">
        <v>139.80000000000001</v>
      </c>
      <c r="I148" s="14" t="s">
        <v>0</v>
      </c>
      <c r="J148" s="34" t="s">
        <v>65</v>
      </c>
      <c r="K148" s="237" t="s">
        <v>573</v>
      </c>
      <c r="L148" s="223"/>
      <c r="M148" s="243">
        <v>1</v>
      </c>
      <c r="N148" s="223"/>
      <c r="O148" s="237"/>
      <c r="P148" s="237"/>
      <c r="Q148" s="85"/>
    </row>
    <row r="149" spans="1:17" s="3" customFormat="1" x14ac:dyDescent="0.2">
      <c r="A149" s="35"/>
      <c r="B149" s="22"/>
      <c r="C149" s="22"/>
      <c r="D149" s="23"/>
      <c r="E149" s="12" t="s">
        <v>104</v>
      </c>
      <c r="F149" s="12"/>
      <c r="G149" s="9"/>
      <c r="H149" s="13">
        <v>46.9</v>
      </c>
      <c r="I149" s="14" t="s">
        <v>0</v>
      </c>
      <c r="J149" s="34" t="s">
        <v>65</v>
      </c>
      <c r="K149" s="237" t="s">
        <v>574</v>
      </c>
      <c r="L149" s="223"/>
      <c r="M149" s="243">
        <v>1</v>
      </c>
      <c r="N149" s="223"/>
      <c r="O149" s="237"/>
      <c r="P149" s="237"/>
      <c r="Q149" s="85"/>
    </row>
    <row r="150" spans="1:17" s="3" customFormat="1" x14ac:dyDescent="0.2">
      <c r="A150" s="35"/>
      <c r="B150" s="22"/>
      <c r="C150" s="22" t="s">
        <v>141</v>
      </c>
      <c r="D150" s="22"/>
      <c r="E150" s="22"/>
      <c r="F150" s="22"/>
      <c r="G150" s="9"/>
      <c r="H150" s="10">
        <f>SUM(H151,H153,H155,H160,H162,H167)</f>
        <v>586.09999999999991</v>
      </c>
      <c r="I150" s="14"/>
      <c r="J150" s="34"/>
      <c r="K150" s="237"/>
      <c r="L150" s="223"/>
      <c r="M150" s="243"/>
      <c r="N150" s="223"/>
      <c r="O150" s="237"/>
      <c r="P150" s="237"/>
      <c r="Q150" s="240"/>
    </row>
    <row r="151" spans="1:17" s="3" customFormat="1" x14ac:dyDescent="0.2">
      <c r="A151" s="35"/>
      <c r="B151" s="22"/>
      <c r="C151" s="22"/>
      <c r="D151" s="22" t="s">
        <v>142</v>
      </c>
      <c r="E151" s="9"/>
      <c r="F151" s="22"/>
      <c r="G151" s="9"/>
      <c r="H151" s="10">
        <f>SUM(H152)</f>
        <v>24</v>
      </c>
      <c r="I151" s="14"/>
      <c r="J151" s="34"/>
      <c r="K151" s="237"/>
      <c r="L151" s="223"/>
      <c r="M151" s="243"/>
      <c r="N151" s="223"/>
      <c r="O151" s="237"/>
      <c r="P151" s="237"/>
      <c r="Q151" s="85"/>
    </row>
    <row r="152" spans="1:17" s="3" customFormat="1" x14ac:dyDescent="0.2">
      <c r="A152" s="35"/>
      <c r="B152" s="22"/>
      <c r="C152" s="22"/>
      <c r="D152" s="23"/>
      <c r="E152" s="12" t="s">
        <v>21</v>
      </c>
      <c r="F152" s="12"/>
      <c r="G152" s="9"/>
      <c r="H152" s="13">
        <v>24</v>
      </c>
      <c r="I152" s="45" t="s">
        <v>158</v>
      </c>
      <c r="J152" s="34" t="s">
        <v>27</v>
      </c>
      <c r="K152" s="237" t="s">
        <v>575</v>
      </c>
      <c r="L152" s="223"/>
      <c r="M152" s="243">
        <v>1</v>
      </c>
      <c r="N152" s="223"/>
      <c r="O152" s="237"/>
      <c r="P152" s="237"/>
      <c r="Q152" s="85"/>
    </row>
    <row r="153" spans="1:17" s="3" customFormat="1" x14ac:dyDescent="0.2">
      <c r="A153" s="35"/>
      <c r="B153" s="22"/>
      <c r="C153" s="22"/>
      <c r="D153" s="22" t="s">
        <v>143</v>
      </c>
      <c r="E153" s="9"/>
      <c r="F153" s="22"/>
      <c r="G153" s="9"/>
      <c r="H153" s="10">
        <f>SUM(H154)</f>
        <v>0.1</v>
      </c>
      <c r="I153" s="14"/>
      <c r="J153" s="34"/>
      <c r="K153" s="237"/>
      <c r="L153" s="223"/>
      <c r="M153" s="243"/>
      <c r="N153" s="223"/>
      <c r="O153" s="237"/>
      <c r="P153" s="237"/>
      <c r="Q153" s="85"/>
    </row>
    <row r="154" spans="1:17" s="3" customFormat="1" x14ac:dyDescent="0.2">
      <c r="A154" s="35"/>
      <c r="B154" s="22"/>
      <c r="C154" s="22"/>
      <c r="D154" s="22"/>
      <c r="E154" s="9" t="s">
        <v>105</v>
      </c>
      <c r="F154" s="9"/>
      <c r="G154" s="9"/>
      <c r="H154" s="10">
        <v>0.1</v>
      </c>
      <c r="I154" s="14" t="s">
        <v>106</v>
      </c>
      <c r="J154" s="34" t="s">
        <v>82</v>
      </c>
      <c r="K154" s="237" t="s">
        <v>576</v>
      </c>
      <c r="L154" s="223"/>
      <c r="M154" s="243">
        <v>1</v>
      </c>
      <c r="N154" s="223"/>
      <c r="O154" s="237"/>
      <c r="P154" s="237"/>
      <c r="Q154" s="85"/>
    </row>
    <row r="155" spans="1:17" s="3" customFormat="1" x14ac:dyDescent="0.2">
      <c r="A155" s="35"/>
      <c r="B155" s="22"/>
      <c r="C155" s="22"/>
      <c r="D155" s="22" t="s">
        <v>144</v>
      </c>
      <c r="E155" s="9"/>
      <c r="F155" s="22"/>
      <c r="G155" s="9"/>
      <c r="H155" s="10">
        <f>SUM(H156:H159)</f>
        <v>82.7</v>
      </c>
      <c r="I155" s="14"/>
      <c r="J155" s="34"/>
      <c r="K155" s="237"/>
      <c r="L155" s="223"/>
      <c r="M155" s="243"/>
      <c r="N155" s="223"/>
      <c r="O155" s="237"/>
      <c r="P155" s="237"/>
      <c r="Q155" s="85"/>
    </row>
    <row r="156" spans="1:17" s="3" customFormat="1" x14ac:dyDescent="0.2">
      <c r="A156" s="231"/>
      <c r="B156" s="9"/>
      <c r="C156" s="9"/>
      <c r="D156" s="12"/>
      <c r="E156" s="12" t="s">
        <v>107</v>
      </c>
      <c r="F156" s="12"/>
      <c r="G156" s="9"/>
      <c r="H156" s="10">
        <v>34.6</v>
      </c>
      <c r="I156" s="14" t="s">
        <v>376</v>
      </c>
      <c r="J156" s="34" t="s">
        <v>49</v>
      </c>
      <c r="K156" s="237" t="s">
        <v>577</v>
      </c>
      <c r="L156" s="223"/>
      <c r="M156" s="243">
        <v>1</v>
      </c>
      <c r="N156" s="223"/>
      <c r="O156" s="237"/>
      <c r="P156" s="237"/>
      <c r="Q156" s="85"/>
    </row>
    <row r="157" spans="1:17" s="3" customFormat="1" x14ac:dyDescent="0.2">
      <c r="A157" s="231"/>
      <c r="B157" s="9"/>
      <c r="C157" s="9"/>
      <c r="D157" s="12"/>
      <c r="E157" s="12" t="s">
        <v>22</v>
      </c>
      <c r="F157" s="12"/>
      <c r="G157" s="9"/>
      <c r="H157" s="10">
        <v>6.6</v>
      </c>
      <c r="I157" s="14" t="s">
        <v>48</v>
      </c>
      <c r="J157" s="34" t="s">
        <v>56</v>
      </c>
      <c r="K157" s="237" t="s">
        <v>578</v>
      </c>
      <c r="L157" s="223"/>
      <c r="M157" s="243">
        <v>1</v>
      </c>
      <c r="N157" s="223"/>
      <c r="O157" s="237"/>
      <c r="P157" s="237"/>
      <c r="Q157" s="85"/>
    </row>
    <row r="158" spans="1:17" s="3" customFormat="1" x14ac:dyDescent="0.2">
      <c r="A158" s="231"/>
      <c r="B158" s="9"/>
      <c r="C158" s="9"/>
      <c r="D158" s="12"/>
      <c r="E158" s="118" t="s">
        <v>226</v>
      </c>
      <c r="F158" s="12"/>
      <c r="G158" s="9"/>
      <c r="H158" s="10">
        <v>26</v>
      </c>
      <c r="I158" s="14" t="s">
        <v>48</v>
      </c>
      <c r="J158" s="62" t="s">
        <v>30</v>
      </c>
      <c r="K158" s="237" t="s">
        <v>579</v>
      </c>
      <c r="L158" s="223"/>
      <c r="M158" s="243">
        <v>1</v>
      </c>
      <c r="N158" s="223"/>
      <c r="O158" s="237"/>
      <c r="P158" s="237"/>
      <c r="Q158" s="85"/>
    </row>
    <row r="159" spans="1:17" s="3" customFormat="1" x14ac:dyDescent="0.2">
      <c r="A159" s="231"/>
      <c r="B159" s="9"/>
      <c r="C159" s="9"/>
      <c r="D159" s="12"/>
      <c r="E159" s="12" t="s">
        <v>292</v>
      </c>
      <c r="F159" s="12"/>
      <c r="G159" s="9"/>
      <c r="H159" s="10">
        <v>15.5</v>
      </c>
      <c r="I159" s="14" t="s">
        <v>36</v>
      </c>
      <c r="J159" s="34" t="s">
        <v>49</v>
      </c>
      <c r="K159" s="237" t="s">
        <v>580</v>
      </c>
      <c r="L159" s="223"/>
      <c r="M159" s="243">
        <v>1</v>
      </c>
      <c r="N159" s="223"/>
      <c r="O159" s="237"/>
      <c r="P159" s="237"/>
      <c r="Q159" s="85"/>
    </row>
    <row r="160" spans="1:17" s="3" customFormat="1" x14ac:dyDescent="0.2">
      <c r="A160" s="35"/>
      <c r="B160" s="22"/>
      <c r="C160" s="22"/>
      <c r="D160" s="22" t="s">
        <v>145</v>
      </c>
      <c r="E160" s="9"/>
      <c r="F160" s="22"/>
      <c r="G160" s="9"/>
      <c r="H160" s="10">
        <f>SUM(H161)</f>
        <v>272.39999999999998</v>
      </c>
      <c r="I160" s="14"/>
      <c r="J160" s="34"/>
      <c r="K160" s="237"/>
      <c r="L160" s="223"/>
      <c r="M160" s="243"/>
      <c r="N160" s="223"/>
      <c r="O160" s="237"/>
      <c r="P160" s="237"/>
      <c r="Q160" s="85"/>
    </row>
    <row r="161" spans="1:19" s="3" customFormat="1" x14ac:dyDescent="0.2">
      <c r="A161" s="35"/>
      <c r="B161" s="22"/>
      <c r="C161" s="22"/>
      <c r="D161" s="22"/>
      <c r="E161" s="9" t="s">
        <v>149</v>
      </c>
      <c r="F161" s="9"/>
      <c r="G161" s="9"/>
      <c r="H161" s="10">
        <v>272.39999999999998</v>
      </c>
      <c r="I161" s="14" t="s">
        <v>39</v>
      </c>
      <c r="J161" s="34" t="s">
        <v>65</v>
      </c>
      <c r="K161" s="237" t="s">
        <v>581</v>
      </c>
      <c r="L161" s="223"/>
      <c r="M161" s="243">
        <v>1</v>
      </c>
      <c r="N161" s="223"/>
      <c r="O161" s="237"/>
      <c r="P161" s="237"/>
      <c r="Q161" s="85"/>
    </row>
    <row r="162" spans="1:19" s="3" customFormat="1" x14ac:dyDescent="0.2">
      <c r="A162" s="35"/>
      <c r="B162" s="22"/>
      <c r="C162" s="9"/>
      <c r="D162" s="22" t="s">
        <v>146</v>
      </c>
      <c r="E162" s="9"/>
      <c r="F162" s="9"/>
      <c r="G162" s="9"/>
      <c r="H162" s="10">
        <f>SUM(H163:H166)</f>
        <v>132.39999999999998</v>
      </c>
      <c r="I162" s="14"/>
      <c r="J162" s="34"/>
      <c r="K162" s="237"/>
      <c r="L162" s="223"/>
      <c r="M162" s="243"/>
      <c r="N162" s="223"/>
      <c r="O162" s="237"/>
      <c r="P162" s="237"/>
      <c r="Q162" s="85"/>
    </row>
    <row r="163" spans="1:19" s="3" customFormat="1" x14ac:dyDescent="0.15">
      <c r="A163" s="35"/>
      <c r="B163" s="22"/>
      <c r="C163" s="22"/>
      <c r="D163" s="23"/>
      <c r="E163" s="12" t="s">
        <v>108</v>
      </c>
      <c r="F163" s="12"/>
      <c r="G163" s="9"/>
      <c r="H163" s="13">
        <v>70.099999999999994</v>
      </c>
      <c r="I163" s="69" t="s">
        <v>219</v>
      </c>
      <c r="J163" s="14" t="s">
        <v>30</v>
      </c>
      <c r="K163" s="237" t="s">
        <v>582</v>
      </c>
      <c r="L163" s="223"/>
      <c r="M163" s="243">
        <v>1</v>
      </c>
      <c r="N163" s="223"/>
      <c r="O163" s="237"/>
      <c r="P163" s="237"/>
      <c r="Q163" s="85"/>
    </row>
    <row r="164" spans="1:19" s="3" customFormat="1" x14ac:dyDescent="0.15">
      <c r="A164" s="35"/>
      <c r="B164" s="22"/>
      <c r="C164" s="22"/>
      <c r="D164" s="23"/>
      <c r="E164" s="12" t="s">
        <v>109</v>
      </c>
      <c r="F164" s="12"/>
      <c r="G164" s="9"/>
      <c r="H164" s="13">
        <v>2.9</v>
      </c>
      <c r="I164" s="69" t="s">
        <v>216</v>
      </c>
      <c r="J164" s="14" t="s">
        <v>30</v>
      </c>
      <c r="K164" s="237" t="s">
        <v>583</v>
      </c>
      <c r="L164" s="223"/>
      <c r="M164" s="243">
        <v>1</v>
      </c>
      <c r="N164" s="223"/>
      <c r="O164" s="237"/>
      <c r="P164" s="237"/>
      <c r="Q164" s="85"/>
    </row>
    <row r="165" spans="1:19" s="3" customFormat="1" x14ac:dyDescent="0.15">
      <c r="A165" s="35"/>
      <c r="B165" s="22"/>
      <c r="C165" s="22"/>
      <c r="D165" s="23"/>
      <c r="E165" s="12" t="s">
        <v>110</v>
      </c>
      <c r="F165" s="12"/>
      <c r="G165" s="9"/>
      <c r="H165" s="13">
        <v>27.1</v>
      </c>
      <c r="I165" s="69" t="s">
        <v>216</v>
      </c>
      <c r="J165" s="14" t="s">
        <v>27</v>
      </c>
      <c r="K165" s="237" t="s">
        <v>584</v>
      </c>
      <c r="L165" s="223"/>
      <c r="M165" s="243">
        <v>1</v>
      </c>
      <c r="N165" s="223"/>
      <c r="O165" s="237"/>
      <c r="P165" s="237"/>
      <c r="Q165" s="85"/>
    </row>
    <row r="166" spans="1:19" s="3" customFormat="1" ht="13.8" x14ac:dyDescent="0.2">
      <c r="A166" s="36"/>
      <c r="B166" s="26"/>
      <c r="C166" s="26"/>
      <c r="D166" s="28"/>
      <c r="E166" s="229" t="s">
        <v>284</v>
      </c>
      <c r="F166" s="29"/>
      <c r="G166" s="4"/>
      <c r="H166" s="30">
        <v>32.299999999999997</v>
      </c>
      <c r="I166" s="232" t="s">
        <v>216</v>
      </c>
      <c r="J166" s="230" t="s">
        <v>30</v>
      </c>
      <c r="K166" s="237" t="s">
        <v>585</v>
      </c>
      <c r="L166" s="223"/>
      <c r="M166" s="243">
        <v>1</v>
      </c>
      <c r="N166" s="223"/>
      <c r="O166" s="237"/>
      <c r="P166" s="237"/>
      <c r="Q166" s="85"/>
    </row>
    <row r="167" spans="1:19" s="3" customFormat="1" x14ac:dyDescent="0.2">
      <c r="A167" s="35"/>
      <c r="B167" s="22"/>
      <c r="C167" s="22"/>
      <c r="D167" s="22" t="s">
        <v>148</v>
      </c>
      <c r="E167" s="9"/>
      <c r="F167" s="9"/>
      <c r="G167" s="9"/>
      <c r="H167" s="10">
        <f>SUM(H168:H173)</f>
        <v>74.5</v>
      </c>
      <c r="I167" s="14"/>
      <c r="J167" s="34"/>
      <c r="K167" s="237"/>
      <c r="L167" s="223"/>
      <c r="M167" s="243"/>
      <c r="N167" s="223"/>
      <c r="O167" s="237"/>
      <c r="P167" s="237"/>
      <c r="Q167" s="85"/>
    </row>
    <row r="168" spans="1:19" s="3" customFormat="1" x14ac:dyDescent="0.2">
      <c r="A168" s="35"/>
      <c r="B168" s="22"/>
      <c r="C168" s="22"/>
      <c r="D168" s="23"/>
      <c r="E168" s="12" t="s">
        <v>111</v>
      </c>
      <c r="F168" s="12"/>
      <c r="G168" s="9"/>
      <c r="H168" s="13">
        <v>1</v>
      </c>
      <c r="I168" s="14" t="s">
        <v>0</v>
      </c>
      <c r="J168" s="34" t="s">
        <v>49</v>
      </c>
      <c r="K168" s="237" t="s">
        <v>586</v>
      </c>
      <c r="L168" s="223"/>
      <c r="M168" s="243">
        <v>1</v>
      </c>
      <c r="N168" s="223"/>
      <c r="O168" s="237"/>
      <c r="P168" s="237"/>
      <c r="Q168" s="85"/>
    </row>
    <row r="169" spans="1:19" s="3" customFormat="1" ht="13.8" x14ac:dyDescent="0.2">
      <c r="A169" s="35"/>
      <c r="B169" s="22"/>
      <c r="C169" s="22"/>
      <c r="D169" s="23"/>
      <c r="E169" s="12" t="s">
        <v>112</v>
      </c>
      <c r="F169" s="12"/>
      <c r="G169" s="9"/>
      <c r="H169" s="13">
        <v>12.6</v>
      </c>
      <c r="I169" s="69" t="s">
        <v>216</v>
      </c>
      <c r="J169" s="62" t="s">
        <v>65</v>
      </c>
      <c r="K169" s="237" t="s">
        <v>587</v>
      </c>
      <c r="L169" s="223"/>
      <c r="M169" s="243">
        <v>1</v>
      </c>
      <c r="N169" s="223"/>
      <c r="O169" s="237"/>
      <c r="P169" s="237"/>
      <c r="Q169" s="85"/>
    </row>
    <row r="170" spans="1:19" s="3" customFormat="1" x14ac:dyDescent="0.2">
      <c r="A170" s="35"/>
      <c r="B170" s="22"/>
      <c r="C170" s="22"/>
      <c r="D170" s="23"/>
      <c r="E170" s="12" t="s">
        <v>113</v>
      </c>
      <c r="F170" s="12"/>
      <c r="G170" s="9"/>
      <c r="H170" s="13">
        <v>34.9</v>
      </c>
      <c r="I170" s="61" t="s">
        <v>48</v>
      </c>
      <c r="J170" s="14" t="s">
        <v>56</v>
      </c>
      <c r="K170" s="237" t="s">
        <v>588</v>
      </c>
      <c r="L170" s="223"/>
      <c r="M170" s="243">
        <v>1</v>
      </c>
      <c r="N170" s="223"/>
      <c r="O170" s="237"/>
      <c r="P170" s="237"/>
      <c r="Q170" s="85"/>
    </row>
    <row r="171" spans="1:19" s="3" customFormat="1" x14ac:dyDescent="0.2">
      <c r="A171" s="35"/>
      <c r="B171" s="22"/>
      <c r="C171" s="22"/>
      <c r="D171" s="23"/>
      <c r="E171" s="118" t="s">
        <v>227</v>
      </c>
      <c r="F171" s="12"/>
      <c r="G171" s="9"/>
      <c r="H171" s="13">
        <v>10.7</v>
      </c>
      <c r="I171" s="61" t="s">
        <v>227</v>
      </c>
      <c r="J171" s="62" t="s">
        <v>30</v>
      </c>
      <c r="K171" s="237" t="s">
        <v>589</v>
      </c>
      <c r="L171" s="223"/>
      <c r="M171" s="243">
        <v>1</v>
      </c>
      <c r="N171" s="223"/>
      <c r="O171" s="237"/>
      <c r="P171" s="237"/>
      <c r="Q171" s="85"/>
    </row>
    <row r="172" spans="1:19" s="3" customFormat="1" x14ac:dyDescent="0.2">
      <c r="A172" s="35"/>
      <c r="B172" s="22"/>
      <c r="C172" s="22"/>
      <c r="D172" s="23"/>
      <c r="E172" s="118" t="s">
        <v>228</v>
      </c>
      <c r="F172" s="12"/>
      <c r="G172" s="9"/>
      <c r="H172" s="13">
        <v>9.3000000000000007</v>
      </c>
      <c r="I172" s="61" t="s">
        <v>156</v>
      </c>
      <c r="J172" s="62" t="s">
        <v>82</v>
      </c>
      <c r="K172" s="237" t="s">
        <v>590</v>
      </c>
      <c r="L172" s="223"/>
      <c r="M172" s="243">
        <v>1</v>
      </c>
      <c r="N172" s="223"/>
      <c r="O172" s="237"/>
      <c r="P172" s="237"/>
      <c r="Q172" s="85"/>
    </row>
    <row r="173" spans="1:19" s="3" customFormat="1" x14ac:dyDescent="0.2">
      <c r="A173" s="35"/>
      <c r="B173" s="22"/>
      <c r="C173" s="22"/>
      <c r="D173" s="23"/>
      <c r="E173" s="118" t="s">
        <v>229</v>
      </c>
      <c r="F173" s="12"/>
      <c r="G173" s="9"/>
      <c r="H173" s="13">
        <v>6</v>
      </c>
      <c r="I173" s="14" t="s">
        <v>36</v>
      </c>
      <c r="J173" s="62" t="s">
        <v>27</v>
      </c>
      <c r="K173" s="237" t="s">
        <v>591</v>
      </c>
      <c r="L173" s="223"/>
      <c r="M173" s="243">
        <v>1</v>
      </c>
      <c r="N173" s="223"/>
      <c r="O173" s="237"/>
      <c r="P173" s="237"/>
      <c r="Q173" s="85"/>
    </row>
    <row r="174" spans="1:19" s="3" customFormat="1" x14ac:dyDescent="0.2">
      <c r="A174" s="273" t="s">
        <v>138</v>
      </c>
      <c r="B174" s="274"/>
      <c r="C174" s="274"/>
      <c r="D174" s="274"/>
      <c r="E174" s="274"/>
      <c r="F174" s="9"/>
      <c r="G174" s="9"/>
      <c r="H174" s="10">
        <f>SUM(H175)</f>
        <v>76.5</v>
      </c>
      <c r="I174" s="14"/>
      <c r="J174" s="34"/>
      <c r="K174" s="237"/>
      <c r="L174" s="223"/>
      <c r="M174" s="243"/>
      <c r="N174" s="223"/>
      <c r="O174" s="237"/>
      <c r="P174" s="237"/>
      <c r="Q174" s="85"/>
    </row>
    <row r="175" spans="1:19" s="3" customFormat="1" x14ac:dyDescent="0.2">
      <c r="A175" s="36"/>
      <c r="B175" s="26"/>
      <c r="C175" s="26"/>
      <c r="D175" s="28"/>
      <c r="E175" s="29" t="s">
        <v>114</v>
      </c>
      <c r="F175" s="29"/>
      <c r="G175" s="4"/>
      <c r="H175" s="27">
        <v>76.5</v>
      </c>
      <c r="I175" s="5" t="s">
        <v>0</v>
      </c>
      <c r="J175" s="37" t="s">
        <v>27</v>
      </c>
      <c r="K175" s="237" t="s">
        <v>592</v>
      </c>
      <c r="L175" s="223"/>
      <c r="M175" s="243">
        <v>2</v>
      </c>
      <c r="N175" s="223"/>
      <c r="O175" s="237"/>
      <c r="P175" s="237"/>
      <c r="Q175" s="85"/>
    </row>
    <row r="176" spans="1:19" s="3" customFormat="1" x14ac:dyDescent="0.2">
      <c r="A176" s="22"/>
      <c r="B176" s="22"/>
      <c r="C176" s="22"/>
      <c r="D176" s="22"/>
      <c r="E176" s="9"/>
      <c r="F176" s="9"/>
      <c r="G176" s="9"/>
      <c r="H176" s="17"/>
      <c r="I176" s="12"/>
      <c r="J176" s="18"/>
      <c r="K176" s="218"/>
      <c r="L176" s="217"/>
      <c r="M176" s="242"/>
      <c r="N176" s="217"/>
      <c r="O176" s="218"/>
      <c r="P176" s="218"/>
      <c r="Q176" s="85"/>
      <c r="R176" s="19"/>
      <c r="S176" s="19"/>
    </row>
    <row r="179" spans="10:17" x14ac:dyDescent="0.2">
      <c r="J179" s="67"/>
      <c r="K179" s="238"/>
      <c r="L179" s="220"/>
      <c r="M179" s="245"/>
      <c r="N179" s="220"/>
      <c r="O179" s="238"/>
      <c r="P179" s="238"/>
      <c r="Q179" s="241"/>
    </row>
  </sheetData>
  <autoFilter ref="A3:T175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mergeCells count="12">
    <mergeCell ref="C6:F6"/>
    <mergeCell ref="A2:G3"/>
    <mergeCell ref="I2:I3"/>
    <mergeCell ref="J2:J3"/>
    <mergeCell ref="A4:E4"/>
    <mergeCell ref="B5:E5"/>
    <mergeCell ref="A174:E174"/>
    <mergeCell ref="E142:G142"/>
    <mergeCell ref="C11:F11"/>
    <mergeCell ref="E15:G15"/>
    <mergeCell ref="C16:F16"/>
    <mergeCell ref="E40:G40"/>
  </mergeCells>
  <phoneticPr fontId="1"/>
  <printOptions horizontalCentered="1"/>
  <pageMargins left="0.59055118110236227" right="0.59055118110236227" top="0.39370078740157483" bottom="0.39370078740157483" header="0.27559055118110237" footer="0.27559055118110237"/>
  <pageSetup paperSize="9" firstPageNumber="8" fitToHeight="0" orientation="portrait" useFirstPageNumber="1" r:id="rId1"/>
  <headerFooter alignWithMargins="0">
    <oddFooter>&amp;C&amp;P</oddFooter>
  </headerFooter>
  <rowBreaks count="3" manualBreakCount="3">
    <brk id="58" max="9" man="1"/>
    <brk id="112" max="9" man="1"/>
    <brk id="16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P208"/>
  <sheetViews>
    <sheetView view="pageBreakPreview" zoomScale="115" zoomScaleNormal="100" zoomScaleSheetLayoutView="115" workbookViewId="0">
      <pane xSplit="8" ySplit="3" topLeftCell="I40" activePane="bottomRight" state="frozen"/>
      <selection pane="topRight" activeCell="I1" sqref="I1"/>
      <selection pane="bottomLeft" activeCell="A4" sqref="A4"/>
      <selection pane="bottomRight"/>
    </sheetView>
  </sheetViews>
  <sheetFormatPr defaultColWidth="8.88671875" defaultRowHeight="13.2" x14ac:dyDescent="0.2"/>
  <cols>
    <col min="1" max="1" width="3.33203125" style="19" customWidth="1"/>
    <col min="2" max="5" width="3.109375" style="20" customWidth="1"/>
    <col min="6" max="6" width="3.109375" style="25" customWidth="1"/>
    <col min="7" max="7" width="5.6640625" style="19" customWidth="1"/>
    <col min="8" max="8" width="25.6640625" style="19" customWidth="1"/>
    <col min="9" max="9" width="10.6640625" style="19" customWidth="1"/>
    <col min="10" max="10" width="8.88671875" style="19" customWidth="1"/>
    <col min="11" max="11" width="20.6640625" style="32" customWidth="1"/>
    <col min="12" max="12" width="7.5546875" style="224" customWidth="1"/>
    <col min="13" max="13" width="5.21875" style="19" customWidth="1"/>
    <col min="14" max="14" width="21.44140625" style="19" customWidth="1"/>
    <col min="15" max="16" width="16" style="19" customWidth="1"/>
    <col min="17" max="16384" width="8.88671875" style="19"/>
  </cols>
  <sheetData>
    <row r="1" spans="1:16" s="3" customFormat="1" ht="14.4" x14ac:dyDescent="0.2">
      <c r="B1" s="2" t="s">
        <v>557</v>
      </c>
      <c r="C1" s="2"/>
      <c r="D1" s="2"/>
      <c r="E1" s="2"/>
      <c r="F1" s="1"/>
      <c r="G1" s="1"/>
      <c r="K1" s="31"/>
      <c r="L1" s="223"/>
    </row>
    <row r="2" spans="1:16" s="3" customFormat="1" x14ac:dyDescent="0.2">
      <c r="B2" s="280" t="s">
        <v>1</v>
      </c>
      <c r="C2" s="281"/>
      <c r="D2" s="281"/>
      <c r="E2" s="281"/>
      <c r="F2" s="281"/>
      <c r="G2" s="281"/>
      <c r="H2" s="282"/>
      <c r="I2" s="33" t="s">
        <v>23</v>
      </c>
      <c r="J2" s="268" t="s">
        <v>25</v>
      </c>
      <c r="K2" s="268" t="s">
        <v>26</v>
      </c>
      <c r="L2" s="223" t="s">
        <v>410</v>
      </c>
    </row>
    <row r="3" spans="1:16" s="3" customFormat="1" x14ac:dyDescent="0.2">
      <c r="B3" s="283"/>
      <c r="C3" s="284"/>
      <c r="D3" s="284"/>
      <c r="E3" s="284"/>
      <c r="F3" s="284"/>
      <c r="G3" s="284"/>
      <c r="H3" s="285"/>
      <c r="I3" s="5" t="s">
        <v>349</v>
      </c>
      <c r="J3" s="269"/>
      <c r="K3" s="269"/>
      <c r="L3" s="223" t="s">
        <v>409</v>
      </c>
      <c r="N3" s="3" t="s">
        <v>408</v>
      </c>
    </row>
    <row r="4" spans="1:16" s="3" customFormat="1" x14ac:dyDescent="0.2">
      <c r="B4" s="270" t="s">
        <v>120</v>
      </c>
      <c r="C4" s="286"/>
      <c r="D4" s="286"/>
      <c r="E4" s="286"/>
      <c r="F4" s="286"/>
      <c r="G4" s="21"/>
      <c r="H4" s="6"/>
      <c r="I4" s="7">
        <f>SUM(I5,I191)</f>
        <v>10000.000000000002</v>
      </c>
      <c r="J4" s="8"/>
      <c r="K4" s="34"/>
      <c r="L4" s="223"/>
    </row>
    <row r="5" spans="1:16" s="3" customFormat="1" x14ac:dyDescent="0.2">
      <c r="B5" s="35"/>
      <c r="C5" s="272" t="s">
        <v>121</v>
      </c>
      <c r="D5" s="272"/>
      <c r="E5" s="272"/>
      <c r="F5" s="272"/>
      <c r="G5" s="22"/>
      <c r="H5" s="9"/>
      <c r="I5" s="10">
        <f>SUM(I6,I12,I19,I33,I38,I46,I54,I64,I71,I83,I86,I100,I109,I111,I121,I128,I133,I166)</f>
        <v>9923.5000000000018</v>
      </c>
      <c r="J5" s="11"/>
      <c r="K5" s="34"/>
      <c r="L5" s="223"/>
      <c r="N5" s="177"/>
      <c r="O5" s="178" t="s">
        <v>382</v>
      </c>
      <c r="P5" s="177" t="s">
        <v>396</v>
      </c>
    </row>
    <row r="6" spans="1:16" s="3" customFormat="1" x14ac:dyDescent="0.2">
      <c r="B6" s="35"/>
      <c r="C6" s="22"/>
      <c r="D6" s="272" t="s">
        <v>122</v>
      </c>
      <c r="E6" s="272"/>
      <c r="F6" s="272"/>
      <c r="G6" s="272"/>
      <c r="H6" s="9"/>
      <c r="I6" s="10">
        <f>SUM(I7:I11)</f>
        <v>270.5</v>
      </c>
      <c r="J6" s="11"/>
      <c r="K6" s="34"/>
      <c r="L6" s="223"/>
      <c r="N6" s="177" t="s">
        <v>383</v>
      </c>
      <c r="O6" s="179">
        <f>O7+O14</f>
        <v>10000</v>
      </c>
      <c r="P6" s="179">
        <v>10000</v>
      </c>
    </row>
    <row r="7" spans="1:16" s="3" customFormat="1" x14ac:dyDescent="0.2">
      <c r="B7" s="186"/>
      <c r="C7" s="22"/>
      <c r="D7" s="22"/>
      <c r="E7" s="23"/>
      <c r="F7" s="12" t="s">
        <v>348</v>
      </c>
      <c r="G7" s="12"/>
      <c r="H7" s="9"/>
      <c r="I7" s="13">
        <v>138.6</v>
      </c>
      <c r="J7" s="14" t="s">
        <v>323</v>
      </c>
      <c r="K7" s="34" t="s">
        <v>27</v>
      </c>
      <c r="L7" s="223" t="s">
        <v>411</v>
      </c>
      <c r="N7" s="177" t="s">
        <v>384</v>
      </c>
      <c r="O7" s="183">
        <f>O8+O11</f>
        <v>4730.3000000000011</v>
      </c>
      <c r="P7" s="179">
        <v>4230.8999999999996</v>
      </c>
    </row>
    <row r="8" spans="1:16" s="3" customFormat="1" x14ac:dyDescent="0.2">
      <c r="B8" s="186"/>
      <c r="C8" s="22"/>
      <c r="D8" s="22"/>
      <c r="E8" s="23"/>
      <c r="F8" s="12" t="s">
        <v>28</v>
      </c>
      <c r="G8" s="12"/>
      <c r="H8" s="9"/>
      <c r="I8" s="13">
        <v>4.8</v>
      </c>
      <c r="J8" s="14" t="s">
        <v>347</v>
      </c>
      <c r="K8" s="34" t="s">
        <v>27</v>
      </c>
      <c r="L8" s="223" t="s">
        <v>412</v>
      </c>
      <c r="N8" s="177" t="s">
        <v>385</v>
      </c>
      <c r="O8" s="183">
        <f>O9+O10</f>
        <v>2256.7000000000003</v>
      </c>
      <c r="P8" s="179">
        <v>2022.3</v>
      </c>
    </row>
    <row r="9" spans="1:16" s="3" customFormat="1" x14ac:dyDescent="0.2">
      <c r="B9" s="186"/>
      <c r="C9" s="22"/>
      <c r="D9" s="22"/>
      <c r="E9" s="23"/>
      <c r="F9" s="12" t="s">
        <v>29</v>
      </c>
      <c r="G9" s="12"/>
      <c r="H9" s="9"/>
      <c r="I9" s="13">
        <v>41.9</v>
      </c>
      <c r="J9" s="14" t="s">
        <v>323</v>
      </c>
      <c r="K9" s="34" t="s">
        <v>30</v>
      </c>
      <c r="L9" s="223" t="s">
        <v>413</v>
      </c>
      <c r="N9" s="213" t="s">
        <v>390</v>
      </c>
      <c r="O9" s="183">
        <f>SUMIF($K$4:$K$192,$N9,$I$4:$I$192)</f>
        <v>1359.9</v>
      </c>
      <c r="P9" s="179">
        <v>1283.7</v>
      </c>
    </row>
    <row r="10" spans="1:16" s="3" customFormat="1" x14ac:dyDescent="0.2">
      <c r="A10" s="207" t="s">
        <v>399</v>
      </c>
      <c r="B10" s="187"/>
      <c r="C10" s="22"/>
      <c r="D10" s="22"/>
      <c r="E10" s="23"/>
      <c r="F10" s="136" t="s">
        <v>31</v>
      </c>
      <c r="G10" s="136"/>
      <c r="H10" s="134"/>
      <c r="I10" s="13"/>
      <c r="J10" s="132" t="s">
        <v>347</v>
      </c>
      <c r="K10" s="131" t="s">
        <v>27</v>
      </c>
      <c r="L10" s="223"/>
      <c r="N10" s="213" t="s">
        <v>391</v>
      </c>
      <c r="O10" s="183">
        <f>SUMIF($K$4:$K$192,$N10,$I$4:$I$192)</f>
        <v>896.80000000000007</v>
      </c>
      <c r="P10" s="179">
        <v>738.6</v>
      </c>
    </row>
    <row r="11" spans="1:16" s="3" customFormat="1" x14ac:dyDescent="0.2">
      <c r="A11" s="208"/>
      <c r="B11" s="186"/>
      <c r="C11" s="22"/>
      <c r="D11" s="22"/>
      <c r="E11" s="23"/>
      <c r="F11" s="12" t="s">
        <v>32</v>
      </c>
      <c r="G11" s="12"/>
      <c r="H11" s="9"/>
      <c r="I11" s="13">
        <v>85.2</v>
      </c>
      <c r="J11" s="14" t="s">
        <v>347</v>
      </c>
      <c r="K11" s="34" t="s">
        <v>27</v>
      </c>
      <c r="L11" s="223" t="s">
        <v>414</v>
      </c>
      <c r="N11" s="177" t="s">
        <v>386</v>
      </c>
      <c r="O11" s="179">
        <f>O12+O13</f>
        <v>2473.6000000000008</v>
      </c>
      <c r="P11" s="179">
        <v>2208.6</v>
      </c>
    </row>
    <row r="12" spans="1:16" s="3" customFormat="1" x14ac:dyDescent="0.2">
      <c r="A12" s="209"/>
      <c r="B12" s="35"/>
      <c r="C12" s="22"/>
      <c r="D12" s="272" t="s">
        <v>123</v>
      </c>
      <c r="E12" s="272"/>
      <c r="F12" s="272"/>
      <c r="G12" s="272"/>
      <c r="H12" s="9"/>
      <c r="I12" s="10">
        <f>SUM(I13:I18)</f>
        <v>343.2</v>
      </c>
      <c r="J12" s="11"/>
      <c r="K12" s="34"/>
      <c r="L12" s="223"/>
      <c r="N12" s="213" t="s">
        <v>392</v>
      </c>
      <c r="O12" s="183">
        <f>SUMIF($K$4:$K$192,$N12,$I$4:$I$192)</f>
        <v>240.79999999999998</v>
      </c>
      <c r="P12" s="179">
        <v>43.6</v>
      </c>
    </row>
    <row r="13" spans="1:16" s="3" customFormat="1" x14ac:dyDescent="0.2">
      <c r="A13" s="209"/>
      <c r="B13" s="35"/>
      <c r="C13" s="22"/>
      <c r="D13" s="22"/>
      <c r="E13" s="23"/>
      <c r="F13" s="12" t="s">
        <v>8</v>
      </c>
      <c r="G13" s="12"/>
      <c r="H13" s="9"/>
      <c r="I13" s="13">
        <v>183.6</v>
      </c>
      <c r="J13" s="14" t="s">
        <v>323</v>
      </c>
      <c r="K13" s="34" t="s">
        <v>27</v>
      </c>
      <c r="L13" s="223" t="s">
        <v>415</v>
      </c>
      <c r="N13" s="213" t="s">
        <v>393</v>
      </c>
      <c r="O13" s="183">
        <f>SUMIF($K$4:$K$192,$N13,$I$4:$I$192)</f>
        <v>2232.8000000000006</v>
      </c>
      <c r="P13" s="179">
        <v>2165</v>
      </c>
    </row>
    <row r="14" spans="1:16" s="3" customFormat="1" x14ac:dyDescent="0.2">
      <c r="A14" s="209"/>
      <c r="B14" s="35"/>
      <c r="C14" s="22"/>
      <c r="D14" s="22"/>
      <c r="E14" s="23"/>
      <c r="F14" s="12" t="s">
        <v>9</v>
      </c>
      <c r="G14" s="12"/>
      <c r="H14" s="9"/>
      <c r="I14" s="13">
        <v>8.5</v>
      </c>
      <c r="J14" s="14" t="s">
        <v>323</v>
      </c>
      <c r="K14" s="34" t="s">
        <v>27</v>
      </c>
      <c r="L14" s="223" t="s">
        <v>416</v>
      </c>
      <c r="N14" s="177" t="s">
        <v>387</v>
      </c>
      <c r="O14" s="179">
        <f>O15+O16</f>
        <v>5269.7</v>
      </c>
      <c r="P14" s="179">
        <v>5769.1</v>
      </c>
    </row>
    <row r="15" spans="1:16" s="3" customFormat="1" x14ac:dyDescent="0.2">
      <c r="A15" s="210" t="s">
        <v>400</v>
      </c>
      <c r="B15" s="188"/>
      <c r="C15" s="22"/>
      <c r="D15" s="22"/>
      <c r="E15" s="23"/>
      <c r="F15" s="12" t="s">
        <v>10</v>
      </c>
      <c r="G15" s="12"/>
      <c r="H15" s="9"/>
      <c r="I15" s="13">
        <v>62.1</v>
      </c>
      <c r="J15" s="14" t="s">
        <v>346</v>
      </c>
      <c r="K15" s="189" t="s">
        <v>27</v>
      </c>
      <c r="L15" s="223" t="s">
        <v>417</v>
      </c>
      <c r="N15" s="213" t="s">
        <v>388</v>
      </c>
      <c r="O15" s="183">
        <f>SUMIF($K$4:$K$192,$N15,$I$4:$I$192)</f>
        <v>4675.7</v>
      </c>
      <c r="P15" s="179">
        <v>5183.3999999999996</v>
      </c>
    </row>
    <row r="16" spans="1:16" s="3" customFormat="1" x14ac:dyDescent="0.2">
      <c r="A16" s="211" t="s">
        <v>399</v>
      </c>
      <c r="B16" s="185"/>
      <c r="C16" s="22"/>
      <c r="D16" s="22"/>
      <c r="E16" s="23"/>
      <c r="F16" s="136" t="s">
        <v>11</v>
      </c>
      <c r="G16" s="136"/>
      <c r="H16" s="134"/>
      <c r="I16" s="13"/>
      <c r="J16" s="132" t="s">
        <v>154</v>
      </c>
      <c r="K16" s="131" t="s">
        <v>27</v>
      </c>
      <c r="L16" s="223"/>
      <c r="N16" s="213" t="s">
        <v>389</v>
      </c>
      <c r="O16" s="183">
        <f>SUMIF($K$4:$K$192,$N16,$I$4:$I$192)</f>
        <v>594</v>
      </c>
      <c r="P16" s="179">
        <v>585.70000000000005</v>
      </c>
    </row>
    <row r="17" spans="1:16" s="3" customFormat="1" x14ac:dyDescent="0.2">
      <c r="A17" s="211" t="s">
        <v>399</v>
      </c>
      <c r="B17" s="185"/>
      <c r="C17" s="22"/>
      <c r="D17" s="22"/>
      <c r="E17" s="23"/>
      <c r="F17" s="136" t="s">
        <v>12</v>
      </c>
      <c r="G17" s="136"/>
      <c r="H17" s="134"/>
      <c r="I17" s="133"/>
      <c r="J17" s="132" t="s">
        <v>346</v>
      </c>
      <c r="K17" s="131" t="s">
        <v>5</v>
      </c>
      <c r="L17" s="223"/>
    </row>
    <row r="18" spans="1:16" s="3" customFormat="1" x14ac:dyDescent="0.2">
      <c r="A18" s="210" t="s">
        <v>400</v>
      </c>
      <c r="B18" s="188"/>
      <c r="C18" s="22"/>
      <c r="D18" s="22"/>
      <c r="E18" s="23"/>
      <c r="F18" s="287" t="s">
        <v>397</v>
      </c>
      <c r="G18" s="288"/>
      <c r="H18" s="289"/>
      <c r="I18" s="13">
        <v>89</v>
      </c>
      <c r="J18" s="14" t="s">
        <v>293</v>
      </c>
      <c r="K18" s="62" t="s">
        <v>27</v>
      </c>
      <c r="L18" s="223" t="s">
        <v>418</v>
      </c>
      <c r="N18" s="177"/>
      <c r="O18" s="178" t="s">
        <v>382</v>
      </c>
      <c r="P18" s="177" t="s">
        <v>396</v>
      </c>
    </row>
    <row r="19" spans="1:16" s="3" customFormat="1" x14ac:dyDescent="0.2">
      <c r="A19" s="209"/>
      <c r="B19" s="35"/>
      <c r="C19" s="22"/>
      <c r="D19" s="272" t="s">
        <v>124</v>
      </c>
      <c r="E19" s="272"/>
      <c r="F19" s="272"/>
      <c r="G19" s="272"/>
      <c r="H19" s="9"/>
      <c r="I19" s="10">
        <f>SUM(I20:I32)-I24</f>
        <v>481.00000000000006</v>
      </c>
      <c r="J19" s="14"/>
      <c r="K19" s="14"/>
      <c r="L19" s="223"/>
      <c r="N19" s="180" t="s">
        <v>383</v>
      </c>
      <c r="O19" s="184">
        <f>SUM(O20:O43)</f>
        <v>10000.000000000002</v>
      </c>
      <c r="P19" s="214">
        <v>10000</v>
      </c>
    </row>
    <row r="20" spans="1:16" s="3" customFormat="1" ht="13.8" x14ac:dyDescent="0.2">
      <c r="A20" s="211" t="s">
        <v>399</v>
      </c>
      <c r="B20" s="185"/>
      <c r="C20" s="22"/>
      <c r="D20" s="22"/>
      <c r="E20" s="23"/>
      <c r="F20" s="136" t="s">
        <v>33</v>
      </c>
      <c r="G20" s="136"/>
      <c r="H20" s="134"/>
      <c r="I20" s="133"/>
      <c r="J20" s="132" t="s">
        <v>323</v>
      </c>
      <c r="K20" s="132" t="s">
        <v>30</v>
      </c>
      <c r="L20" s="223"/>
      <c r="N20" s="181" t="s">
        <v>122</v>
      </c>
      <c r="O20" s="179">
        <f t="shared" ref="O20:O36" si="0">SUMIF($D$4:$D$192,$N20,$I$4:$I$192)</f>
        <v>270.5</v>
      </c>
      <c r="P20" s="215">
        <v>1200.9000000000001</v>
      </c>
    </row>
    <row r="21" spans="1:16" s="3" customFormat="1" ht="13.8" x14ac:dyDescent="0.2">
      <c r="A21" s="209"/>
      <c r="B21" s="35"/>
      <c r="C21" s="22"/>
      <c r="D21" s="22"/>
      <c r="E21" s="23"/>
      <c r="F21" s="12" t="s">
        <v>34</v>
      </c>
      <c r="G21" s="12"/>
      <c r="H21" s="9"/>
      <c r="I21" s="13">
        <v>219.1</v>
      </c>
      <c r="J21" s="14" t="s">
        <v>307</v>
      </c>
      <c r="K21" s="14" t="s">
        <v>30</v>
      </c>
      <c r="L21" s="223" t="s">
        <v>419</v>
      </c>
      <c r="N21" s="181" t="s">
        <v>123</v>
      </c>
      <c r="O21" s="179">
        <f t="shared" si="0"/>
        <v>343.2</v>
      </c>
      <c r="P21" s="215">
        <v>344.3</v>
      </c>
    </row>
    <row r="22" spans="1:16" s="3" customFormat="1" ht="13.8" x14ac:dyDescent="0.2">
      <c r="A22" s="209"/>
      <c r="B22" s="35"/>
      <c r="C22" s="22"/>
      <c r="D22" s="22"/>
      <c r="E22" s="23"/>
      <c r="F22" s="12" t="s">
        <v>345</v>
      </c>
      <c r="G22" s="12"/>
      <c r="H22" s="9"/>
      <c r="I22" s="13">
        <v>4.8</v>
      </c>
      <c r="J22" s="14" t="s">
        <v>323</v>
      </c>
      <c r="K22" s="14" t="s">
        <v>30</v>
      </c>
      <c r="L22" s="223" t="s">
        <v>420</v>
      </c>
      <c r="N22" s="181" t="s">
        <v>124</v>
      </c>
      <c r="O22" s="179">
        <f t="shared" si="0"/>
        <v>481.00000000000006</v>
      </c>
      <c r="P22" s="215">
        <v>367.6</v>
      </c>
    </row>
    <row r="23" spans="1:16" s="3" customFormat="1" ht="13.8" x14ac:dyDescent="0.2">
      <c r="A23" s="209"/>
      <c r="B23" s="35"/>
      <c r="C23" s="22"/>
      <c r="D23" s="22"/>
      <c r="E23" s="23"/>
      <c r="F23" s="12" t="s">
        <v>344</v>
      </c>
      <c r="G23" s="12"/>
      <c r="H23" s="9"/>
      <c r="I23" s="13">
        <v>16.100000000000001</v>
      </c>
      <c r="J23" s="14" t="s">
        <v>323</v>
      </c>
      <c r="K23" s="14" t="s">
        <v>30</v>
      </c>
      <c r="L23" s="223" t="s">
        <v>421</v>
      </c>
      <c r="N23" s="181" t="s">
        <v>343</v>
      </c>
      <c r="O23" s="179">
        <f t="shared" si="0"/>
        <v>72.5</v>
      </c>
      <c r="P23" s="215">
        <v>30.7</v>
      </c>
    </row>
    <row r="24" spans="1:16" s="3" customFormat="1" ht="13.8" x14ac:dyDescent="0.2">
      <c r="A24" s="210"/>
      <c r="B24" s="188"/>
      <c r="C24" s="22"/>
      <c r="D24" s="22"/>
      <c r="E24" s="23"/>
      <c r="F24" s="12" t="s">
        <v>35</v>
      </c>
      <c r="G24" s="12"/>
      <c r="H24" s="9"/>
      <c r="I24" s="13">
        <f>SUM(I25:I27)</f>
        <v>68.2</v>
      </c>
      <c r="J24" s="45"/>
      <c r="K24" s="14"/>
      <c r="L24" s="223"/>
      <c r="N24" s="181" t="s">
        <v>395</v>
      </c>
      <c r="O24" s="179">
        <f t="shared" si="0"/>
        <v>275.00000000000006</v>
      </c>
      <c r="P24" s="215">
        <v>278.39999999999998</v>
      </c>
    </row>
    <row r="25" spans="1:16" s="3" customFormat="1" ht="13.8" x14ac:dyDescent="0.2">
      <c r="A25" s="210" t="s">
        <v>400</v>
      </c>
      <c r="B25" s="188"/>
      <c r="C25" s="22"/>
      <c r="D25" s="22"/>
      <c r="E25" s="23"/>
      <c r="F25" s="12"/>
      <c r="G25" s="12"/>
      <c r="H25" s="196" t="s">
        <v>558</v>
      </c>
      <c r="I25" s="13">
        <v>16.600000000000001</v>
      </c>
      <c r="J25" s="197" t="s">
        <v>36</v>
      </c>
      <c r="K25" s="62" t="s">
        <v>56</v>
      </c>
      <c r="L25" s="223"/>
      <c r="N25" s="181" t="s">
        <v>338</v>
      </c>
      <c r="O25" s="179">
        <f t="shared" si="0"/>
        <v>931.00000000000023</v>
      </c>
      <c r="P25" s="215">
        <v>1005.1</v>
      </c>
    </row>
    <row r="26" spans="1:16" s="3" customFormat="1" ht="15.6" x14ac:dyDescent="0.2">
      <c r="A26" s="210" t="s">
        <v>400</v>
      </c>
      <c r="B26" s="188"/>
      <c r="C26" s="22"/>
      <c r="D26" s="22"/>
      <c r="E26" s="23"/>
      <c r="F26" s="12"/>
      <c r="G26" s="12"/>
      <c r="H26" s="196" t="s">
        <v>560</v>
      </c>
      <c r="I26" s="13">
        <v>19.399999999999999</v>
      </c>
      <c r="J26" s="197" t="s">
        <v>559</v>
      </c>
      <c r="K26" s="62" t="s">
        <v>56</v>
      </c>
      <c r="L26" s="223" t="s">
        <v>481</v>
      </c>
      <c r="N26" s="181" t="s">
        <v>126</v>
      </c>
      <c r="O26" s="179">
        <f t="shared" si="0"/>
        <v>470.30000000000007</v>
      </c>
      <c r="P26" s="215">
        <v>429.2</v>
      </c>
    </row>
    <row r="27" spans="1:16" s="3" customFormat="1" ht="13.8" x14ac:dyDescent="0.2">
      <c r="A27" s="210" t="s">
        <v>400</v>
      </c>
      <c r="B27" s="188"/>
      <c r="C27" s="22"/>
      <c r="D27" s="22"/>
      <c r="E27" s="23"/>
      <c r="F27" s="12"/>
      <c r="G27" s="12"/>
      <c r="H27" s="196" t="s">
        <v>381</v>
      </c>
      <c r="I27" s="13">
        <v>32.200000000000003</v>
      </c>
      <c r="J27" s="197" t="s">
        <v>48</v>
      </c>
      <c r="K27" s="199" t="s">
        <v>27</v>
      </c>
      <c r="L27" s="223" t="s">
        <v>422</v>
      </c>
      <c r="N27" s="181" t="s">
        <v>127</v>
      </c>
      <c r="O27" s="179">
        <f t="shared" si="0"/>
        <v>43.899999999999991</v>
      </c>
      <c r="P27" s="215">
        <v>102.7</v>
      </c>
    </row>
    <row r="28" spans="1:16" s="3" customFormat="1" ht="14.4" x14ac:dyDescent="0.2">
      <c r="A28" s="209"/>
      <c r="B28" s="35"/>
      <c r="C28" s="22"/>
      <c r="D28" s="22"/>
      <c r="E28" s="23"/>
      <c r="F28" s="118" t="s">
        <v>14</v>
      </c>
      <c r="G28" s="12"/>
      <c r="H28" s="9"/>
      <c r="I28" s="13">
        <v>111.6</v>
      </c>
      <c r="J28" s="63" t="s">
        <v>193</v>
      </c>
      <c r="K28" s="62" t="s">
        <v>27</v>
      </c>
      <c r="L28" s="223" t="s">
        <v>423</v>
      </c>
      <c r="N28" s="181" t="s">
        <v>128</v>
      </c>
      <c r="O28" s="179">
        <f t="shared" si="0"/>
        <v>1346.1</v>
      </c>
      <c r="P28" s="215">
        <v>1048.2</v>
      </c>
    </row>
    <row r="29" spans="1:16" s="3" customFormat="1" ht="13.8" x14ac:dyDescent="0.2">
      <c r="A29" s="210" t="s">
        <v>400</v>
      </c>
      <c r="B29" s="188"/>
      <c r="C29" s="22"/>
      <c r="D29" s="22"/>
      <c r="E29" s="23"/>
      <c r="F29" s="118" t="s">
        <v>194</v>
      </c>
      <c r="G29" s="12"/>
      <c r="H29" s="9"/>
      <c r="I29" s="13">
        <v>7.2</v>
      </c>
      <c r="J29" s="14" t="s">
        <v>48</v>
      </c>
      <c r="K29" s="195" t="s">
        <v>30</v>
      </c>
      <c r="L29" s="223" t="s">
        <v>424</v>
      </c>
      <c r="N29" s="181" t="s">
        <v>129</v>
      </c>
      <c r="O29" s="179">
        <f t="shared" si="0"/>
        <v>557.19999999999993</v>
      </c>
      <c r="P29" s="215">
        <v>342.7</v>
      </c>
    </row>
    <row r="30" spans="1:16" s="3" customFormat="1" ht="13.8" x14ac:dyDescent="0.2">
      <c r="A30" s="209"/>
      <c r="B30" s="35"/>
      <c r="C30" s="22"/>
      <c r="D30" s="22"/>
      <c r="E30" s="23"/>
      <c r="F30" s="118" t="s">
        <v>195</v>
      </c>
      <c r="G30" s="12"/>
      <c r="H30" s="9"/>
      <c r="I30" s="13">
        <v>25</v>
      </c>
      <c r="J30" s="14" t="s">
        <v>36</v>
      </c>
      <c r="K30" s="62" t="s">
        <v>27</v>
      </c>
      <c r="L30" s="223" t="s">
        <v>425</v>
      </c>
      <c r="N30" s="181" t="s">
        <v>131</v>
      </c>
      <c r="O30" s="179">
        <f t="shared" si="0"/>
        <v>413.09999999999997</v>
      </c>
      <c r="P30" s="215">
        <v>371.3</v>
      </c>
    </row>
    <row r="31" spans="1:16" s="3" customFormat="1" ht="13.8" x14ac:dyDescent="0.2">
      <c r="A31" s="209"/>
      <c r="B31" s="35"/>
      <c r="C31" s="22"/>
      <c r="D31" s="22"/>
      <c r="E31" s="23"/>
      <c r="F31" s="118" t="s">
        <v>196</v>
      </c>
      <c r="G31" s="12"/>
      <c r="H31" s="9"/>
      <c r="I31" s="13">
        <v>15.5</v>
      </c>
      <c r="J31" s="14" t="s">
        <v>293</v>
      </c>
      <c r="K31" s="62" t="s">
        <v>30</v>
      </c>
      <c r="L31" s="223" t="s">
        <v>426</v>
      </c>
      <c r="N31" s="181" t="s">
        <v>132</v>
      </c>
      <c r="O31" s="179">
        <f t="shared" si="0"/>
        <v>440.29999999999995</v>
      </c>
      <c r="P31" s="215">
        <v>336.3</v>
      </c>
    </row>
    <row r="32" spans="1:16" s="3" customFormat="1" ht="13.8" x14ac:dyDescent="0.2">
      <c r="A32" s="212" t="s">
        <v>398</v>
      </c>
      <c r="B32" s="190"/>
      <c r="C32" s="22"/>
      <c r="D32" s="22"/>
      <c r="E32" s="23"/>
      <c r="F32" s="191" t="s">
        <v>361</v>
      </c>
      <c r="G32" s="139"/>
      <c r="H32" s="138"/>
      <c r="I32" s="13">
        <v>13.5</v>
      </c>
      <c r="J32" s="192" t="s">
        <v>36</v>
      </c>
      <c r="K32" s="193" t="s">
        <v>65</v>
      </c>
      <c r="L32" s="223" t="s">
        <v>427</v>
      </c>
      <c r="N32" s="181" t="s">
        <v>133</v>
      </c>
      <c r="O32" s="179">
        <f t="shared" si="0"/>
        <v>51.6</v>
      </c>
      <c r="P32" s="215">
        <v>90.6</v>
      </c>
    </row>
    <row r="33" spans="1:16" s="3" customFormat="1" ht="13.8" x14ac:dyDescent="0.2">
      <c r="A33" s="209"/>
      <c r="B33" s="35"/>
      <c r="C33" s="22"/>
      <c r="D33" s="64" t="s">
        <v>343</v>
      </c>
      <c r="E33" s="23"/>
      <c r="F33" s="119"/>
      <c r="G33" s="12"/>
      <c r="H33" s="9"/>
      <c r="I33" s="10">
        <f>SUM(I34:I37)</f>
        <v>72.5</v>
      </c>
      <c r="J33" s="14"/>
      <c r="K33" s="14"/>
      <c r="L33" s="223"/>
      <c r="N33" s="181" t="s">
        <v>134</v>
      </c>
      <c r="O33" s="179">
        <f t="shared" si="0"/>
        <v>101.60000000000001</v>
      </c>
      <c r="P33" s="215">
        <v>106.4</v>
      </c>
    </row>
    <row r="34" spans="1:16" s="3" customFormat="1" ht="13.8" x14ac:dyDescent="0.2">
      <c r="A34" s="209"/>
      <c r="B34" s="35"/>
      <c r="C34" s="22"/>
      <c r="D34" s="22"/>
      <c r="E34" s="23"/>
      <c r="F34" s="118" t="s">
        <v>197</v>
      </c>
      <c r="G34" s="12"/>
      <c r="H34" s="9"/>
      <c r="I34" s="13">
        <v>18.5</v>
      </c>
      <c r="J34" s="14" t="s">
        <v>48</v>
      </c>
      <c r="K34" s="62" t="s">
        <v>27</v>
      </c>
      <c r="L34" s="223" t="s">
        <v>428</v>
      </c>
      <c r="N34" s="181" t="s">
        <v>135</v>
      </c>
      <c r="O34" s="179">
        <f t="shared" si="0"/>
        <v>663.7</v>
      </c>
      <c r="P34" s="215">
        <v>722.3</v>
      </c>
    </row>
    <row r="35" spans="1:16" s="3" customFormat="1" ht="13.8" x14ac:dyDescent="0.2">
      <c r="A35" s="209"/>
      <c r="B35" s="35"/>
      <c r="C35" s="22"/>
      <c r="D35" s="22"/>
      <c r="E35" s="23"/>
      <c r="F35" s="118" t="s">
        <v>198</v>
      </c>
      <c r="G35" s="12"/>
      <c r="H35" s="9"/>
      <c r="I35" s="13">
        <v>7.9</v>
      </c>
      <c r="J35" s="14" t="s">
        <v>48</v>
      </c>
      <c r="K35" s="62" t="s">
        <v>56</v>
      </c>
      <c r="L35" s="223" t="s">
        <v>429</v>
      </c>
      <c r="N35" s="181" t="s">
        <v>136</v>
      </c>
      <c r="O35" s="179">
        <f t="shared" si="0"/>
        <v>434.2</v>
      </c>
      <c r="P35" s="215">
        <v>375.2</v>
      </c>
    </row>
    <row r="36" spans="1:16" s="3" customFormat="1" ht="13.8" x14ac:dyDescent="0.2">
      <c r="A36" s="209"/>
      <c r="B36" s="35"/>
      <c r="C36" s="22"/>
      <c r="D36" s="22"/>
      <c r="E36" s="23"/>
      <c r="F36" s="118" t="s">
        <v>199</v>
      </c>
      <c r="G36" s="12"/>
      <c r="H36" s="9"/>
      <c r="I36" s="13">
        <v>42.5</v>
      </c>
      <c r="J36" s="14" t="s">
        <v>37</v>
      </c>
      <c r="K36" s="62" t="s">
        <v>56</v>
      </c>
      <c r="L36" s="223" t="s">
        <v>430</v>
      </c>
      <c r="N36" s="181" t="s">
        <v>137</v>
      </c>
      <c r="O36" s="179">
        <f t="shared" si="0"/>
        <v>2442.2000000000007</v>
      </c>
      <c r="P36" s="215">
        <v>2410</v>
      </c>
    </row>
    <row r="37" spans="1:16" s="3" customFormat="1" ht="13.8" x14ac:dyDescent="0.2">
      <c r="A37" s="209"/>
      <c r="B37" s="35"/>
      <c r="C37" s="22"/>
      <c r="D37" s="22"/>
      <c r="E37" s="23"/>
      <c r="F37" s="118" t="s">
        <v>200</v>
      </c>
      <c r="G37" s="12"/>
      <c r="H37" s="9"/>
      <c r="I37" s="13">
        <v>3.6</v>
      </c>
      <c r="J37" s="14" t="s">
        <v>48</v>
      </c>
      <c r="K37" s="62" t="s">
        <v>27</v>
      </c>
      <c r="L37" s="223" t="s">
        <v>431</v>
      </c>
      <c r="N37" s="181" t="s">
        <v>142</v>
      </c>
      <c r="O37" s="179">
        <f t="shared" ref="O37:O42" si="1">SUMIF($E$4:$E$192,$N37,$I$4:$I$192)</f>
        <v>24</v>
      </c>
      <c r="P37" s="215">
        <v>35.6</v>
      </c>
    </row>
    <row r="38" spans="1:16" s="3" customFormat="1" ht="13.8" x14ac:dyDescent="0.2">
      <c r="A38" s="209"/>
      <c r="B38" s="35"/>
      <c r="C38" s="22"/>
      <c r="D38" s="64" t="s">
        <v>342</v>
      </c>
      <c r="E38" s="23"/>
      <c r="F38" s="118"/>
      <c r="G38" s="12"/>
      <c r="H38" s="9"/>
      <c r="I38" s="10">
        <f>SUM(I39:I45)</f>
        <v>275.00000000000006</v>
      </c>
      <c r="J38" s="14"/>
      <c r="K38" s="14"/>
      <c r="L38" s="223"/>
      <c r="N38" s="181" t="s">
        <v>143</v>
      </c>
      <c r="O38" s="179">
        <f t="shared" si="1"/>
        <v>0.1</v>
      </c>
      <c r="P38" s="215">
        <v>8.1</v>
      </c>
    </row>
    <row r="39" spans="1:16" s="3" customFormat="1" ht="13.8" x14ac:dyDescent="0.2">
      <c r="A39" s="209"/>
      <c r="B39" s="35"/>
      <c r="C39" s="22"/>
      <c r="D39" s="22"/>
      <c r="E39" s="23"/>
      <c r="F39" s="12" t="s">
        <v>41</v>
      </c>
      <c r="G39" s="12"/>
      <c r="H39" s="9"/>
      <c r="I39" s="13">
        <v>42.1</v>
      </c>
      <c r="J39" s="14" t="s">
        <v>309</v>
      </c>
      <c r="K39" s="14" t="s">
        <v>38</v>
      </c>
      <c r="L39" s="223" t="s">
        <v>432</v>
      </c>
      <c r="N39" s="181" t="s">
        <v>144</v>
      </c>
      <c r="O39" s="179">
        <f t="shared" si="1"/>
        <v>82.7</v>
      </c>
      <c r="P39" s="215">
        <v>47</v>
      </c>
    </row>
    <row r="40" spans="1:16" s="3" customFormat="1" ht="13.8" x14ac:dyDescent="0.2">
      <c r="A40" s="212" t="s">
        <v>398</v>
      </c>
      <c r="B40" s="190"/>
      <c r="C40" s="22"/>
      <c r="D40" s="22"/>
      <c r="E40" s="23"/>
      <c r="F40" s="191" t="s">
        <v>337</v>
      </c>
      <c r="G40" s="12"/>
      <c r="H40" s="119"/>
      <c r="I40" s="13">
        <v>9</v>
      </c>
      <c r="J40" s="192" t="s">
        <v>48</v>
      </c>
      <c r="K40" s="192" t="s">
        <v>5</v>
      </c>
      <c r="L40" s="223" t="s">
        <v>433</v>
      </c>
      <c r="N40" s="181" t="s">
        <v>145</v>
      </c>
      <c r="O40" s="179">
        <f t="shared" si="1"/>
        <v>272.39999999999998</v>
      </c>
      <c r="P40" s="215">
        <v>137.4</v>
      </c>
    </row>
    <row r="41" spans="1:16" s="3" customFormat="1" ht="13.8" x14ac:dyDescent="0.2">
      <c r="A41" s="209"/>
      <c r="B41" s="35"/>
      <c r="C41" s="22"/>
      <c r="D41" s="22"/>
      <c r="E41" s="23"/>
      <c r="F41" s="9" t="s">
        <v>341</v>
      </c>
      <c r="G41" s="12"/>
      <c r="H41" s="9"/>
      <c r="I41" s="13">
        <v>63.6</v>
      </c>
      <c r="J41" s="14" t="s">
        <v>340</v>
      </c>
      <c r="K41" s="62" t="s">
        <v>56</v>
      </c>
      <c r="L41" s="223" t="s">
        <v>434</v>
      </c>
      <c r="N41" s="181" t="s">
        <v>146</v>
      </c>
      <c r="O41" s="179">
        <f t="shared" si="1"/>
        <v>132.39999999999998</v>
      </c>
      <c r="P41" s="215">
        <v>85.4</v>
      </c>
    </row>
    <row r="42" spans="1:16" s="3" customFormat="1" ht="13.8" x14ac:dyDescent="0.2">
      <c r="A42" s="209"/>
      <c r="B42" s="35"/>
      <c r="C42" s="22"/>
      <c r="D42" s="22"/>
      <c r="E42" s="23"/>
      <c r="F42" s="118" t="s">
        <v>362</v>
      </c>
      <c r="G42" s="12"/>
      <c r="H42" s="9"/>
      <c r="I42" s="13">
        <v>87.4</v>
      </c>
      <c r="J42" s="14" t="s">
        <v>39</v>
      </c>
      <c r="K42" s="62" t="s">
        <v>56</v>
      </c>
      <c r="L42" s="223" t="s">
        <v>435</v>
      </c>
      <c r="N42" s="181" t="s">
        <v>148</v>
      </c>
      <c r="O42" s="179">
        <f t="shared" si="1"/>
        <v>74.5</v>
      </c>
      <c r="P42" s="215">
        <v>58.4</v>
      </c>
    </row>
    <row r="43" spans="1:16" s="3" customFormat="1" ht="13.8" x14ac:dyDescent="0.2">
      <c r="A43" s="210" t="s">
        <v>400</v>
      </c>
      <c r="B43" s="188"/>
      <c r="C43" s="22"/>
      <c r="D43" s="22"/>
      <c r="E43" s="23"/>
      <c r="F43" s="118" t="s">
        <v>202</v>
      </c>
      <c r="G43" s="12"/>
      <c r="H43" s="9"/>
      <c r="I43" s="13">
        <v>5.4</v>
      </c>
      <c r="J43" s="14" t="s">
        <v>36</v>
      </c>
      <c r="K43" s="198" t="s">
        <v>56</v>
      </c>
      <c r="L43" s="223" t="s">
        <v>436</v>
      </c>
      <c r="N43" s="182" t="s">
        <v>394</v>
      </c>
      <c r="O43" s="179">
        <f>I191</f>
        <v>76.5</v>
      </c>
      <c r="P43" s="215">
        <v>66.2</v>
      </c>
    </row>
    <row r="44" spans="1:16" s="3" customFormat="1" x14ac:dyDescent="0.2">
      <c r="A44" s="210" t="s">
        <v>400</v>
      </c>
      <c r="B44" s="188"/>
      <c r="C44" s="22"/>
      <c r="D44" s="22"/>
      <c r="E44" s="23"/>
      <c r="F44" s="118" t="s">
        <v>203</v>
      </c>
      <c r="G44" s="12"/>
      <c r="H44" s="9"/>
      <c r="I44" s="13">
        <v>37.700000000000003</v>
      </c>
      <c r="J44" s="14" t="s">
        <v>48</v>
      </c>
      <c r="K44" s="198" t="s">
        <v>27</v>
      </c>
      <c r="L44" s="223" t="s">
        <v>437</v>
      </c>
    </row>
    <row r="45" spans="1:16" s="3" customFormat="1" x14ac:dyDescent="0.2">
      <c r="A45" s="209"/>
      <c r="B45" s="35"/>
      <c r="C45" s="22"/>
      <c r="D45" s="22"/>
      <c r="E45" s="23"/>
      <c r="F45" s="278" t="s">
        <v>339</v>
      </c>
      <c r="G45" s="279"/>
      <c r="H45" s="277"/>
      <c r="I45" s="13">
        <v>29.8</v>
      </c>
      <c r="J45" s="14" t="s">
        <v>36</v>
      </c>
      <c r="K45" s="62" t="s">
        <v>27</v>
      </c>
      <c r="L45" s="223" t="s">
        <v>438</v>
      </c>
    </row>
    <row r="46" spans="1:16" s="3" customFormat="1" x14ac:dyDescent="0.2">
      <c r="A46" s="209"/>
      <c r="B46" s="35"/>
      <c r="C46" s="22"/>
      <c r="D46" s="64" t="s">
        <v>338</v>
      </c>
      <c r="E46" s="23"/>
      <c r="F46" s="64"/>
      <c r="G46" s="23"/>
      <c r="H46" s="9"/>
      <c r="I46" s="10">
        <f>SUM(I47:I53)-I49</f>
        <v>931.00000000000023</v>
      </c>
      <c r="J46" s="14"/>
      <c r="K46" s="14"/>
      <c r="L46" s="223"/>
    </row>
    <row r="47" spans="1:16" s="3" customFormat="1" x14ac:dyDescent="0.2">
      <c r="A47" s="209"/>
      <c r="B47" s="35"/>
      <c r="C47" s="22"/>
      <c r="D47" s="22"/>
      <c r="E47" s="23"/>
      <c r="F47" s="12" t="s">
        <v>40</v>
      </c>
      <c r="G47" s="12"/>
      <c r="H47" s="9"/>
      <c r="I47" s="13">
        <v>484.1</v>
      </c>
      <c r="J47" s="14" t="s">
        <v>36</v>
      </c>
      <c r="K47" s="14" t="s">
        <v>27</v>
      </c>
      <c r="L47" s="223" t="s">
        <v>439</v>
      </c>
    </row>
    <row r="48" spans="1:16" s="3" customFormat="1" x14ac:dyDescent="0.2">
      <c r="A48" s="212" t="s">
        <v>398</v>
      </c>
      <c r="B48" s="190"/>
      <c r="C48" s="22"/>
      <c r="D48" s="22"/>
      <c r="E48" s="23"/>
      <c r="F48" s="191" t="s">
        <v>336</v>
      </c>
      <c r="G48" s="12"/>
      <c r="H48" s="119"/>
      <c r="I48" s="13">
        <v>10.7</v>
      </c>
      <c r="J48" s="192" t="s">
        <v>36</v>
      </c>
      <c r="K48" s="193" t="s">
        <v>56</v>
      </c>
      <c r="L48" s="223" t="s">
        <v>440</v>
      </c>
    </row>
    <row r="49" spans="1:12" s="3" customFormat="1" x14ac:dyDescent="0.2">
      <c r="A49" s="209"/>
      <c r="B49" s="35"/>
      <c r="C49" s="22"/>
      <c r="D49" s="22"/>
      <c r="E49" s="23"/>
      <c r="F49" s="118" t="s">
        <v>204</v>
      </c>
      <c r="G49" s="12"/>
      <c r="H49" s="9"/>
      <c r="I49" s="13">
        <f>SUM(I50:I51)</f>
        <v>194.8</v>
      </c>
      <c r="J49" s="14"/>
      <c r="K49" s="14"/>
      <c r="L49" s="223"/>
    </row>
    <row r="50" spans="1:12" s="3" customFormat="1" x14ac:dyDescent="0.2">
      <c r="A50" s="209"/>
      <c r="B50" s="35"/>
      <c r="C50" s="22"/>
      <c r="D50" s="22"/>
      <c r="E50" s="23"/>
      <c r="F50" s="118"/>
      <c r="G50" s="12"/>
      <c r="H50" s="65" t="s">
        <v>205</v>
      </c>
      <c r="I50" s="13">
        <v>155.30000000000001</v>
      </c>
      <c r="J50" s="14" t="s">
        <v>48</v>
      </c>
      <c r="K50" s="62" t="s">
        <v>56</v>
      </c>
      <c r="L50" s="223" t="s">
        <v>441</v>
      </c>
    </row>
    <row r="51" spans="1:12" s="3" customFormat="1" x14ac:dyDescent="0.2">
      <c r="A51" s="210" t="s">
        <v>400</v>
      </c>
      <c r="B51" s="35"/>
      <c r="C51" s="22"/>
      <c r="D51" s="22"/>
      <c r="E51" s="23"/>
      <c r="F51" s="118"/>
      <c r="G51" s="12"/>
      <c r="H51" s="119" t="s">
        <v>206</v>
      </c>
      <c r="I51" s="13">
        <v>39.5</v>
      </c>
      <c r="J51" s="14" t="s">
        <v>36</v>
      </c>
      <c r="K51" s="198" t="s">
        <v>27</v>
      </c>
      <c r="L51" s="223" t="s">
        <v>442</v>
      </c>
    </row>
    <row r="52" spans="1:12" s="3" customFormat="1" x14ac:dyDescent="0.2">
      <c r="A52" s="210" t="s">
        <v>400</v>
      </c>
      <c r="B52" s="188"/>
      <c r="C52" s="22"/>
      <c r="D52" s="22"/>
      <c r="E52" s="23"/>
      <c r="F52" s="9" t="s">
        <v>58</v>
      </c>
      <c r="G52" s="12"/>
      <c r="H52" s="119"/>
      <c r="I52" s="13">
        <v>189.7</v>
      </c>
      <c r="J52" s="14" t="s">
        <v>36</v>
      </c>
      <c r="K52" s="198" t="s">
        <v>49</v>
      </c>
      <c r="L52" s="223" t="s">
        <v>443</v>
      </c>
    </row>
    <row r="53" spans="1:12" s="3" customFormat="1" x14ac:dyDescent="0.2">
      <c r="A53" s="210" t="s">
        <v>400</v>
      </c>
      <c r="B53" s="188"/>
      <c r="C53" s="22"/>
      <c r="D53" s="22"/>
      <c r="E53" s="23"/>
      <c r="F53" s="118" t="s">
        <v>59</v>
      </c>
      <c r="G53" s="12"/>
      <c r="H53" s="119"/>
      <c r="I53" s="13">
        <v>51.7</v>
      </c>
      <c r="J53" s="14" t="s">
        <v>36</v>
      </c>
      <c r="K53" s="198" t="s">
        <v>27</v>
      </c>
      <c r="L53" s="223" t="s">
        <v>444</v>
      </c>
    </row>
    <row r="54" spans="1:12" s="3" customFormat="1" x14ac:dyDescent="0.2">
      <c r="A54" s="209"/>
      <c r="B54" s="35"/>
      <c r="C54" s="22"/>
      <c r="D54" s="272" t="s">
        <v>126</v>
      </c>
      <c r="E54" s="272"/>
      <c r="F54" s="272"/>
      <c r="G54" s="272"/>
      <c r="H54" s="9"/>
      <c r="I54" s="10">
        <f>SUM(I55:I63)</f>
        <v>470.30000000000007</v>
      </c>
      <c r="J54" s="14"/>
      <c r="K54" s="14"/>
      <c r="L54" s="223"/>
    </row>
    <row r="55" spans="1:12" s="3" customFormat="1" x14ac:dyDescent="0.2">
      <c r="A55" s="209"/>
      <c r="B55" s="35"/>
      <c r="C55" s="22"/>
      <c r="D55" s="22"/>
      <c r="E55" s="23"/>
      <c r="F55" s="12" t="s">
        <v>42</v>
      </c>
      <c r="G55" s="12"/>
      <c r="H55" s="9"/>
      <c r="I55" s="13">
        <v>94.9</v>
      </c>
      <c r="J55" s="14" t="s">
        <v>37</v>
      </c>
      <c r="K55" s="14" t="s">
        <v>27</v>
      </c>
      <c r="L55" s="223" t="s">
        <v>445</v>
      </c>
    </row>
    <row r="56" spans="1:12" s="3" customFormat="1" x14ac:dyDescent="0.2">
      <c r="A56" s="209"/>
      <c r="B56" s="35"/>
      <c r="C56" s="22"/>
      <c r="D56" s="22"/>
      <c r="E56" s="23"/>
      <c r="F56" s="12" t="s">
        <v>43</v>
      </c>
      <c r="G56" s="12"/>
      <c r="H56" s="9"/>
      <c r="I56" s="13">
        <v>10.6</v>
      </c>
      <c r="J56" s="14" t="s">
        <v>44</v>
      </c>
      <c r="K56" s="14" t="s">
        <v>30</v>
      </c>
      <c r="L56" s="223" t="s">
        <v>446</v>
      </c>
    </row>
    <row r="57" spans="1:12" s="3" customFormat="1" x14ac:dyDescent="0.2">
      <c r="A57" s="209"/>
      <c r="B57" s="35"/>
      <c r="C57" s="22"/>
      <c r="D57" s="22"/>
      <c r="E57" s="23"/>
      <c r="F57" s="12" t="s">
        <v>45</v>
      </c>
      <c r="G57" s="12"/>
      <c r="H57" s="9"/>
      <c r="I57" s="13">
        <v>7.7</v>
      </c>
      <c r="J57" s="14" t="s">
        <v>37</v>
      </c>
      <c r="K57" s="14" t="s">
        <v>30</v>
      </c>
      <c r="L57" s="223" t="s">
        <v>447</v>
      </c>
    </row>
    <row r="58" spans="1:12" s="3" customFormat="1" x14ac:dyDescent="0.2">
      <c r="A58" s="209"/>
      <c r="B58" s="35"/>
      <c r="C58" s="22"/>
      <c r="D58" s="22"/>
      <c r="E58" s="23"/>
      <c r="F58" s="12" t="s">
        <v>46</v>
      </c>
      <c r="G58" s="12"/>
      <c r="H58" s="9"/>
      <c r="I58" s="13">
        <v>12.6</v>
      </c>
      <c r="J58" s="14" t="s">
        <v>37</v>
      </c>
      <c r="K58" s="14" t="s">
        <v>30</v>
      </c>
      <c r="L58" s="223" t="s">
        <v>448</v>
      </c>
    </row>
    <row r="59" spans="1:12" s="3" customFormat="1" x14ac:dyDescent="0.2">
      <c r="A59" s="209"/>
      <c r="B59" s="35"/>
      <c r="C59" s="22"/>
      <c r="D59" s="22"/>
      <c r="E59" s="23"/>
      <c r="F59" s="12" t="s">
        <v>47</v>
      </c>
      <c r="G59" s="12"/>
      <c r="H59" s="9"/>
      <c r="I59" s="13">
        <v>285.60000000000002</v>
      </c>
      <c r="J59" s="14" t="s">
        <v>39</v>
      </c>
      <c r="K59" s="62" t="s">
        <v>56</v>
      </c>
      <c r="L59" s="223" t="s">
        <v>449</v>
      </c>
    </row>
    <row r="60" spans="1:12" s="3" customFormat="1" x14ac:dyDescent="0.2">
      <c r="A60" s="209"/>
      <c r="B60" s="35"/>
      <c r="C60" s="22"/>
      <c r="D60" s="22"/>
      <c r="E60" s="23"/>
      <c r="F60" s="12" t="s">
        <v>335</v>
      </c>
      <c r="G60" s="12"/>
      <c r="H60" s="9"/>
      <c r="I60" s="13">
        <v>30.4</v>
      </c>
      <c r="J60" s="14" t="s">
        <v>48</v>
      </c>
      <c r="K60" s="14" t="s">
        <v>6</v>
      </c>
      <c r="L60" s="223" t="s">
        <v>450</v>
      </c>
    </row>
    <row r="61" spans="1:12" s="3" customFormat="1" x14ac:dyDescent="0.2">
      <c r="A61" s="209"/>
      <c r="B61" s="35"/>
      <c r="C61" s="22"/>
      <c r="D61" s="22"/>
      <c r="E61" s="23"/>
      <c r="F61" s="118" t="s">
        <v>207</v>
      </c>
      <c r="G61" s="12"/>
      <c r="H61" s="9"/>
      <c r="I61" s="13">
        <v>6.6</v>
      </c>
      <c r="J61" s="14" t="s">
        <v>51</v>
      </c>
      <c r="K61" s="62" t="s">
        <v>27</v>
      </c>
      <c r="L61" s="223" t="s">
        <v>451</v>
      </c>
    </row>
    <row r="62" spans="1:12" s="3" customFormat="1" x14ac:dyDescent="0.2">
      <c r="A62" s="210" t="s">
        <v>400</v>
      </c>
      <c r="B62" s="188"/>
      <c r="C62" s="22"/>
      <c r="D62" s="22"/>
      <c r="E62" s="23"/>
      <c r="F62" s="118" t="s">
        <v>208</v>
      </c>
      <c r="G62" s="12"/>
      <c r="H62" s="9"/>
      <c r="I62" s="13">
        <v>14.8</v>
      </c>
      <c r="J62" s="14" t="s">
        <v>48</v>
      </c>
      <c r="K62" s="195" t="s">
        <v>27</v>
      </c>
      <c r="L62" s="223" t="s">
        <v>452</v>
      </c>
    </row>
    <row r="63" spans="1:12" s="3" customFormat="1" x14ac:dyDescent="0.2">
      <c r="A63" s="209"/>
      <c r="B63" s="35"/>
      <c r="C63" s="22"/>
      <c r="D63" s="22"/>
      <c r="E63" s="23"/>
      <c r="F63" s="118" t="s">
        <v>209</v>
      </c>
      <c r="G63" s="12"/>
      <c r="H63" s="9"/>
      <c r="I63" s="13">
        <v>7.1</v>
      </c>
      <c r="J63" s="14" t="s">
        <v>37</v>
      </c>
      <c r="K63" s="62" t="s">
        <v>27</v>
      </c>
      <c r="L63" s="223" t="s">
        <v>453</v>
      </c>
    </row>
    <row r="64" spans="1:12" s="3" customFormat="1" x14ac:dyDescent="0.2">
      <c r="A64" s="209"/>
      <c r="B64" s="35"/>
      <c r="C64" s="22"/>
      <c r="D64" s="22" t="s">
        <v>127</v>
      </c>
      <c r="E64" s="23"/>
      <c r="F64" s="12"/>
      <c r="G64" s="12"/>
      <c r="H64" s="9"/>
      <c r="I64" s="10">
        <f>SUM(I65:I70)</f>
        <v>43.899999999999991</v>
      </c>
      <c r="J64" s="14"/>
      <c r="K64" s="14"/>
      <c r="L64" s="223"/>
    </row>
    <row r="65" spans="1:12" s="3" customFormat="1" x14ac:dyDescent="0.2">
      <c r="A65" s="211" t="s">
        <v>561</v>
      </c>
      <c r="B65" s="185"/>
      <c r="C65" s="22"/>
      <c r="D65" s="22"/>
      <c r="E65" s="23"/>
      <c r="F65" s="143" t="s">
        <v>210</v>
      </c>
      <c r="G65" s="136"/>
      <c r="H65" s="134"/>
      <c r="I65" s="141"/>
      <c r="J65" s="132" t="s">
        <v>37</v>
      </c>
      <c r="K65" s="140" t="s">
        <v>27</v>
      </c>
      <c r="L65" s="223"/>
    </row>
    <row r="66" spans="1:12" s="3" customFormat="1" x14ac:dyDescent="0.2">
      <c r="A66" s="211" t="s">
        <v>561</v>
      </c>
      <c r="B66" s="185"/>
      <c r="C66" s="22"/>
      <c r="D66" s="22"/>
      <c r="E66" s="23"/>
      <c r="F66" s="134" t="s">
        <v>211</v>
      </c>
      <c r="G66" s="136"/>
      <c r="H66" s="134"/>
      <c r="I66" s="141"/>
      <c r="J66" s="132" t="s">
        <v>36</v>
      </c>
      <c r="K66" s="140" t="s">
        <v>56</v>
      </c>
      <c r="L66" s="223"/>
    </row>
    <row r="67" spans="1:12" s="3" customFormat="1" x14ac:dyDescent="0.2">
      <c r="A67" s="211" t="s">
        <v>561</v>
      </c>
      <c r="B67" s="185"/>
      <c r="C67" s="22"/>
      <c r="D67" s="22"/>
      <c r="E67" s="23"/>
      <c r="F67" s="142" t="s">
        <v>212</v>
      </c>
      <c r="G67" s="136"/>
      <c r="H67" s="134"/>
      <c r="I67" s="141"/>
      <c r="J67" s="132" t="s">
        <v>154</v>
      </c>
      <c r="K67" s="140" t="s">
        <v>56</v>
      </c>
      <c r="L67" s="223"/>
    </row>
    <row r="68" spans="1:12" s="3" customFormat="1" x14ac:dyDescent="0.2">
      <c r="A68" s="209"/>
      <c r="B68" s="35"/>
      <c r="C68" s="22"/>
      <c r="D68" s="22"/>
      <c r="E68" s="23"/>
      <c r="F68" s="72" t="s">
        <v>213</v>
      </c>
      <c r="G68" s="12"/>
      <c r="H68" s="9"/>
      <c r="I68" s="10">
        <v>19.899999999999999</v>
      </c>
      <c r="J68" s="14" t="s">
        <v>48</v>
      </c>
      <c r="K68" s="62" t="s">
        <v>56</v>
      </c>
      <c r="L68" s="223" t="s">
        <v>454</v>
      </c>
    </row>
    <row r="69" spans="1:12" s="3" customFormat="1" x14ac:dyDescent="0.2">
      <c r="A69" s="212" t="s">
        <v>398</v>
      </c>
      <c r="B69" s="190"/>
      <c r="C69" s="22"/>
      <c r="D69" s="22"/>
      <c r="E69" s="23"/>
      <c r="F69" s="201" t="s">
        <v>363</v>
      </c>
      <c r="G69" s="136"/>
      <c r="H69" s="134"/>
      <c r="I69" s="10">
        <v>14.7</v>
      </c>
      <c r="J69" s="192" t="s">
        <v>37</v>
      </c>
      <c r="K69" s="193" t="s">
        <v>56</v>
      </c>
      <c r="L69" s="223" t="s">
        <v>455</v>
      </c>
    </row>
    <row r="70" spans="1:12" s="3" customFormat="1" x14ac:dyDescent="0.2">
      <c r="A70" s="210" t="s">
        <v>400</v>
      </c>
      <c r="B70" s="188"/>
      <c r="C70" s="22"/>
      <c r="D70" s="22"/>
      <c r="E70" s="23"/>
      <c r="F70" s="202" t="s">
        <v>402</v>
      </c>
      <c r="G70" s="12"/>
      <c r="H70" s="9"/>
      <c r="I70" s="10">
        <v>9.3000000000000007</v>
      </c>
      <c r="J70" s="14" t="s">
        <v>36</v>
      </c>
      <c r="K70" s="62" t="s">
        <v>27</v>
      </c>
      <c r="L70" s="223" t="s">
        <v>456</v>
      </c>
    </row>
    <row r="71" spans="1:12" s="3" customFormat="1" x14ac:dyDescent="0.2">
      <c r="A71" s="209"/>
      <c r="B71" s="35"/>
      <c r="C71" s="22"/>
      <c r="D71" s="22" t="s">
        <v>128</v>
      </c>
      <c r="E71" s="23"/>
      <c r="F71" s="12"/>
      <c r="G71" s="12"/>
      <c r="H71" s="9"/>
      <c r="I71" s="10">
        <f>SUM(I72:I82)</f>
        <v>1346.1</v>
      </c>
      <c r="J71" s="14"/>
      <c r="K71" s="14"/>
      <c r="L71" s="223"/>
    </row>
    <row r="72" spans="1:12" s="3" customFormat="1" x14ac:dyDescent="0.2">
      <c r="A72" s="209"/>
      <c r="B72" s="35"/>
      <c r="C72" s="22"/>
      <c r="D72" s="22"/>
      <c r="E72" s="23"/>
      <c r="F72" s="12" t="s">
        <v>50</v>
      </c>
      <c r="G72" s="12"/>
      <c r="H72" s="9"/>
      <c r="I72" s="13">
        <v>54.6</v>
      </c>
      <c r="J72" s="14" t="s">
        <v>51</v>
      </c>
      <c r="K72" s="14" t="s">
        <v>27</v>
      </c>
      <c r="L72" s="223" t="s">
        <v>457</v>
      </c>
    </row>
    <row r="73" spans="1:12" s="3" customFormat="1" x14ac:dyDescent="0.2">
      <c r="A73" s="209"/>
      <c r="B73" s="35"/>
      <c r="C73" s="22"/>
      <c r="D73" s="22"/>
      <c r="E73" s="23"/>
      <c r="F73" s="12" t="s">
        <v>52</v>
      </c>
      <c r="G73" s="12"/>
      <c r="H73" s="9"/>
      <c r="I73" s="13">
        <v>14</v>
      </c>
      <c r="J73" s="14" t="s">
        <v>51</v>
      </c>
      <c r="K73" s="14" t="s">
        <v>27</v>
      </c>
      <c r="L73" s="223" t="s">
        <v>458</v>
      </c>
    </row>
    <row r="74" spans="1:12" s="3" customFormat="1" x14ac:dyDescent="0.2">
      <c r="A74" s="209"/>
      <c r="B74" s="35"/>
      <c r="C74" s="22"/>
      <c r="D74" s="22"/>
      <c r="E74" s="23"/>
      <c r="F74" s="12" t="s">
        <v>334</v>
      </c>
      <c r="G74" s="12"/>
      <c r="H74" s="9"/>
      <c r="I74" s="13">
        <v>17.899999999999999</v>
      </c>
      <c r="J74" s="14" t="s">
        <v>51</v>
      </c>
      <c r="K74" s="14" t="s">
        <v>27</v>
      </c>
      <c r="L74" s="223" t="s">
        <v>459</v>
      </c>
    </row>
    <row r="75" spans="1:12" s="3" customFormat="1" x14ac:dyDescent="0.2">
      <c r="A75" s="209"/>
      <c r="B75" s="35"/>
      <c r="C75" s="22"/>
      <c r="D75" s="22"/>
      <c r="E75" s="23"/>
      <c r="F75" s="12" t="s">
        <v>53</v>
      </c>
      <c r="G75" s="12"/>
      <c r="H75" s="9"/>
      <c r="I75" s="13">
        <v>16.5</v>
      </c>
      <c r="J75" s="14" t="s">
        <v>51</v>
      </c>
      <c r="K75" s="14" t="s">
        <v>27</v>
      </c>
      <c r="L75" s="223" t="s">
        <v>460</v>
      </c>
    </row>
    <row r="76" spans="1:12" s="3" customFormat="1" x14ac:dyDescent="0.2">
      <c r="A76" s="209"/>
      <c r="B76" s="35"/>
      <c r="C76" s="22"/>
      <c r="D76" s="22"/>
      <c r="E76" s="23"/>
      <c r="F76" s="12" t="s">
        <v>333</v>
      </c>
      <c r="G76" s="12"/>
      <c r="H76" s="9"/>
      <c r="I76" s="13">
        <v>706.8</v>
      </c>
      <c r="J76" s="14" t="s">
        <v>51</v>
      </c>
      <c r="K76" s="14" t="s">
        <v>27</v>
      </c>
      <c r="L76" s="223" t="s">
        <v>461</v>
      </c>
    </row>
    <row r="77" spans="1:12" s="3" customFormat="1" x14ac:dyDescent="0.2">
      <c r="A77" s="209"/>
      <c r="B77" s="35"/>
      <c r="C77" s="22"/>
      <c r="D77" s="22"/>
      <c r="E77" s="23"/>
      <c r="F77" s="12" t="s">
        <v>332</v>
      </c>
      <c r="G77" s="12"/>
      <c r="H77" s="9"/>
      <c r="I77" s="13">
        <v>53.3</v>
      </c>
      <c r="J77" s="14" t="s">
        <v>51</v>
      </c>
      <c r="K77" s="14" t="s">
        <v>27</v>
      </c>
      <c r="L77" s="223" t="s">
        <v>462</v>
      </c>
    </row>
    <row r="78" spans="1:12" s="3" customFormat="1" x14ac:dyDescent="0.2">
      <c r="A78" s="210" t="s">
        <v>400</v>
      </c>
      <c r="B78" s="188"/>
      <c r="C78" s="22"/>
      <c r="D78" s="22"/>
      <c r="E78" s="23"/>
      <c r="F78" s="194" t="s">
        <v>365</v>
      </c>
      <c r="G78" s="139"/>
      <c r="H78" s="138"/>
      <c r="I78" s="13">
        <v>136.30000000000001</v>
      </c>
      <c r="J78" s="14" t="s">
        <v>156</v>
      </c>
      <c r="K78" s="14" t="s">
        <v>27</v>
      </c>
      <c r="L78" s="223" t="s">
        <v>463</v>
      </c>
    </row>
    <row r="79" spans="1:12" s="3" customFormat="1" x14ac:dyDescent="0.2">
      <c r="A79" s="209"/>
      <c r="B79" s="35"/>
      <c r="C79" s="22"/>
      <c r="D79" s="22"/>
      <c r="E79" s="23"/>
      <c r="F79" s="12" t="s">
        <v>16</v>
      </c>
      <c r="G79" s="12"/>
      <c r="H79" s="9"/>
      <c r="I79" s="13">
        <v>91.6</v>
      </c>
      <c r="J79" s="14" t="s">
        <v>37</v>
      </c>
      <c r="K79" s="14" t="s">
        <v>27</v>
      </c>
      <c r="L79" s="223" t="s">
        <v>464</v>
      </c>
    </row>
    <row r="80" spans="1:12" s="3" customFormat="1" x14ac:dyDescent="0.2">
      <c r="A80" s="211" t="s">
        <v>561</v>
      </c>
      <c r="B80" s="185"/>
      <c r="C80" s="22"/>
      <c r="D80" s="22"/>
      <c r="E80" s="23"/>
      <c r="F80" s="136" t="s">
        <v>54</v>
      </c>
      <c r="G80" s="136"/>
      <c r="H80" s="134"/>
      <c r="I80" s="133"/>
      <c r="J80" s="132" t="s">
        <v>51</v>
      </c>
      <c r="K80" s="132" t="s">
        <v>27</v>
      </c>
      <c r="L80" s="223"/>
    </row>
    <row r="81" spans="1:12" s="3" customFormat="1" x14ac:dyDescent="0.2">
      <c r="A81" s="209"/>
      <c r="B81" s="35"/>
      <c r="C81" s="22"/>
      <c r="D81" s="22"/>
      <c r="E81" s="23"/>
      <c r="F81" s="12" t="s">
        <v>331</v>
      </c>
      <c r="G81" s="12"/>
      <c r="H81" s="9"/>
      <c r="I81" s="13">
        <v>59.4</v>
      </c>
      <c r="J81" s="14" t="s">
        <v>330</v>
      </c>
      <c r="K81" s="14" t="s">
        <v>27</v>
      </c>
      <c r="L81" s="223" t="s">
        <v>465</v>
      </c>
    </row>
    <row r="82" spans="1:12" s="3" customFormat="1" x14ac:dyDescent="0.2">
      <c r="A82" s="209"/>
      <c r="B82" s="35"/>
      <c r="C82" s="22"/>
      <c r="D82" s="22"/>
      <c r="E82" s="23"/>
      <c r="F82" s="121" t="s">
        <v>215</v>
      </c>
      <c r="G82" s="12"/>
      <c r="H82" s="9"/>
      <c r="I82" s="13">
        <v>195.7</v>
      </c>
      <c r="J82" s="14" t="s">
        <v>51</v>
      </c>
      <c r="K82" s="62" t="s">
        <v>27</v>
      </c>
      <c r="L82" s="223" t="s">
        <v>466</v>
      </c>
    </row>
    <row r="83" spans="1:12" s="3" customFormat="1" x14ac:dyDescent="0.2">
      <c r="A83" s="209"/>
      <c r="B83" s="35"/>
      <c r="C83" s="22"/>
      <c r="D83" s="272" t="s">
        <v>129</v>
      </c>
      <c r="E83" s="272"/>
      <c r="F83" s="272"/>
      <c r="G83" s="272"/>
      <c r="H83" s="9"/>
      <c r="I83" s="10">
        <f>SUM(I84:I85)</f>
        <v>557.19999999999993</v>
      </c>
      <c r="J83" s="14"/>
      <c r="K83" s="14"/>
      <c r="L83" s="223"/>
    </row>
    <row r="84" spans="1:12" s="3" customFormat="1" x14ac:dyDescent="0.2">
      <c r="A84" s="209"/>
      <c r="B84" s="35"/>
      <c r="C84" s="22"/>
      <c r="D84" s="22"/>
      <c r="E84" s="23"/>
      <c r="F84" s="12" t="s">
        <v>55</v>
      </c>
      <c r="G84" s="12"/>
      <c r="H84" s="9"/>
      <c r="I84" s="13">
        <v>538.29999999999995</v>
      </c>
      <c r="J84" s="14" t="s">
        <v>307</v>
      </c>
      <c r="K84" s="14" t="s">
        <v>56</v>
      </c>
      <c r="L84" s="223" t="s">
        <v>467</v>
      </c>
    </row>
    <row r="85" spans="1:12" s="3" customFormat="1" x14ac:dyDescent="0.2">
      <c r="A85" s="209"/>
      <c r="B85" s="35"/>
      <c r="C85" s="22"/>
      <c r="D85" s="22"/>
      <c r="E85" s="23"/>
      <c r="F85" s="12" t="s">
        <v>57</v>
      </c>
      <c r="G85" s="12"/>
      <c r="H85" s="9"/>
      <c r="I85" s="13">
        <v>18.899999999999999</v>
      </c>
      <c r="J85" s="14" t="s">
        <v>36</v>
      </c>
      <c r="K85" s="14" t="s">
        <v>27</v>
      </c>
      <c r="L85" s="223" t="s">
        <v>468</v>
      </c>
    </row>
    <row r="86" spans="1:12" s="3" customFormat="1" x14ac:dyDescent="0.2">
      <c r="A86" s="209"/>
      <c r="B86" s="35"/>
      <c r="C86" s="22"/>
      <c r="D86" s="22" t="s">
        <v>131</v>
      </c>
      <c r="E86" s="22"/>
      <c r="F86" s="9"/>
      <c r="G86" s="9"/>
      <c r="H86" s="9"/>
      <c r="I86" s="10">
        <f>SUM(I87:I99)</f>
        <v>413.09999999999997</v>
      </c>
      <c r="J86" s="14"/>
      <c r="K86" s="14"/>
      <c r="L86" s="223"/>
    </row>
    <row r="87" spans="1:12" s="3" customFormat="1" x14ac:dyDescent="0.2">
      <c r="A87" s="209"/>
      <c r="B87" s="35"/>
      <c r="C87" s="22"/>
      <c r="D87" s="22"/>
      <c r="E87" s="22"/>
      <c r="F87" s="9" t="s">
        <v>17</v>
      </c>
      <c r="G87" s="9"/>
      <c r="H87" s="9"/>
      <c r="I87" s="10">
        <v>8.6999999999999993</v>
      </c>
      <c r="J87" s="14" t="s">
        <v>305</v>
      </c>
      <c r="K87" s="14" t="s">
        <v>82</v>
      </c>
      <c r="L87" s="223" t="s">
        <v>469</v>
      </c>
    </row>
    <row r="88" spans="1:12" s="3" customFormat="1" x14ac:dyDescent="0.2">
      <c r="A88" s="209"/>
      <c r="B88" s="35"/>
      <c r="C88" s="22"/>
      <c r="D88" s="22"/>
      <c r="E88" s="23"/>
      <c r="F88" s="12" t="s">
        <v>329</v>
      </c>
      <c r="G88" s="12"/>
      <c r="H88" s="9"/>
      <c r="I88" s="13">
        <v>38.6</v>
      </c>
      <c r="J88" s="14" t="s">
        <v>307</v>
      </c>
      <c r="K88" s="14" t="s">
        <v>30</v>
      </c>
      <c r="L88" s="223" t="s">
        <v>470</v>
      </c>
    </row>
    <row r="89" spans="1:12" s="3" customFormat="1" x14ac:dyDescent="0.2">
      <c r="A89" s="211" t="s">
        <v>561</v>
      </c>
      <c r="B89" s="185"/>
      <c r="C89" s="22"/>
      <c r="D89" s="22"/>
      <c r="E89" s="23"/>
      <c r="F89" s="136" t="s">
        <v>60</v>
      </c>
      <c r="G89" s="136"/>
      <c r="H89" s="134"/>
      <c r="I89" s="133"/>
      <c r="J89" s="132" t="s">
        <v>61</v>
      </c>
      <c r="K89" s="132" t="s">
        <v>30</v>
      </c>
      <c r="L89" s="223"/>
    </row>
    <row r="90" spans="1:12" s="3" customFormat="1" x14ac:dyDescent="0.2">
      <c r="A90" s="209"/>
      <c r="B90" s="35"/>
      <c r="C90" s="22"/>
      <c r="D90" s="22"/>
      <c r="E90" s="23"/>
      <c r="F90" s="12" t="s">
        <v>117</v>
      </c>
      <c r="G90" s="12"/>
      <c r="H90" s="9"/>
      <c r="I90" s="13">
        <v>2.2000000000000002</v>
      </c>
      <c r="J90" s="14" t="s">
        <v>307</v>
      </c>
      <c r="K90" s="14" t="s">
        <v>30</v>
      </c>
      <c r="L90" s="223" t="s">
        <v>471</v>
      </c>
    </row>
    <row r="91" spans="1:12" s="3" customFormat="1" x14ac:dyDescent="0.2">
      <c r="A91" s="209"/>
      <c r="B91" s="35"/>
      <c r="C91" s="22"/>
      <c r="D91" s="22"/>
      <c r="E91" s="23"/>
      <c r="F91" s="12" t="s">
        <v>118</v>
      </c>
      <c r="G91" s="12"/>
      <c r="H91" s="9"/>
      <c r="I91" s="13">
        <v>5.3</v>
      </c>
      <c r="J91" s="14" t="s">
        <v>307</v>
      </c>
      <c r="K91" s="14" t="s">
        <v>30</v>
      </c>
      <c r="L91" s="223" t="s">
        <v>472</v>
      </c>
    </row>
    <row r="92" spans="1:12" s="3" customFormat="1" x14ac:dyDescent="0.2">
      <c r="A92" s="209"/>
      <c r="B92" s="35"/>
      <c r="C92" s="22"/>
      <c r="D92" s="22"/>
      <c r="E92" s="23"/>
      <c r="F92" s="12" t="s">
        <v>119</v>
      </c>
      <c r="G92" s="12"/>
      <c r="H92" s="9"/>
      <c r="I92" s="13">
        <v>28.6</v>
      </c>
      <c r="J92" s="14" t="s">
        <v>325</v>
      </c>
      <c r="K92" s="14" t="s">
        <v>30</v>
      </c>
      <c r="L92" s="223" t="s">
        <v>473</v>
      </c>
    </row>
    <row r="93" spans="1:12" s="3" customFormat="1" x14ac:dyDescent="0.2">
      <c r="A93" s="209"/>
      <c r="B93" s="35"/>
      <c r="C93" s="22"/>
      <c r="D93" s="22"/>
      <c r="E93" s="23"/>
      <c r="F93" s="12" t="s">
        <v>62</v>
      </c>
      <c r="G93" s="12"/>
      <c r="H93" s="9"/>
      <c r="I93" s="13">
        <v>59.1</v>
      </c>
      <c r="J93" s="14" t="s">
        <v>307</v>
      </c>
      <c r="K93" s="14" t="s">
        <v>30</v>
      </c>
      <c r="L93" s="223" t="s">
        <v>474</v>
      </c>
    </row>
    <row r="94" spans="1:12" s="3" customFormat="1" x14ac:dyDescent="0.2">
      <c r="A94" s="212" t="s">
        <v>398</v>
      </c>
      <c r="B94" s="190"/>
      <c r="C94" s="22"/>
      <c r="D94" s="22"/>
      <c r="E94" s="23"/>
      <c r="F94" s="203" t="s">
        <v>364</v>
      </c>
      <c r="G94" s="12"/>
      <c r="H94" s="9"/>
      <c r="I94" s="13">
        <v>36</v>
      </c>
      <c r="J94" s="192" t="s">
        <v>0</v>
      </c>
      <c r="K94" s="192" t="s">
        <v>30</v>
      </c>
      <c r="L94" s="223" t="s">
        <v>475</v>
      </c>
    </row>
    <row r="95" spans="1:12" s="3" customFormat="1" x14ac:dyDescent="0.2">
      <c r="A95" s="209"/>
      <c r="B95" s="35"/>
      <c r="C95" s="22"/>
      <c r="D95" s="22"/>
      <c r="E95" s="23"/>
      <c r="F95" s="12" t="s">
        <v>328</v>
      </c>
      <c r="G95" s="12"/>
      <c r="H95" s="9"/>
      <c r="I95" s="13">
        <v>7.7</v>
      </c>
      <c r="J95" s="14" t="s">
        <v>51</v>
      </c>
      <c r="K95" s="14" t="s">
        <v>27</v>
      </c>
      <c r="L95" s="223" t="s">
        <v>476</v>
      </c>
    </row>
    <row r="96" spans="1:12" s="3" customFormat="1" x14ac:dyDescent="0.15">
      <c r="A96" s="209"/>
      <c r="B96" s="35"/>
      <c r="C96" s="22"/>
      <c r="D96" s="22"/>
      <c r="E96" s="23"/>
      <c r="F96" s="12" t="s">
        <v>63</v>
      </c>
      <c r="G96" s="12"/>
      <c r="H96" s="9"/>
      <c r="I96" s="13">
        <v>143.1</v>
      </c>
      <c r="J96" s="69" t="s">
        <v>216</v>
      </c>
      <c r="K96" s="14" t="s">
        <v>30</v>
      </c>
      <c r="L96" s="223" t="s">
        <v>477</v>
      </c>
    </row>
    <row r="97" spans="1:12" s="3" customFormat="1" x14ac:dyDescent="0.2">
      <c r="A97" s="209"/>
      <c r="B97" s="35"/>
      <c r="C97" s="22"/>
      <c r="D97" s="22"/>
      <c r="E97" s="23"/>
      <c r="F97" s="12" t="s">
        <v>18</v>
      </c>
      <c r="G97" s="12"/>
      <c r="H97" s="9"/>
      <c r="I97" s="13">
        <v>5.2</v>
      </c>
      <c r="J97" s="61" t="s">
        <v>327</v>
      </c>
      <c r="K97" s="14" t="s">
        <v>27</v>
      </c>
      <c r="L97" s="223" t="s">
        <v>478</v>
      </c>
    </row>
    <row r="98" spans="1:12" s="3" customFormat="1" ht="13.8" x14ac:dyDescent="0.2">
      <c r="A98" s="210" t="s">
        <v>400</v>
      </c>
      <c r="B98" s="188"/>
      <c r="C98" s="22"/>
      <c r="D98" s="22"/>
      <c r="E98" s="23"/>
      <c r="F98" s="118" t="s">
        <v>217</v>
      </c>
      <c r="G98" s="12"/>
      <c r="H98" s="9"/>
      <c r="I98" s="13">
        <v>54.8</v>
      </c>
      <c r="J98" s="204" t="s">
        <v>403</v>
      </c>
      <c r="K98" s="62" t="s">
        <v>30</v>
      </c>
      <c r="L98" s="223" t="s">
        <v>479</v>
      </c>
    </row>
    <row r="99" spans="1:12" s="3" customFormat="1" x14ac:dyDescent="0.2">
      <c r="A99" s="209"/>
      <c r="B99" s="35"/>
      <c r="C99" s="22"/>
      <c r="D99" s="22"/>
      <c r="E99" s="23"/>
      <c r="F99" s="118" t="s">
        <v>218</v>
      </c>
      <c r="G99" s="12"/>
      <c r="H99" s="9"/>
      <c r="I99" s="13">
        <v>23.8</v>
      </c>
      <c r="J99" s="69" t="s">
        <v>314</v>
      </c>
      <c r="K99" s="62" t="s">
        <v>27</v>
      </c>
      <c r="L99" s="223" t="s">
        <v>480</v>
      </c>
    </row>
    <row r="100" spans="1:12" s="3" customFormat="1" x14ac:dyDescent="0.2">
      <c r="A100" s="209"/>
      <c r="B100" s="35"/>
      <c r="C100" s="22"/>
      <c r="D100" s="272" t="s">
        <v>132</v>
      </c>
      <c r="E100" s="272"/>
      <c r="F100" s="272"/>
      <c r="G100" s="272"/>
      <c r="H100" s="9"/>
      <c r="I100" s="10">
        <f>SUM(I101:I108)</f>
        <v>440.29999999999995</v>
      </c>
      <c r="J100" s="61"/>
      <c r="K100" s="14"/>
      <c r="L100" s="223"/>
    </row>
    <row r="101" spans="1:12" s="3" customFormat="1" x14ac:dyDescent="0.2">
      <c r="A101" s="209"/>
      <c r="B101" s="35"/>
      <c r="C101" s="22"/>
      <c r="D101" s="22"/>
      <c r="E101" s="23"/>
      <c r="F101" s="12" t="s">
        <v>64</v>
      </c>
      <c r="G101" s="12"/>
      <c r="H101" s="9"/>
      <c r="I101" s="13">
        <v>5.6</v>
      </c>
      <c r="J101" s="61" t="s">
        <v>326</v>
      </c>
      <c r="K101" s="14" t="s">
        <v>65</v>
      </c>
      <c r="L101" s="223" t="s">
        <v>482</v>
      </c>
    </row>
    <row r="102" spans="1:12" s="3" customFormat="1" x14ac:dyDescent="0.2">
      <c r="A102" s="209"/>
      <c r="B102" s="35"/>
      <c r="C102" s="22"/>
      <c r="D102" s="22"/>
      <c r="E102" s="23"/>
      <c r="F102" s="12" t="s">
        <v>66</v>
      </c>
      <c r="G102" s="12"/>
      <c r="H102" s="9"/>
      <c r="I102" s="13">
        <v>4.9000000000000004</v>
      </c>
      <c r="J102" s="61" t="s">
        <v>326</v>
      </c>
      <c r="K102" s="14" t="s">
        <v>27</v>
      </c>
      <c r="L102" s="223" t="s">
        <v>483</v>
      </c>
    </row>
    <row r="103" spans="1:12" s="3" customFormat="1" x14ac:dyDescent="0.15">
      <c r="A103" s="209"/>
      <c r="B103" s="35"/>
      <c r="C103" s="22"/>
      <c r="D103" s="22"/>
      <c r="E103" s="23"/>
      <c r="F103" s="12" t="s">
        <v>67</v>
      </c>
      <c r="G103" s="12"/>
      <c r="H103" s="9"/>
      <c r="I103" s="13">
        <v>5.4</v>
      </c>
      <c r="J103" s="69" t="s">
        <v>219</v>
      </c>
      <c r="K103" s="14" t="s">
        <v>27</v>
      </c>
      <c r="L103" s="223" t="s">
        <v>484</v>
      </c>
    </row>
    <row r="104" spans="1:12" s="3" customFormat="1" x14ac:dyDescent="0.2">
      <c r="A104" s="209"/>
      <c r="B104" s="35"/>
      <c r="C104" s="22"/>
      <c r="D104" s="22"/>
      <c r="E104" s="23"/>
      <c r="F104" s="12" t="s">
        <v>68</v>
      </c>
      <c r="G104" s="12"/>
      <c r="H104" s="9"/>
      <c r="I104" s="13">
        <v>2.4</v>
      </c>
      <c r="J104" s="61" t="s">
        <v>326</v>
      </c>
      <c r="K104" s="14" t="s">
        <v>27</v>
      </c>
      <c r="L104" s="223" t="s">
        <v>485</v>
      </c>
    </row>
    <row r="105" spans="1:12" s="3" customFormat="1" x14ac:dyDescent="0.15">
      <c r="A105" s="209"/>
      <c r="B105" s="35"/>
      <c r="C105" s="22"/>
      <c r="D105" s="22"/>
      <c r="E105" s="23"/>
      <c r="F105" s="12" t="s">
        <v>69</v>
      </c>
      <c r="G105" s="12"/>
      <c r="H105" s="9"/>
      <c r="I105" s="13">
        <v>2</v>
      </c>
      <c r="J105" s="69" t="s">
        <v>219</v>
      </c>
      <c r="K105" s="14" t="s">
        <v>27</v>
      </c>
      <c r="L105" s="223" t="s">
        <v>486</v>
      </c>
    </row>
    <row r="106" spans="1:12" s="3" customFormat="1" x14ac:dyDescent="0.2">
      <c r="A106" s="209"/>
      <c r="B106" s="35"/>
      <c r="C106" s="22"/>
      <c r="D106" s="22"/>
      <c r="E106" s="23"/>
      <c r="F106" s="12" t="s">
        <v>366</v>
      </c>
      <c r="G106" s="12"/>
      <c r="H106" s="9"/>
      <c r="I106" s="13">
        <v>27.1</v>
      </c>
      <c r="J106" s="14" t="s">
        <v>155</v>
      </c>
      <c r="K106" s="14" t="s">
        <v>27</v>
      </c>
      <c r="L106" s="223" t="s">
        <v>487</v>
      </c>
    </row>
    <row r="107" spans="1:12" s="3" customFormat="1" x14ac:dyDescent="0.2">
      <c r="A107" s="209"/>
      <c r="B107" s="35"/>
      <c r="C107" s="22"/>
      <c r="D107" s="22"/>
      <c r="E107" s="23"/>
      <c r="F107" s="12" t="s">
        <v>70</v>
      </c>
      <c r="G107" s="12"/>
      <c r="H107" s="9"/>
      <c r="I107" s="13">
        <v>392.9</v>
      </c>
      <c r="J107" s="14" t="s">
        <v>308</v>
      </c>
      <c r="K107" s="14" t="s">
        <v>27</v>
      </c>
      <c r="L107" s="223" t="s">
        <v>488</v>
      </c>
    </row>
    <row r="108" spans="1:12" s="3" customFormat="1" x14ac:dyDescent="0.2">
      <c r="A108" s="211" t="s">
        <v>561</v>
      </c>
      <c r="B108" s="185"/>
      <c r="C108" s="22"/>
      <c r="D108" s="22"/>
      <c r="E108" s="23"/>
      <c r="F108" s="136" t="s">
        <v>71</v>
      </c>
      <c r="G108" s="136"/>
      <c r="H108" s="134"/>
      <c r="I108" s="133"/>
      <c r="J108" s="132" t="s">
        <v>325</v>
      </c>
      <c r="K108" s="132" t="s">
        <v>65</v>
      </c>
      <c r="L108" s="223"/>
    </row>
    <row r="109" spans="1:12" s="3" customFormat="1" x14ac:dyDescent="0.2">
      <c r="A109" s="209"/>
      <c r="B109" s="35"/>
      <c r="C109" s="22"/>
      <c r="D109" s="22" t="s">
        <v>133</v>
      </c>
      <c r="E109" s="22"/>
      <c r="F109" s="9"/>
      <c r="G109" s="9"/>
      <c r="H109" s="9"/>
      <c r="I109" s="10">
        <f>SUM(I110)</f>
        <v>51.6</v>
      </c>
      <c r="J109" s="14"/>
      <c r="K109" s="14"/>
      <c r="L109" s="223"/>
    </row>
    <row r="110" spans="1:12" s="3" customFormat="1" x14ac:dyDescent="0.2">
      <c r="A110" s="209"/>
      <c r="B110" s="35"/>
      <c r="C110" s="22"/>
      <c r="D110" s="22"/>
      <c r="E110" s="23"/>
      <c r="F110" s="12" t="s">
        <v>72</v>
      </c>
      <c r="G110" s="12"/>
      <c r="H110" s="9"/>
      <c r="I110" s="10">
        <v>51.6</v>
      </c>
      <c r="J110" s="14" t="s">
        <v>323</v>
      </c>
      <c r="K110" s="14" t="s">
        <v>30</v>
      </c>
      <c r="L110" s="223" t="s">
        <v>489</v>
      </c>
    </row>
    <row r="111" spans="1:12" s="3" customFormat="1" x14ac:dyDescent="0.2">
      <c r="A111" s="209"/>
      <c r="B111" s="35"/>
      <c r="C111" s="22"/>
      <c r="D111" s="22" t="s">
        <v>134</v>
      </c>
      <c r="E111" s="22"/>
      <c r="F111" s="9"/>
      <c r="G111" s="9"/>
      <c r="H111" s="9"/>
      <c r="I111" s="10">
        <f>SUM(I112:I120)</f>
        <v>101.60000000000001</v>
      </c>
      <c r="J111" s="14"/>
      <c r="K111" s="14"/>
      <c r="L111" s="223"/>
    </row>
    <row r="112" spans="1:12" s="3" customFormat="1" x14ac:dyDescent="0.2">
      <c r="A112" s="209"/>
      <c r="B112" s="35"/>
      <c r="C112" s="22"/>
      <c r="D112" s="22"/>
      <c r="E112" s="23"/>
      <c r="F112" s="12" t="s">
        <v>324</v>
      </c>
      <c r="G112" s="12"/>
      <c r="H112" s="9"/>
      <c r="I112" s="13">
        <v>27.6</v>
      </c>
      <c r="J112" s="14" t="s">
        <v>0</v>
      </c>
      <c r="K112" s="14" t="s">
        <v>27</v>
      </c>
      <c r="L112" s="223" t="s">
        <v>490</v>
      </c>
    </row>
    <row r="113" spans="1:12" s="3" customFormat="1" x14ac:dyDescent="0.2">
      <c r="A113" s="210" t="s">
        <v>400</v>
      </c>
      <c r="B113" s="188"/>
      <c r="C113" s="22"/>
      <c r="D113" s="22"/>
      <c r="E113" s="23"/>
      <c r="F113" s="12" t="s">
        <v>73</v>
      </c>
      <c r="G113" s="12"/>
      <c r="H113" s="9"/>
      <c r="I113" s="13">
        <v>26.6</v>
      </c>
      <c r="J113" s="195" t="s">
        <v>404</v>
      </c>
      <c r="K113" s="14" t="s">
        <v>27</v>
      </c>
      <c r="L113" s="223" t="s">
        <v>491</v>
      </c>
    </row>
    <row r="114" spans="1:12" s="3" customFormat="1" x14ac:dyDescent="0.2">
      <c r="A114" s="209"/>
      <c r="B114" s="35"/>
      <c r="C114" s="22"/>
      <c r="D114" s="22"/>
      <c r="E114" s="23"/>
      <c r="F114" s="12" t="s">
        <v>74</v>
      </c>
      <c r="G114" s="12"/>
      <c r="H114" s="9"/>
      <c r="I114" s="13">
        <v>34.6</v>
      </c>
      <c r="J114" s="14" t="s">
        <v>287</v>
      </c>
      <c r="K114" s="14" t="s">
        <v>27</v>
      </c>
      <c r="L114" s="223" t="s">
        <v>492</v>
      </c>
    </row>
    <row r="115" spans="1:12" s="3" customFormat="1" x14ac:dyDescent="0.2">
      <c r="A115" s="211" t="s">
        <v>561</v>
      </c>
      <c r="B115" s="185"/>
      <c r="C115" s="22"/>
      <c r="D115" s="22"/>
      <c r="E115" s="23"/>
      <c r="F115" s="136"/>
      <c r="G115" s="136"/>
      <c r="H115" s="134" t="s">
        <v>322</v>
      </c>
      <c r="I115" s="133"/>
      <c r="J115" s="168" t="s">
        <v>36</v>
      </c>
      <c r="K115" s="132" t="s">
        <v>27</v>
      </c>
      <c r="L115" s="223"/>
    </row>
    <row r="116" spans="1:12" s="3" customFormat="1" x14ac:dyDescent="0.2">
      <c r="A116" s="211" t="s">
        <v>561</v>
      </c>
      <c r="B116" s="185"/>
      <c r="C116" s="22"/>
      <c r="D116" s="22"/>
      <c r="E116" s="23"/>
      <c r="F116" s="136"/>
      <c r="G116" s="136"/>
      <c r="H116" s="134" t="s">
        <v>321</v>
      </c>
      <c r="I116" s="133"/>
      <c r="J116" s="168" t="s">
        <v>305</v>
      </c>
      <c r="K116" s="132" t="s">
        <v>27</v>
      </c>
      <c r="L116" s="223"/>
    </row>
    <row r="117" spans="1:12" s="3" customFormat="1" x14ac:dyDescent="0.2">
      <c r="A117" s="211" t="s">
        <v>561</v>
      </c>
      <c r="B117" s="185"/>
      <c r="C117" s="22"/>
      <c r="D117" s="22"/>
      <c r="E117" s="23"/>
      <c r="F117" s="136"/>
      <c r="G117" s="136"/>
      <c r="H117" s="134" t="s">
        <v>320</v>
      </c>
      <c r="I117" s="133"/>
      <c r="J117" s="168" t="s">
        <v>305</v>
      </c>
      <c r="K117" s="132" t="s">
        <v>27</v>
      </c>
      <c r="L117" s="223"/>
    </row>
    <row r="118" spans="1:12" s="3" customFormat="1" x14ac:dyDescent="0.2">
      <c r="A118" s="209"/>
      <c r="B118" s="35"/>
      <c r="C118" s="22"/>
      <c r="D118" s="22"/>
      <c r="E118" s="23"/>
      <c r="F118" s="12" t="s">
        <v>220</v>
      </c>
      <c r="G118" s="12"/>
      <c r="H118" s="9"/>
      <c r="I118" s="13">
        <v>1.1000000000000001</v>
      </c>
      <c r="J118" s="14" t="s">
        <v>312</v>
      </c>
      <c r="K118" s="14" t="s">
        <v>405</v>
      </c>
      <c r="L118" s="223" t="s">
        <v>493</v>
      </c>
    </row>
    <row r="119" spans="1:12" s="3" customFormat="1" x14ac:dyDescent="0.2">
      <c r="A119" s="257" t="s">
        <v>599</v>
      </c>
      <c r="B119" s="185"/>
      <c r="C119" s="22"/>
      <c r="D119" s="22"/>
      <c r="E119" s="23"/>
      <c r="F119" s="258" t="s">
        <v>221</v>
      </c>
      <c r="G119" s="12"/>
      <c r="H119" s="9"/>
      <c r="I119" s="13"/>
      <c r="J119" s="259" t="s">
        <v>155</v>
      </c>
      <c r="K119" s="260" t="s">
        <v>27</v>
      </c>
      <c r="L119" s="223"/>
    </row>
    <row r="120" spans="1:12" s="3" customFormat="1" x14ac:dyDescent="0.2">
      <c r="A120" s="212" t="s">
        <v>398</v>
      </c>
      <c r="B120" s="190"/>
      <c r="C120" s="22"/>
      <c r="D120" s="22"/>
      <c r="E120" s="23"/>
      <c r="F120" s="191" t="s">
        <v>319</v>
      </c>
      <c r="G120" s="12"/>
      <c r="H120" s="9"/>
      <c r="I120" s="13">
        <v>11.7</v>
      </c>
      <c r="J120" s="192" t="s">
        <v>367</v>
      </c>
      <c r="K120" s="193" t="s">
        <v>27</v>
      </c>
      <c r="L120" s="223" t="s">
        <v>494</v>
      </c>
    </row>
    <row r="121" spans="1:12" s="3" customFormat="1" x14ac:dyDescent="0.2">
      <c r="A121" s="209"/>
      <c r="B121" s="35"/>
      <c r="C121" s="22"/>
      <c r="D121" s="22" t="s">
        <v>135</v>
      </c>
      <c r="E121" s="22"/>
      <c r="F121" s="9"/>
      <c r="G121" s="9"/>
      <c r="H121" s="9"/>
      <c r="I121" s="10">
        <f>SUM(I122:I127)</f>
        <v>663.7</v>
      </c>
      <c r="J121" s="14"/>
      <c r="K121" s="14"/>
      <c r="L121" s="223"/>
    </row>
    <row r="122" spans="1:12" s="3" customFormat="1" x14ac:dyDescent="0.2">
      <c r="A122" s="209"/>
      <c r="B122" s="35"/>
      <c r="C122" s="22"/>
      <c r="D122" s="22"/>
      <c r="E122" s="23"/>
      <c r="F122" s="12" t="s">
        <v>75</v>
      </c>
      <c r="G122" s="12"/>
      <c r="H122" s="9"/>
      <c r="I122" s="13">
        <v>70.5</v>
      </c>
      <c r="J122" s="14" t="s">
        <v>307</v>
      </c>
      <c r="K122" s="14" t="s">
        <v>27</v>
      </c>
      <c r="L122" s="223" t="s">
        <v>495</v>
      </c>
    </row>
    <row r="123" spans="1:12" s="3" customFormat="1" x14ac:dyDescent="0.2">
      <c r="A123" s="209"/>
      <c r="B123" s="35"/>
      <c r="C123" s="22"/>
      <c r="D123" s="22"/>
      <c r="E123" s="23"/>
      <c r="F123" s="12" t="s">
        <v>76</v>
      </c>
      <c r="G123" s="12"/>
      <c r="H123" s="9"/>
      <c r="I123" s="13">
        <v>316.10000000000002</v>
      </c>
      <c r="J123" s="14" t="s">
        <v>307</v>
      </c>
      <c r="K123" s="14" t="s">
        <v>27</v>
      </c>
      <c r="L123" s="223" t="s">
        <v>496</v>
      </c>
    </row>
    <row r="124" spans="1:12" s="3" customFormat="1" x14ac:dyDescent="0.2">
      <c r="A124" s="209"/>
      <c r="B124" s="35"/>
      <c r="C124" s="22"/>
      <c r="D124" s="22"/>
      <c r="E124" s="23"/>
      <c r="F124" s="12" t="s">
        <v>77</v>
      </c>
      <c r="G124" s="12"/>
      <c r="H124" s="9"/>
      <c r="I124" s="13">
        <v>66.599999999999994</v>
      </c>
      <c r="J124" s="14" t="s">
        <v>318</v>
      </c>
      <c r="K124" s="14" t="s">
        <v>405</v>
      </c>
      <c r="L124" s="223" t="s">
        <v>497</v>
      </c>
    </row>
    <row r="125" spans="1:12" s="3" customFormat="1" x14ac:dyDescent="0.2">
      <c r="A125" s="209"/>
      <c r="B125" s="35"/>
      <c r="C125" s="22"/>
      <c r="D125" s="22"/>
      <c r="E125" s="23"/>
      <c r="F125" s="12" t="s">
        <v>78</v>
      </c>
      <c r="G125" s="12"/>
      <c r="H125" s="9"/>
      <c r="I125" s="13">
        <v>39.200000000000003</v>
      </c>
      <c r="J125" s="14" t="s">
        <v>314</v>
      </c>
      <c r="K125" s="14" t="s">
        <v>27</v>
      </c>
      <c r="L125" s="223" t="s">
        <v>498</v>
      </c>
    </row>
    <row r="126" spans="1:12" s="3" customFormat="1" ht="15.6" x14ac:dyDescent="0.2">
      <c r="A126" s="209"/>
      <c r="B126" s="35"/>
      <c r="C126" s="22"/>
      <c r="D126" s="22"/>
      <c r="E126" s="23"/>
      <c r="F126" s="12" t="s">
        <v>79</v>
      </c>
      <c r="G126" s="12"/>
      <c r="H126" s="9"/>
      <c r="I126" s="13">
        <v>135.80000000000001</v>
      </c>
      <c r="J126" s="14" t="s">
        <v>555</v>
      </c>
      <c r="K126" s="14" t="s">
        <v>27</v>
      </c>
      <c r="L126" s="223" t="s">
        <v>499</v>
      </c>
    </row>
    <row r="127" spans="1:12" s="3" customFormat="1" x14ac:dyDescent="0.2">
      <c r="A127" s="209"/>
      <c r="B127" s="35"/>
      <c r="C127" s="22"/>
      <c r="D127" s="22"/>
      <c r="E127" s="23"/>
      <c r="F127" s="118" t="s">
        <v>222</v>
      </c>
      <c r="G127" s="12"/>
      <c r="H127" s="9"/>
      <c r="I127" s="13">
        <v>35.5</v>
      </c>
      <c r="J127" s="14" t="s">
        <v>223</v>
      </c>
      <c r="K127" s="62" t="s">
        <v>65</v>
      </c>
      <c r="L127" s="223" t="s">
        <v>500</v>
      </c>
    </row>
    <row r="128" spans="1:12" s="3" customFormat="1" x14ac:dyDescent="0.2">
      <c r="A128" s="209"/>
      <c r="B128" s="35"/>
      <c r="C128" s="22"/>
      <c r="D128" s="272" t="s">
        <v>136</v>
      </c>
      <c r="E128" s="272"/>
      <c r="F128" s="272"/>
      <c r="G128" s="272"/>
      <c r="H128" s="9"/>
      <c r="I128" s="10">
        <f>SUM(I129:I132)</f>
        <v>434.2</v>
      </c>
      <c r="J128" s="14"/>
      <c r="K128" s="14"/>
      <c r="L128" s="223"/>
    </row>
    <row r="129" spans="1:12" s="3" customFormat="1" x14ac:dyDescent="0.2">
      <c r="A129" s="209"/>
      <c r="B129" s="35"/>
      <c r="C129" s="22"/>
      <c r="D129" s="22"/>
      <c r="E129" s="23"/>
      <c r="F129" s="12" t="s">
        <v>80</v>
      </c>
      <c r="G129" s="12"/>
      <c r="H129" s="9"/>
      <c r="I129" s="13">
        <v>343.9</v>
      </c>
      <c r="J129" s="14" t="s">
        <v>81</v>
      </c>
      <c r="K129" s="14" t="s">
        <v>82</v>
      </c>
      <c r="L129" s="223" t="s">
        <v>501</v>
      </c>
    </row>
    <row r="130" spans="1:12" s="3" customFormat="1" x14ac:dyDescent="0.2">
      <c r="A130" s="209"/>
      <c r="B130" s="35"/>
      <c r="C130" s="22"/>
      <c r="D130" s="22"/>
      <c r="E130" s="23"/>
      <c r="F130" s="12" t="s">
        <v>83</v>
      </c>
      <c r="G130" s="12"/>
      <c r="H130" s="9"/>
      <c r="I130" s="13">
        <v>4.0999999999999996</v>
      </c>
      <c r="J130" s="14" t="s">
        <v>317</v>
      </c>
      <c r="K130" s="14" t="s">
        <v>82</v>
      </c>
      <c r="L130" s="223" t="s">
        <v>502</v>
      </c>
    </row>
    <row r="131" spans="1:12" s="3" customFormat="1" x14ac:dyDescent="0.2">
      <c r="A131" s="209"/>
      <c r="B131" s="35"/>
      <c r="C131" s="22"/>
      <c r="D131" s="22"/>
      <c r="E131" s="23"/>
      <c r="F131" s="12" t="s">
        <v>84</v>
      </c>
      <c r="G131" s="12"/>
      <c r="H131" s="9"/>
      <c r="I131" s="13">
        <v>48.9</v>
      </c>
      <c r="J131" s="14" t="s">
        <v>81</v>
      </c>
      <c r="K131" s="14" t="s">
        <v>82</v>
      </c>
      <c r="L131" s="223" t="s">
        <v>503</v>
      </c>
    </row>
    <row r="132" spans="1:12" s="3" customFormat="1" x14ac:dyDescent="0.2">
      <c r="A132" s="212" t="s">
        <v>398</v>
      </c>
      <c r="B132" s="190"/>
      <c r="C132" s="22"/>
      <c r="D132" s="22"/>
      <c r="E132" s="23"/>
      <c r="F132" s="203" t="s">
        <v>368</v>
      </c>
      <c r="G132" s="12"/>
      <c r="H132" s="9"/>
      <c r="I132" s="13">
        <v>37.299999999999997</v>
      </c>
      <c r="J132" s="192" t="s">
        <v>48</v>
      </c>
      <c r="K132" s="200" t="s">
        <v>82</v>
      </c>
      <c r="L132" s="223" t="s">
        <v>504</v>
      </c>
    </row>
    <row r="133" spans="1:12" s="3" customFormat="1" x14ac:dyDescent="0.2">
      <c r="A133" s="209"/>
      <c r="B133" s="35"/>
      <c r="C133" s="22"/>
      <c r="D133" s="272" t="s">
        <v>137</v>
      </c>
      <c r="E133" s="272"/>
      <c r="F133" s="272"/>
      <c r="G133" s="272"/>
      <c r="H133" s="9"/>
      <c r="I133" s="10">
        <f>SUM(I134:I165)</f>
        <v>2442.2000000000007</v>
      </c>
      <c r="J133" s="14"/>
      <c r="K133" s="14"/>
      <c r="L133" s="223"/>
    </row>
    <row r="134" spans="1:12" s="3" customFormat="1" x14ac:dyDescent="0.2">
      <c r="A134" s="210" t="s">
        <v>400</v>
      </c>
      <c r="B134" s="35"/>
      <c r="C134" s="22"/>
      <c r="D134" s="22"/>
      <c r="E134" s="23"/>
      <c r="F134" s="12" t="s">
        <v>85</v>
      </c>
      <c r="G134" s="12"/>
      <c r="H134" s="9"/>
      <c r="I134" s="13">
        <v>268.8</v>
      </c>
      <c r="J134" s="14" t="s">
        <v>86</v>
      </c>
      <c r="K134" s="195" t="s">
        <v>27</v>
      </c>
      <c r="L134" s="223" t="s">
        <v>505</v>
      </c>
    </row>
    <row r="135" spans="1:12" s="3" customFormat="1" x14ac:dyDescent="0.2">
      <c r="A135" s="209"/>
      <c r="B135" s="35"/>
      <c r="C135" s="22"/>
      <c r="D135" s="22"/>
      <c r="E135" s="23"/>
      <c r="F135" s="12" t="s">
        <v>87</v>
      </c>
      <c r="G135" s="12"/>
      <c r="H135" s="9"/>
      <c r="I135" s="13">
        <v>10</v>
      </c>
      <c r="J135" s="14" t="s">
        <v>316</v>
      </c>
      <c r="K135" s="14" t="s">
        <v>82</v>
      </c>
      <c r="L135" s="223" t="s">
        <v>506</v>
      </c>
    </row>
    <row r="136" spans="1:12" s="3" customFormat="1" x14ac:dyDescent="0.2">
      <c r="A136" s="210" t="s">
        <v>400</v>
      </c>
      <c r="B136" s="35"/>
      <c r="C136" s="22"/>
      <c r="D136" s="22"/>
      <c r="E136" s="23"/>
      <c r="F136" s="12" t="s">
        <v>88</v>
      </c>
      <c r="G136" s="12"/>
      <c r="H136" s="9"/>
      <c r="I136" s="13">
        <v>206.2</v>
      </c>
      <c r="J136" s="14" t="s">
        <v>307</v>
      </c>
      <c r="K136" s="195" t="s">
        <v>27</v>
      </c>
      <c r="L136" s="223" t="s">
        <v>507</v>
      </c>
    </row>
    <row r="137" spans="1:12" s="3" customFormat="1" x14ac:dyDescent="0.2">
      <c r="A137" s="209"/>
      <c r="B137" s="35"/>
      <c r="C137" s="22"/>
      <c r="D137" s="22"/>
      <c r="E137" s="23"/>
      <c r="F137" s="12" t="s">
        <v>89</v>
      </c>
      <c r="G137" s="12"/>
      <c r="H137" s="9"/>
      <c r="I137" s="13">
        <v>119.9</v>
      </c>
      <c r="J137" s="14" t="s">
        <v>315</v>
      </c>
      <c r="K137" s="14" t="s">
        <v>82</v>
      </c>
      <c r="L137" s="223" t="s">
        <v>508</v>
      </c>
    </row>
    <row r="138" spans="1:12" s="3" customFormat="1" x14ac:dyDescent="0.2">
      <c r="A138" s="209"/>
      <c r="B138" s="35"/>
      <c r="C138" s="22"/>
      <c r="D138" s="22"/>
      <c r="E138" s="23"/>
      <c r="F138" s="12" t="s">
        <v>90</v>
      </c>
      <c r="G138" s="12"/>
      <c r="H138" s="9"/>
      <c r="I138" s="13">
        <v>37.700000000000003</v>
      </c>
      <c r="J138" s="14" t="s">
        <v>307</v>
      </c>
      <c r="K138" s="14" t="s">
        <v>82</v>
      </c>
      <c r="L138" s="223" t="s">
        <v>509</v>
      </c>
    </row>
    <row r="139" spans="1:12" s="3" customFormat="1" x14ac:dyDescent="0.2">
      <c r="A139" s="209"/>
      <c r="B139" s="35"/>
      <c r="C139" s="22"/>
      <c r="D139" s="22"/>
      <c r="E139" s="23"/>
      <c r="F139" s="12" t="s">
        <v>91</v>
      </c>
      <c r="G139" s="12"/>
      <c r="H139" s="9"/>
      <c r="I139" s="13">
        <v>166.6</v>
      </c>
      <c r="J139" s="14" t="s">
        <v>307</v>
      </c>
      <c r="K139" s="14" t="s">
        <v>82</v>
      </c>
      <c r="L139" s="223" t="s">
        <v>510</v>
      </c>
    </row>
    <row r="140" spans="1:12" s="3" customFormat="1" x14ac:dyDescent="0.2">
      <c r="A140" s="209"/>
      <c r="B140" s="35"/>
      <c r="C140" s="22"/>
      <c r="D140" s="22"/>
      <c r="E140" s="23"/>
      <c r="F140" s="12" t="s">
        <v>92</v>
      </c>
      <c r="G140" s="12"/>
      <c r="H140" s="9"/>
      <c r="I140" s="13">
        <v>120.6</v>
      </c>
      <c r="J140" s="14" t="s">
        <v>312</v>
      </c>
      <c r="K140" s="34" t="s">
        <v>82</v>
      </c>
      <c r="L140" s="223" t="s">
        <v>511</v>
      </c>
    </row>
    <row r="141" spans="1:12" s="3" customFormat="1" x14ac:dyDescent="0.2">
      <c r="A141" s="209"/>
      <c r="B141" s="35"/>
      <c r="C141" s="22"/>
      <c r="D141" s="22"/>
      <c r="E141" s="23"/>
      <c r="F141" s="12" t="s">
        <v>93</v>
      </c>
      <c r="G141" s="12"/>
      <c r="H141" s="9"/>
      <c r="I141" s="13">
        <v>2.4</v>
      </c>
      <c r="J141" s="14" t="s">
        <v>314</v>
      </c>
      <c r="K141" s="34" t="s">
        <v>82</v>
      </c>
      <c r="L141" s="223" t="s">
        <v>512</v>
      </c>
    </row>
    <row r="142" spans="1:12" s="3" customFormat="1" x14ac:dyDescent="0.2">
      <c r="A142" s="209"/>
      <c r="B142" s="35"/>
      <c r="C142" s="22"/>
      <c r="D142" s="22"/>
      <c r="E142" s="23"/>
      <c r="F142" s="12" t="s">
        <v>94</v>
      </c>
      <c r="G142" s="12"/>
      <c r="H142" s="9"/>
      <c r="I142" s="13">
        <v>170.3</v>
      </c>
      <c r="J142" s="14" t="s">
        <v>307</v>
      </c>
      <c r="K142" s="34" t="s">
        <v>82</v>
      </c>
      <c r="L142" s="223" t="s">
        <v>513</v>
      </c>
    </row>
    <row r="143" spans="1:12" s="3" customFormat="1" x14ac:dyDescent="0.2">
      <c r="A143" s="210" t="s">
        <v>400</v>
      </c>
      <c r="B143" s="188"/>
      <c r="C143" s="22"/>
      <c r="D143" s="22"/>
      <c r="E143" s="23"/>
      <c r="F143" s="194" t="s">
        <v>406</v>
      </c>
      <c r="G143" s="12"/>
      <c r="H143" s="9"/>
      <c r="I143" s="13">
        <v>42.7</v>
      </c>
      <c r="J143" s="14" t="s">
        <v>39</v>
      </c>
      <c r="K143" s="34" t="s">
        <v>82</v>
      </c>
      <c r="L143" s="223" t="s">
        <v>514</v>
      </c>
    </row>
    <row r="144" spans="1:12" s="3" customFormat="1" x14ac:dyDescent="0.2">
      <c r="A144" s="212" t="s">
        <v>398</v>
      </c>
      <c r="B144" s="190"/>
      <c r="C144" s="22"/>
      <c r="D144" s="22"/>
      <c r="E144" s="23"/>
      <c r="F144" s="203" t="s">
        <v>313</v>
      </c>
      <c r="H144" s="137"/>
      <c r="I144" s="228">
        <v>54.7</v>
      </c>
      <c r="J144" s="192" t="s">
        <v>312</v>
      </c>
      <c r="K144" s="205" t="s">
        <v>82</v>
      </c>
      <c r="L144" s="223" t="s">
        <v>515</v>
      </c>
    </row>
    <row r="145" spans="1:12" s="3" customFormat="1" x14ac:dyDescent="0.2">
      <c r="A145" s="209"/>
      <c r="B145" s="35"/>
      <c r="C145" s="22"/>
      <c r="D145" s="22"/>
      <c r="E145" s="23"/>
      <c r="F145" s="12" t="s">
        <v>95</v>
      </c>
      <c r="G145" s="12"/>
      <c r="H145" s="9"/>
      <c r="I145" s="13">
        <v>18.399999999999999</v>
      </c>
      <c r="J145" s="14" t="s">
        <v>307</v>
      </c>
      <c r="K145" s="34" t="s">
        <v>82</v>
      </c>
      <c r="L145" s="223" t="s">
        <v>516</v>
      </c>
    </row>
    <row r="146" spans="1:12" s="3" customFormat="1" x14ac:dyDescent="0.2">
      <c r="A146" s="209"/>
      <c r="B146" s="35"/>
      <c r="C146" s="22"/>
      <c r="D146" s="22"/>
      <c r="E146" s="23"/>
      <c r="F146" s="12" t="s">
        <v>96</v>
      </c>
      <c r="G146" s="12"/>
      <c r="H146" s="9"/>
      <c r="I146" s="13">
        <v>25.2</v>
      </c>
      <c r="J146" s="14" t="s">
        <v>311</v>
      </c>
      <c r="K146" s="34" t="s">
        <v>82</v>
      </c>
      <c r="L146" s="223" t="s">
        <v>517</v>
      </c>
    </row>
    <row r="147" spans="1:12" s="3" customFormat="1" x14ac:dyDescent="0.2">
      <c r="A147" s="209"/>
      <c r="B147" s="35"/>
      <c r="C147" s="22"/>
      <c r="D147" s="22"/>
      <c r="E147" s="23"/>
      <c r="F147" s="118" t="s">
        <v>224</v>
      </c>
      <c r="G147" s="12"/>
      <c r="H147" s="9"/>
      <c r="I147" s="13">
        <v>80</v>
      </c>
      <c r="J147" s="14" t="s">
        <v>305</v>
      </c>
      <c r="K147" s="34" t="s">
        <v>82</v>
      </c>
      <c r="L147" s="223" t="s">
        <v>518</v>
      </c>
    </row>
    <row r="148" spans="1:12" s="3" customFormat="1" x14ac:dyDescent="0.2">
      <c r="A148" s="212" t="s">
        <v>398</v>
      </c>
      <c r="B148" s="190"/>
      <c r="C148" s="22"/>
      <c r="D148" s="22"/>
      <c r="E148" s="23"/>
      <c r="F148" s="203" t="s">
        <v>294</v>
      </c>
      <c r="G148" s="12"/>
      <c r="H148" s="9"/>
      <c r="I148" s="13">
        <v>40</v>
      </c>
      <c r="J148" s="192" t="s">
        <v>293</v>
      </c>
      <c r="K148" s="205" t="s">
        <v>82</v>
      </c>
      <c r="L148" s="223" t="s">
        <v>519</v>
      </c>
    </row>
    <row r="149" spans="1:12" s="3" customFormat="1" x14ac:dyDescent="0.2">
      <c r="A149" s="209"/>
      <c r="B149" s="35"/>
      <c r="C149" s="22"/>
      <c r="D149" s="22"/>
      <c r="E149" s="23"/>
      <c r="F149" s="12" t="s">
        <v>310</v>
      </c>
      <c r="G149" s="12"/>
      <c r="H149" s="9"/>
      <c r="I149" s="13">
        <v>136.1</v>
      </c>
      <c r="J149" s="14" t="s">
        <v>51</v>
      </c>
      <c r="K149" s="34" t="s">
        <v>82</v>
      </c>
      <c r="L149" s="223" t="s">
        <v>520</v>
      </c>
    </row>
    <row r="150" spans="1:12" s="3" customFormat="1" x14ac:dyDescent="0.2">
      <c r="A150" s="210" t="s">
        <v>400</v>
      </c>
      <c r="B150" s="35"/>
      <c r="C150" s="22"/>
      <c r="D150" s="22"/>
      <c r="E150" s="23"/>
      <c r="F150" s="12" t="s">
        <v>97</v>
      </c>
      <c r="G150" s="12"/>
      <c r="H150" s="9"/>
      <c r="I150" s="13">
        <v>47</v>
      </c>
      <c r="J150" s="195" t="s">
        <v>48</v>
      </c>
      <c r="K150" s="34" t="s">
        <v>82</v>
      </c>
      <c r="L150" s="223" t="s">
        <v>521</v>
      </c>
    </row>
    <row r="151" spans="1:12" s="3" customFormat="1" x14ac:dyDescent="0.2">
      <c r="A151" s="209"/>
      <c r="B151" s="35"/>
      <c r="C151" s="22"/>
      <c r="D151" s="22"/>
      <c r="E151" s="23"/>
      <c r="F151" s="12" t="s">
        <v>98</v>
      </c>
      <c r="G151" s="12"/>
      <c r="H151" s="9"/>
      <c r="I151" s="13">
        <v>34.6</v>
      </c>
      <c r="J151" s="14" t="s">
        <v>308</v>
      </c>
      <c r="K151" s="34" t="s">
        <v>82</v>
      </c>
      <c r="L151" s="223" t="s">
        <v>522</v>
      </c>
    </row>
    <row r="152" spans="1:12" s="3" customFormat="1" x14ac:dyDescent="0.2">
      <c r="A152" s="209"/>
      <c r="B152" s="35"/>
      <c r="C152" s="22"/>
      <c r="D152" s="22"/>
      <c r="E152" s="23"/>
      <c r="F152" s="12" t="s">
        <v>99</v>
      </c>
      <c r="G152" s="12"/>
      <c r="H152" s="9"/>
      <c r="I152" s="13">
        <v>126.1</v>
      </c>
      <c r="J152" s="14" t="s">
        <v>307</v>
      </c>
      <c r="K152" s="34" t="s">
        <v>82</v>
      </c>
      <c r="L152" s="223" t="s">
        <v>523</v>
      </c>
    </row>
    <row r="153" spans="1:12" s="3" customFormat="1" x14ac:dyDescent="0.2">
      <c r="A153" s="209"/>
      <c r="B153" s="35"/>
      <c r="C153" s="22"/>
      <c r="D153" s="22"/>
      <c r="E153" s="23"/>
      <c r="F153" s="118" t="s">
        <v>233</v>
      </c>
      <c r="G153" s="12"/>
      <c r="H153" s="9"/>
      <c r="I153" s="13">
        <v>48.5</v>
      </c>
      <c r="J153" s="14" t="s">
        <v>306</v>
      </c>
      <c r="K153" s="34" t="s">
        <v>82</v>
      </c>
      <c r="L153" s="223" t="s">
        <v>524</v>
      </c>
    </row>
    <row r="154" spans="1:12" s="3" customFormat="1" x14ac:dyDescent="0.2">
      <c r="A154" s="212" t="s">
        <v>398</v>
      </c>
      <c r="B154" s="190"/>
      <c r="C154" s="22"/>
      <c r="D154" s="22"/>
      <c r="E154" s="23"/>
      <c r="F154" s="191" t="s">
        <v>304</v>
      </c>
      <c r="G154" s="203"/>
      <c r="H154" s="206"/>
      <c r="I154" s="228">
        <v>58.4</v>
      </c>
      <c r="J154" s="192" t="s">
        <v>303</v>
      </c>
      <c r="K154" s="205" t="s">
        <v>82</v>
      </c>
      <c r="L154" s="223" t="s">
        <v>525</v>
      </c>
    </row>
    <row r="155" spans="1:12" s="3" customFormat="1" x14ac:dyDescent="0.2">
      <c r="A155" s="212" t="s">
        <v>398</v>
      </c>
      <c r="B155" s="190"/>
      <c r="C155" s="22"/>
      <c r="D155" s="22"/>
      <c r="E155" s="23"/>
      <c r="F155" s="191" t="s">
        <v>299</v>
      </c>
      <c r="G155" s="203"/>
      <c r="H155" s="206"/>
      <c r="I155" s="228">
        <v>83.7</v>
      </c>
      <c r="J155" s="192" t="s">
        <v>36</v>
      </c>
      <c r="K155" s="205" t="s">
        <v>82</v>
      </c>
      <c r="L155" s="223" t="s">
        <v>526</v>
      </c>
    </row>
    <row r="156" spans="1:12" s="3" customFormat="1" x14ac:dyDescent="0.2">
      <c r="A156" s="212" t="s">
        <v>398</v>
      </c>
      <c r="B156" s="190"/>
      <c r="C156" s="22"/>
      <c r="D156" s="22"/>
      <c r="E156" s="23"/>
      <c r="F156" s="191" t="s">
        <v>302</v>
      </c>
      <c r="G156" s="203"/>
      <c r="H156" s="206"/>
      <c r="I156" s="228">
        <v>20.399999999999999</v>
      </c>
      <c r="J156" s="192" t="s">
        <v>155</v>
      </c>
      <c r="K156" s="205" t="s">
        <v>82</v>
      </c>
      <c r="L156" s="223" t="s">
        <v>527</v>
      </c>
    </row>
    <row r="157" spans="1:12" s="3" customFormat="1" x14ac:dyDescent="0.2">
      <c r="A157" s="212" t="s">
        <v>398</v>
      </c>
      <c r="B157" s="190"/>
      <c r="C157" s="22"/>
      <c r="D157" s="22"/>
      <c r="E157" s="23"/>
      <c r="F157" s="292" t="s">
        <v>369</v>
      </c>
      <c r="G157" s="293"/>
      <c r="H157" s="294"/>
      <c r="I157" s="228">
        <v>81.7</v>
      </c>
      <c r="J157" s="192" t="s">
        <v>300</v>
      </c>
      <c r="K157" s="205" t="s">
        <v>82</v>
      </c>
      <c r="L157" s="223" t="s">
        <v>528</v>
      </c>
    </row>
    <row r="158" spans="1:12" s="3" customFormat="1" x14ac:dyDescent="0.2">
      <c r="A158" s="209"/>
      <c r="B158" s="35"/>
      <c r="C158" s="22"/>
      <c r="D158" s="22"/>
      <c r="E158" s="23"/>
      <c r="F158" s="118" t="s">
        <v>225</v>
      </c>
      <c r="G158" s="12"/>
      <c r="H158" s="9"/>
      <c r="I158" s="13">
        <v>78.2</v>
      </c>
      <c r="J158" s="14" t="s">
        <v>51</v>
      </c>
      <c r="K158" s="34" t="s">
        <v>82</v>
      </c>
      <c r="L158" s="223" t="s">
        <v>529</v>
      </c>
    </row>
    <row r="159" spans="1:12" s="3" customFormat="1" x14ac:dyDescent="0.2">
      <c r="A159" s="211" t="s">
        <v>561</v>
      </c>
      <c r="B159" s="185"/>
      <c r="C159" s="22"/>
      <c r="D159" s="22"/>
      <c r="E159" s="24"/>
      <c r="F159" s="136" t="s">
        <v>7</v>
      </c>
      <c r="G159" s="135"/>
      <c r="H159" s="134"/>
      <c r="I159" s="133"/>
      <c r="J159" s="132" t="s">
        <v>298</v>
      </c>
      <c r="K159" s="131" t="s">
        <v>82</v>
      </c>
      <c r="L159" s="223"/>
    </row>
    <row r="160" spans="1:12" s="3" customFormat="1" x14ac:dyDescent="0.2">
      <c r="A160" s="210" t="s">
        <v>400</v>
      </c>
      <c r="B160" s="188"/>
      <c r="C160" s="22"/>
      <c r="D160" s="22"/>
      <c r="E160" s="23"/>
      <c r="F160" s="194" t="s">
        <v>407</v>
      </c>
      <c r="G160" s="12"/>
      <c r="H160" s="9"/>
      <c r="I160" s="13">
        <v>83.3</v>
      </c>
      <c r="J160" s="14" t="s">
        <v>297</v>
      </c>
      <c r="K160" s="34" t="s">
        <v>82</v>
      </c>
      <c r="L160" s="223" t="s">
        <v>530</v>
      </c>
    </row>
    <row r="161" spans="1:12" s="3" customFormat="1" x14ac:dyDescent="0.2">
      <c r="A161" s="209"/>
      <c r="B161" s="35"/>
      <c r="C161" s="22"/>
      <c r="D161" s="22"/>
      <c r="E161" s="23"/>
      <c r="F161" s="12" t="s">
        <v>101</v>
      </c>
      <c r="G161" s="12"/>
      <c r="H161" s="9"/>
      <c r="I161" s="13">
        <v>64.7</v>
      </c>
      <c r="J161" s="14" t="s">
        <v>296</v>
      </c>
      <c r="K161" s="34" t="s">
        <v>82</v>
      </c>
      <c r="L161" s="223" t="s">
        <v>531</v>
      </c>
    </row>
    <row r="162" spans="1:12" s="3" customFormat="1" x14ac:dyDescent="0.2">
      <c r="A162" s="209"/>
      <c r="B162" s="35"/>
      <c r="C162" s="22"/>
      <c r="D162" s="22"/>
      <c r="E162" s="23"/>
      <c r="F162" s="12" t="s">
        <v>147</v>
      </c>
      <c r="G162" s="12"/>
      <c r="H162" s="9"/>
      <c r="I162" s="13">
        <v>8.3000000000000007</v>
      </c>
      <c r="J162" s="14" t="s">
        <v>296</v>
      </c>
      <c r="K162" s="34" t="s">
        <v>82</v>
      </c>
      <c r="L162" s="223" t="s">
        <v>532</v>
      </c>
    </row>
    <row r="163" spans="1:12" s="3" customFormat="1" x14ac:dyDescent="0.2">
      <c r="A163" s="210" t="s">
        <v>400</v>
      </c>
      <c r="B163" s="35"/>
      <c r="C163" s="22"/>
      <c r="D163" s="22"/>
      <c r="E163" s="23"/>
      <c r="F163" s="12" t="s">
        <v>102</v>
      </c>
      <c r="G163" s="12"/>
      <c r="H163" s="9"/>
      <c r="I163" s="13">
        <v>21</v>
      </c>
      <c r="J163" s="14" t="s">
        <v>295</v>
      </c>
      <c r="K163" s="189" t="s">
        <v>82</v>
      </c>
      <c r="L163" s="223" t="s">
        <v>533</v>
      </c>
    </row>
    <row r="164" spans="1:12" s="3" customFormat="1" x14ac:dyDescent="0.2">
      <c r="A164" s="209"/>
      <c r="B164" s="35"/>
      <c r="C164" s="22"/>
      <c r="D164" s="22"/>
      <c r="E164" s="23"/>
      <c r="F164" s="12" t="s">
        <v>103</v>
      </c>
      <c r="G164" s="12"/>
      <c r="H164" s="9"/>
      <c r="I164" s="13">
        <v>139.80000000000001</v>
      </c>
      <c r="J164" s="14" t="s">
        <v>295</v>
      </c>
      <c r="K164" s="34" t="s">
        <v>65</v>
      </c>
      <c r="L164" s="223" t="s">
        <v>534</v>
      </c>
    </row>
    <row r="165" spans="1:12" s="3" customFormat="1" x14ac:dyDescent="0.2">
      <c r="A165" s="209"/>
      <c r="B165" s="35"/>
      <c r="C165" s="22"/>
      <c r="D165" s="22"/>
      <c r="E165" s="23"/>
      <c r="F165" s="12" t="s">
        <v>104</v>
      </c>
      <c r="G165" s="12"/>
      <c r="H165" s="9"/>
      <c r="I165" s="13">
        <v>46.9</v>
      </c>
      <c r="J165" s="14" t="s">
        <v>295</v>
      </c>
      <c r="K165" s="34" t="s">
        <v>65</v>
      </c>
      <c r="L165" s="223" t="s">
        <v>535</v>
      </c>
    </row>
    <row r="166" spans="1:12" s="3" customFormat="1" x14ac:dyDescent="0.2">
      <c r="A166" s="209"/>
      <c r="B166" s="35"/>
      <c r="C166" s="22"/>
      <c r="D166" s="272" t="s">
        <v>141</v>
      </c>
      <c r="E166" s="272"/>
      <c r="F166" s="272"/>
      <c r="G166" s="272"/>
      <c r="H166" s="9"/>
      <c r="I166" s="10">
        <f>SUM(I167,I169,I171,I176,I178,I183)</f>
        <v>586.09999999999991</v>
      </c>
      <c r="J166" s="14"/>
      <c r="K166" s="34"/>
      <c r="L166" s="223"/>
    </row>
    <row r="167" spans="1:12" s="3" customFormat="1" x14ac:dyDescent="0.2">
      <c r="A167" s="209"/>
      <c r="B167" s="35"/>
      <c r="C167" s="22"/>
      <c r="D167" s="22"/>
      <c r="E167" s="22" t="s">
        <v>142</v>
      </c>
      <c r="F167" s="9"/>
      <c r="G167" s="22"/>
      <c r="H167" s="9"/>
      <c r="I167" s="10">
        <f>SUM(I168)</f>
        <v>24</v>
      </c>
      <c r="J167" s="14"/>
      <c r="K167" s="34"/>
      <c r="L167" s="223"/>
    </row>
    <row r="168" spans="1:12" s="3" customFormat="1" x14ac:dyDescent="0.2">
      <c r="A168" s="209"/>
      <c r="B168" s="35"/>
      <c r="C168" s="22"/>
      <c r="D168" s="22"/>
      <c r="E168" s="23"/>
      <c r="F168" s="12" t="s">
        <v>21</v>
      </c>
      <c r="G168" s="12"/>
      <c r="H168" s="9"/>
      <c r="I168" s="13">
        <v>24</v>
      </c>
      <c r="J168" s="45" t="s">
        <v>158</v>
      </c>
      <c r="K168" s="34" t="s">
        <v>27</v>
      </c>
      <c r="L168" s="223" t="s">
        <v>536</v>
      </c>
    </row>
    <row r="169" spans="1:12" s="3" customFormat="1" x14ac:dyDescent="0.2">
      <c r="A169" s="209"/>
      <c r="B169" s="35"/>
      <c r="C169" s="22"/>
      <c r="D169" s="22"/>
      <c r="E169" s="22" t="s">
        <v>143</v>
      </c>
      <c r="F169" s="9"/>
      <c r="G169" s="22"/>
      <c r="H169" s="9"/>
      <c r="I169" s="10">
        <f>SUM(I170)</f>
        <v>0.1</v>
      </c>
      <c r="J169" s="14"/>
      <c r="K169" s="34"/>
      <c r="L169" s="223"/>
    </row>
    <row r="170" spans="1:12" s="3" customFormat="1" x14ac:dyDescent="0.2">
      <c r="A170" s="209"/>
      <c r="B170" s="35"/>
      <c r="C170" s="22"/>
      <c r="D170" s="22"/>
      <c r="E170" s="22"/>
      <c r="F170" s="9" t="s">
        <v>105</v>
      </c>
      <c r="G170" s="9"/>
      <c r="H170" s="9"/>
      <c r="I170" s="10">
        <v>0.1</v>
      </c>
      <c r="J170" s="14" t="s">
        <v>106</v>
      </c>
      <c r="K170" s="34" t="s">
        <v>82</v>
      </c>
      <c r="L170" s="223" t="s">
        <v>537</v>
      </c>
    </row>
    <row r="171" spans="1:12" s="3" customFormat="1" x14ac:dyDescent="0.2">
      <c r="A171" s="209"/>
      <c r="B171" s="35"/>
      <c r="C171" s="22"/>
      <c r="D171" s="22"/>
      <c r="E171" s="22" t="s">
        <v>144</v>
      </c>
      <c r="F171" s="9"/>
      <c r="G171" s="22"/>
      <c r="H171" s="9"/>
      <c r="I171" s="10">
        <f>SUM(I172:I175)</f>
        <v>82.7</v>
      </c>
      <c r="J171" s="14"/>
      <c r="K171" s="34"/>
      <c r="L171" s="223"/>
    </row>
    <row r="172" spans="1:12" s="3" customFormat="1" x14ac:dyDescent="0.2">
      <c r="A172" s="209"/>
      <c r="B172" s="35"/>
      <c r="C172" s="22"/>
      <c r="D172" s="22"/>
      <c r="E172" s="23"/>
      <c r="F172" s="12" t="s">
        <v>107</v>
      </c>
      <c r="G172" s="12"/>
      <c r="H172" s="9"/>
      <c r="I172" s="10">
        <v>34.6</v>
      </c>
      <c r="J172" s="14" t="s">
        <v>376</v>
      </c>
      <c r="K172" s="34" t="s">
        <v>49</v>
      </c>
      <c r="L172" s="223" t="s">
        <v>538</v>
      </c>
    </row>
    <row r="173" spans="1:12" s="3" customFormat="1" x14ac:dyDescent="0.2">
      <c r="A173" s="209"/>
      <c r="B173" s="35"/>
      <c r="C173" s="22"/>
      <c r="D173" s="22"/>
      <c r="E173" s="23"/>
      <c r="F173" s="12" t="s">
        <v>22</v>
      </c>
      <c r="G173" s="12"/>
      <c r="H173" s="9"/>
      <c r="I173" s="10">
        <v>6.6</v>
      </c>
      <c r="J173" s="14" t="s">
        <v>48</v>
      </c>
      <c r="K173" s="34" t="s">
        <v>56</v>
      </c>
      <c r="L173" s="223" t="s">
        <v>539</v>
      </c>
    </row>
    <row r="174" spans="1:12" s="3" customFormat="1" x14ac:dyDescent="0.2">
      <c r="A174" s="209"/>
      <c r="B174" s="35"/>
      <c r="C174" s="22"/>
      <c r="D174" s="22"/>
      <c r="E174" s="23"/>
      <c r="F174" s="118" t="s">
        <v>226</v>
      </c>
      <c r="G174" s="12"/>
      <c r="H174" s="9"/>
      <c r="I174" s="10">
        <v>26</v>
      </c>
      <c r="J174" s="14" t="s">
        <v>48</v>
      </c>
      <c r="K174" s="62" t="s">
        <v>30</v>
      </c>
      <c r="L174" s="223" t="s">
        <v>540</v>
      </c>
    </row>
    <row r="175" spans="1:12" s="3" customFormat="1" x14ac:dyDescent="0.2">
      <c r="A175" s="212" t="s">
        <v>398</v>
      </c>
      <c r="B175" s="190"/>
      <c r="C175" s="22"/>
      <c r="D175" s="22"/>
      <c r="E175" s="23"/>
      <c r="F175" s="203" t="s">
        <v>292</v>
      </c>
      <c r="G175" s="12"/>
      <c r="H175" s="9"/>
      <c r="I175" s="10">
        <v>15.5</v>
      </c>
      <c r="J175" s="192" t="s">
        <v>36</v>
      </c>
      <c r="K175" s="205" t="s">
        <v>49</v>
      </c>
      <c r="L175" s="223" t="s">
        <v>541</v>
      </c>
    </row>
    <row r="176" spans="1:12" s="3" customFormat="1" x14ac:dyDescent="0.2">
      <c r="A176" s="209"/>
      <c r="B176" s="35"/>
      <c r="C176" s="22"/>
      <c r="D176" s="22"/>
      <c r="E176" s="22" t="s">
        <v>145</v>
      </c>
      <c r="F176" s="9"/>
      <c r="G176" s="22"/>
      <c r="H176" s="9"/>
      <c r="I176" s="10">
        <f>SUM(I177)</f>
        <v>272.39999999999998</v>
      </c>
      <c r="J176" s="14"/>
      <c r="K176" s="34"/>
      <c r="L176" s="223"/>
    </row>
    <row r="177" spans="1:12" s="3" customFormat="1" x14ac:dyDescent="0.2">
      <c r="A177" s="210" t="s">
        <v>400</v>
      </c>
      <c r="B177" s="35"/>
      <c r="C177" s="22"/>
      <c r="D177" s="22"/>
      <c r="E177" s="22"/>
      <c r="F177" s="9" t="s">
        <v>149</v>
      </c>
      <c r="G177" s="9"/>
      <c r="H177" s="9"/>
      <c r="I177" s="10">
        <v>272.39999999999998</v>
      </c>
      <c r="J177" s="195" t="s">
        <v>39</v>
      </c>
      <c r="K177" s="34" t="s">
        <v>65</v>
      </c>
      <c r="L177" s="223" t="s">
        <v>542</v>
      </c>
    </row>
    <row r="178" spans="1:12" s="3" customFormat="1" x14ac:dyDescent="0.2">
      <c r="A178" s="209"/>
      <c r="B178" s="35"/>
      <c r="C178" s="22"/>
      <c r="D178" s="9"/>
      <c r="E178" s="22" t="s">
        <v>146</v>
      </c>
      <c r="F178" s="9"/>
      <c r="G178" s="9"/>
      <c r="H178" s="9"/>
      <c r="I178" s="10">
        <f>SUM(I179:I182)</f>
        <v>132.39999999999998</v>
      </c>
      <c r="J178" s="195"/>
      <c r="K178" s="34"/>
      <c r="L178" s="223"/>
    </row>
    <row r="179" spans="1:12" s="3" customFormat="1" x14ac:dyDescent="0.15">
      <c r="A179" s="209"/>
      <c r="B179" s="35"/>
      <c r="C179" s="22"/>
      <c r="D179" s="22"/>
      <c r="E179" s="23"/>
      <c r="F179" s="12" t="s">
        <v>108</v>
      </c>
      <c r="G179" s="12"/>
      <c r="H179" s="9"/>
      <c r="I179" s="13">
        <v>70.099999999999994</v>
      </c>
      <c r="J179" s="69" t="s">
        <v>219</v>
      </c>
      <c r="K179" s="14" t="s">
        <v>30</v>
      </c>
      <c r="L179" s="223" t="s">
        <v>543</v>
      </c>
    </row>
    <row r="180" spans="1:12" s="3" customFormat="1" x14ac:dyDescent="0.15">
      <c r="A180" s="209"/>
      <c r="B180" s="35"/>
      <c r="C180" s="22"/>
      <c r="D180" s="22"/>
      <c r="E180" s="23"/>
      <c r="F180" s="12" t="s">
        <v>109</v>
      </c>
      <c r="G180" s="12"/>
      <c r="H180" s="9"/>
      <c r="I180" s="13">
        <v>2.9</v>
      </c>
      <c r="J180" s="69" t="s">
        <v>216</v>
      </c>
      <c r="K180" s="14" t="s">
        <v>30</v>
      </c>
      <c r="L180" s="223" t="s">
        <v>544</v>
      </c>
    </row>
    <row r="181" spans="1:12" s="3" customFormat="1" x14ac:dyDescent="0.15">
      <c r="A181" s="209"/>
      <c r="B181" s="35"/>
      <c r="C181" s="22"/>
      <c r="D181" s="22"/>
      <c r="E181" s="23"/>
      <c r="F181" s="12" t="s">
        <v>110</v>
      </c>
      <c r="G181" s="12"/>
      <c r="H181" s="9"/>
      <c r="I181" s="13">
        <v>27.1</v>
      </c>
      <c r="J181" s="69" t="s">
        <v>216</v>
      </c>
      <c r="K181" s="14" t="s">
        <v>27</v>
      </c>
      <c r="L181" s="223" t="s">
        <v>545</v>
      </c>
    </row>
    <row r="182" spans="1:12" s="3" customFormat="1" ht="13.8" x14ac:dyDescent="0.2">
      <c r="A182" s="209"/>
      <c r="B182" s="35"/>
      <c r="C182" s="22"/>
      <c r="D182" s="22"/>
      <c r="E182" s="23"/>
      <c r="F182" s="118" t="s">
        <v>291</v>
      </c>
      <c r="G182" s="12"/>
      <c r="H182" s="9"/>
      <c r="I182" s="13">
        <v>32.299999999999997</v>
      </c>
      <c r="J182" s="69" t="s">
        <v>216</v>
      </c>
      <c r="K182" s="62" t="s">
        <v>30</v>
      </c>
      <c r="L182" s="223" t="s">
        <v>546</v>
      </c>
    </row>
    <row r="183" spans="1:12" s="3" customFormat="1" x14ac:dyDescent="0.2">
      <c r="A183" s="209"/>
      <c r="B183" s="35"/>
      <c r="C183" s="22"/>
      <c r="D183" s="22"/>
      <c r="E183" s="22" t="s">
        <v>148</v>
      </c>
      <c r="F183" s="9"/>
      <c r="G183" s="9"/>
      <c r="H183" s="9"/>
      <c r="I183" s="10">
        <f>SUM(I184:I190)</f>
        <v>74.5</v>
      </c>
      <c r="J183" s="14"/>
      <c r="K183" s="34"/>
      <c r="L183" s="223"/>
    </row>
    <row r="184" spans="1:12" s="3" customFormat="1" x14ac:dyDescent="0.2">
      <c r="A184" s="209"/>
      <c r="B184" s="35"/>
      <c r="C184" s="22"/>
      <c r="D184" s="22"/>
      <c r="E184" s="23"/>
      <c r="F184" s="12" t="s">
        <v>111</v>
      </c>
      <c r="G184" s="12"/>
      <c r="H184" s="9"/>
      <c r="I184" s="13">
        <v>1</v>
      </c>
      <c r="J184" s="14" t="s">
        <v>0</v>
      </c>
      <c r="K184" s="34" t="s">
        <v>49</v>
      </c>
      <c r="L184" s="223" t="s">
        <v>547</v>
      </c>
    </row>
    <row r="185" spans="1:12" s="3" customFormat="1" ht="13.8" x14ac:dyDescent="0.2">
      <c r="A185" s="209"/>
      <c r="B185" s="35"/>
      <c r="C185" s="22"/>
      <c r="D185" s="22"/>
      <c r="E185" s="23"/>
      <c r="F185" s="12" t="s">
        <v>112</v>
      </c>
      <c r="G185" s="12"/>
      <c r="H185" s="9"/>
      <c r="I185" s="13">
        <v>12.6</v>
      </c>
      <c r="J185" s="69" t="s">
        <v>216</v>
      </c>
      <c r="K185" s="62" t="s">
        <v>65</v>
      </c>
      <c r="L185" s="223" t="s">
        <v>548</v>
      </c>
    </row>
    <row r="186" spans="1:12" s="3" customFormat="1" x14ac:dyDescent="0.2">
      <c r="A186" s="211" t="s">
        <v>561</v>
      </c>
      <c r="B186" s="185"/>
      <c r="C186" s="22"/>
      <c r="D186" s="22"/>
      <c r="E186" s="23"/>
      <c r="F186" s="134" t="s">
        <v>290</v>
      </c>
      <c r="G186" s="136"/>
      <c r="H186" s="134"/>
      <c r="I186" s="133"/>
      <c r="J186" s="169" t="s">
        <v>37</v>
      </c>
      <c r="K186" s="140" t="s">
        <v>65</v>
      </c>
      <c r="L186" s="223"/>
    </row>
    <row r="187" spans="1:12" s="3" customFormat="1" x14ac:dyDescent="0.2">
      <c r="B187" s="35"/>
      <c r="C187" s="22"/>
      <c r="D187" s="22"/>
      <c r="E187" s="23"/>
      <c r="F187" s="12" t="s">
        <v>113</v>
      </c>
      <c r="G187" s="12"/>
      <c r="H187" s="9"/>
      <c r="I187" s="13">
        <v>34.9</v>
      </c>
      <c r="J187" s="61" t="s">
        <v>48</v>
      </c>
      <c r="K187" s="14" t="s">
        <v>56</v>
      </c>
      <c r="L187" s="223" t="s">
        <v>549</v>
      </c>
    </row>
    <row r="188" spans="1:12" s="3" customFormat="1" x14ac:dyDescent="0.2">
      <c r="B188" s="35"/>
      <c r="C188" s="22"/>
      <c r="D188" s="22"/>
      <c r="E188" s="23"/>
      <c r="F188" s="118" t="s">
        <v>227</v>
      </c>
      <c r="G188" s="12"/>
      <c r="H188" s="9"/>
      <c r="I188" s="13">
        <v>10.7</v>
      </c>
      <c r="J188" s="61" t="s">
        <v>227</v>
      </c>
      <c r="K188" s="62" t="s">
        <v>30</v>
      </c>
      <c r="L188" s="223" t="s">
        <v>550</v>
      </c>
    </row>
    <row r="189" spans="1:12" s="3" customFormat="1" x14ac:dyDescent="0.2">
      <c r="B189" s="35"/>
      <c r="C189" s="22"/>
      <c r="D189" s="22"/>
      <c r="E189" s="23"/>
      <c r="F189" s="118" t="s">
        <v>228</v>
      </c>
      <c r="G189" s="12"/>
      <c r="H189" s="9"/>
      <c r="I189" s="13">
        <v>9.3000000000000007</v>
      </c>
      <c r="J189" s="61" t="s">
        <v>156</v>
      </c>
      <c r="K189" s="62" t="s">
        <v>82</v>
      </c>
      <c r="L189" s="223" t="s">
        <v>551</v>
      </c>
    </row>
    <row r="190" spans="1:12" s="3" customFormat="1" x14ac:dyDescent="0.2">
      <c r="B190" s="35"/>
      <c r="C190" s="22"/>
      <c r="D190" s="22"/>
      <c r="E190" s="23"/>
      <c r="F190" s="118" t="s">
        <v>229</v>
      </c>
      <c r="G190" s="12"/>
      <c r="H190" s="9"/>
      <c r="I190" s="13">
        <v>6</v>
      </c>
      <c r="J190" s="14" t="s">
        <v>36</v>
      </c>
      <c r="K190" s="62" t="s">
        <v>27</v>
      </c>
      <c r="L190" s="223" t="s">
        <v>552</v>
      </c>
    </row>
    <row r="191" spans="1:12" s="3" customFormat="1" x14ac:dyDescent="0.2">
      <c r="B191" s="273" t="s">
        <v>138</v>
      </c>
      <c r="C191" s="274"/>
      <c r="D191" s="274"/>
      <c r="E191" s="274"/>
      <c r="F191" s="274"/>
      <c r="G191" s="9"/>
      <c r="H191" s="9"/>
      <c r="I191" s="10">
        <f>SUM(I192)</f>
        <v>76.5</v>
      </c>
      <c r="J191" s="14"/>
      <c r="K191" s="34"/>
      <c r="L191" s="223"/>
    </row>
    <row r="192" spans="1:12" s="3" customFormat="1" x14ac:dyDescent="0.2">
      <c r="B192" s="35"/>
      <c r="C192" s="22"/>
      <c r="D192" s="22"/>
      <c r="E192" s="23"/>
      <c r="F192" s="12" t="s">
        <v>114</v>
      </c>
      <c r="G192" s="12"/>
      <c r="H192" s="9"/>
      <c r="I192" s="10">
        <v>76.5</v>
      </c>
      <c r="J192" s="14" t="s">
        <v>0</v>
      </c>
      <c r="K192" s="34" t="s">
        <v>27</v>
      </c>
      <c r="L192" s="223" t="s">
        <v>553</v>
      </c>
    </row>
    <row r="193" spans="1:12" s="3" customFormat="1" x14ac:dyDescent="0.2">
      <c r="A193" s="211" t="s">
        <v>561</v>
      </c>
      <c r="B193" s="290" t="s">
        <v>151</v>
      </c>
      <c r="C193" s="291"/>
      <c r="D193" s="291"/>
      <c r="E193" s="291"/>
      <c r="F193" s="291"/>
      <c r="G193" s="291"/>
      <c r="H193" s="126"/>
      <c r="I193" s="130"/>
      <c r="J193" s="129"/>
      <c r="K193" s="34"/>
      <c r="L193" s="223"/>
    </row>
    <row r="194" spans="1:12" s="3" customFormat="1" x14ac:dyDescent="0.2">
      <c r="A194" s="211" t="s">
        <v>561</v>
      </c>
      <c r="B194" s="128"/>
      <c r="C194" s="126"/>
      <c r="D194" s="126"/>
      <c r="E194" s="127"/>
      <c r="F194" s="127" t="s">
        <v>115</v>
      </c>
      <c r="G194" s="127"/>
      <c r="H194" s="126"/>
      <c r="I194" s="125"/>
      <c r="J194" s="124" t="s">
        <v>289</v>
      </c>
      <c r="K194" s="34"/>
      <c r="L194" s="223"/>
    </row>
    <row r="195" spans="1:12" s="3" customFormat="1" x14ac:dyDescent="0.2">
      <c r="A195" s="211" t="s">
        <v>561</v>
      </c>
      <c r="B195" s="128"/>
      <c r="C195" s="126"/>
      <c r="D195" s="126"/>
      <c r="E195" s="127"/>
      <c r="F195" s="127" t="s">
        <v>116</v>
      </c>
      <c r="G195" s="127"/>
      <c r="H195" s="126"/>
      <c r="I195" s="125"/>
      <c r="J195" s="124" t="s">
        <v>159</v>
      </c>
      <c r="K195" s="34"/>
      <c r="L195" s="223"/>
    </row>
    <row r="196" spans="1:12" s="3" customFormat="1" x14ac:dyDescent="0.2">
      <c r="A196" s="211" t="s">
        <v>561</v>
      </c>
      <c r="B196" s="128" t="s">
        <v>152</v>
      </c>
      <c r="C196" s="170"/>
      <c r="D196" s="170"/>
      <c r="E196" s="170"/>
      <c r="F196" s="170"/>
      <c r="G196" s="170"/>
      <c r="H196" s="126"/>
      <c r="I196" s="13"/>
      <c r="J196" s="14"/>
      <c r="K196" s="34"/>
      <c r="L196" s="223"/>
    </row>
    <row r="197" spans="1:12" s="3" customFormat="1" x14ac:dyDescent="0.2">
      <c r="A197" s="211" t="s">
        <v>561</v>
      </c>
      <c r="B197" s="128"/>
      <c r="C197" s="126" t="s">
        <v>232</v>
      </c>
      <c r="D197" s="126"/>
      <c r="E197" s="126"/>
      <c r="F197" s="126"/>
      <c r="G197" s="126"/>
      <c r="H197" s="126"/>
      <c r="I197" s="10"/>
      <c r="J197" s="11"/>
      <c r="K197" s="34"/>
      <c r="L197" s="223"/>
    </row>
    <row r="198" spans="1:12" s="3" customFormat="1" x14ac:dyDescent="0.2">
      <c r="A198" s="211" t="s">
        <v>561</v>
      </c>
      <c r="B198" s="171"/>
      <c r="C198" s="172" t="s">
        <v>231</v>
      </c>
      <c r="D198" s="172"/>
      <c r="E198" s="173"/>
      <c r="F198" s="173"/>
      <c r="G198" s="173"/>
      <c r="H198" s="172"/>
      <c r="I198" s="27"/>
      <c r="J198" s="43"/>
      <c r="K198" s="37"/>
      <c r="L198" s="223"/>
    </row>
    <row r="199" spans="1:12" x14ac:dyDescent="0.2">
      <c r="A199" s="3"/>
      <c r="B199" s="22"/>
      <c r="C199" s="22"/>
      <c r="D199" s="22"/>
      <c r="E199" s="22"/>
      <c r="F199" s="9"/>
      <c r="G199" s="9"/>
      <c r="H199" s="9"/>
      <c r="I199" s="17"/>
      <c r="J199" s="12"/>
      <c r="K199" s="18"/>
      <c r="L199" s="223"/>
    </row>
    <row r="202" spans="1:12" x14ac:dyDescent="0.2">
      <c r="K202" s="67" t="s">
        <v>288</v>
      </c>
      <c r="L202" s="222"/>
    </row>
    <row r="203" spans="1:12" x14ac:dyDescent="0.2">
      <c r="K203" s="32" t="s">
        <v>56</v>
      </c>
    </row>
    <row r="204" spans="1:12" x14ac:dyDescent="0.2">
      <c r="K204" s="32" t="s">
        <v>30</v>
      </c>
    </row>
    <row r="205" spans="1:12" x14ac:dyDescent="0.2">
      <c r="K205" s="32" t="s">
        <v>49</v>
      </c>
    </row>
    <row r="206" spans="1:12" x14ac:dyDescent="0.2">
      <c r="K206" s="32" t="s">
        <v>82</v>
      </c>
    </row>
    <row r="207" spans="1:12" x14ac:dyDescent="0.2">
      <c r="K207" s="32" t="s">
        <v>27</v>
      </c>
    </row>
    <row r="208" spans="1:12" x14ac:dyDescent="0.2">
      <c r="K208" s="32" t="s">
        <v>65</v>
      </c>
    </row>
  </sheetData>
  <mergeCells count="19">
    <mergeCell ref="D166:G166"/>
    <mergeCell ref="B191:F191"/>
    <mergeCell ref="B193:G193"/>
    <mergeCell ref="F157:H157"/>
    <mergeCell ref="D54:G54"/>
    <mergeCell ref="D83:G83"/>
    <mergeCell ref="D100:G100"/>
    <mergeCell ref="D128:G128"/>
    <mergeCell ref="D133:G133"/>
    <mergeCell ref="D6:G6"/>
    <mergeCell ref="D12:G12"/>
    <mergeCell ref="F18:H18"/>
    <mergeCell ref="D19:G19"/>
    <mergeCell ref="F45:H45"/>
    <mergeCell ref="B2:H3"/>
    <mergeCell ref="J2:J3"/>
    <mergeCell ref="K2:K3"/>
    <mergeCell ref="B4:F4"/>
    <mergeCell ref="C5:F5"/>
  </mergeCells>
  <phoneticPr fontId="1"/>
  <pageMargins left="0.78740157480314965" right="0.78740157480314965" top="0.59055118110236227" bottom="0.59055118110236227" header="0.51181102362204722" footer="0.51181102362204722"/>
  <pageSetup paperSize="9" scale="96" firstPageNumber="53" fitToHeight="0" orientation="portrait" r:id="rId1"/>
  <headerFooter alignWithMargins="0"/>
  <rowBreaks count="3" manualBreakCount="3">
    <brk id="63" max="10" man="1"/>
    <brk id="120" max="10" man="1"/>
    <brk id="17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9"/>
  <sheetViews>
    <sheetView showGridLines="0" zoomScaleNormal="100" zoomScaleSheetLayoutView="100" workbookViewId="0">
      <pane xSplit="8" ySplit="2" topLeftCell="J38" activePane="bottomRight" state="frozen"/>
      <selection pane="topRight" activeCell="I1" sqref="I1"/>
      <selection pane="bottomLeft" activeCell="A4" sqref="A4"/>
      <selection pane="bottomRight" activeCell="N66" sqref="N66"/>
    </sheetView>
  </sheetViews>
  <sheetFormatPr defaultColWidth="8.88671875" defaultRowHeight="10.8" x14ac:dyDescent="0.15"/>
  <cols>
    <col min="1" max="1" width="1.6640625" style="100" customWidth="1"/>
    <col min="2" max="3" width="3.21875" style="101" customWidth="1"/>
    <col min="4" max="4" width="3.21875" style="102" customWidth="1"/>
    <col min="5" max="5" width="3.21875" style="100" customWidth="1"/>
    <col min="6" max="7" width="3.21875" style="101" customWidth="1"/>
    <col min="8" max="8" width="1.6640625" style="100" customWidth="1"/>
    <col min="9" max="11" width="22.77734375" style="100" customWidth="1"/>
    <col min="12" max="12" width="8.88671875" style="100" customWidth="1"/>
    <col min="13" max="14" width="13.5546875" style="100" customWidth="1"/>
    <col min="15" max="16384" width="8.88671875" style="100"/>
  </cols>
  <sheetData>
    <row r="1" spans="1:14" s="85" customFormat="1" ht="15" customHeight="1" x14ac:dyDescent="0.2">
      <c r="B1" s="2" t="s">
        <v>350</v>
      </c>
      <c r="C1" s="86"/>
      <c r="F1" s="86"/>
      <c r="G1" s="86"/>
    </row>
    <row r="2" spans="1:14" s="85" customFormat="1" ht="18" customHeight="1" x14ac:dyDescent="0.2">
      <c r="A2" s="339" t="s">
        <v>254</v>
      </c>
      <c r="B2" s="340"/>
      <c r="C2" s="340"/>
      <c r="D2" s="340"/>
      <c r="E2" s="340"/>
      <c r="F2" s="340"/>
      <c r="G2" s="340"/>
      <c r="H2" s="341"/>
      <c r="I2" s="114" t="s">
        <v>190</v>
      </c>
      <c r="J2" s="115" t="s">
        <v>191</v>
      </c>
      <c r="K2" s="115" t="s">
        <v>192</v>
      </c>
      <c r="M2" s="85" t="s">
        <v>593</v>
      </c>
      <c r="N2" s="85" t="s">
        <v>594</v>
      </c>
    </row>
    <row r="3" spans="1:14" s="85" customFormat="1" ht="18" customHeight="1" x14ac:dyDescent="0.15">
      <c r="A3" s="122"/>
      <c r="B3" s="308" t="s">
        <v>122</v>
      </c>
      <c r="C3" s="309"/>
      <c r="D3" s="309"/>
      <c r="E3" s="309"/>
      <c r="F3" s="309"/>
      <c r="G3" s="310"/>
      <c r="H3" s="123"/>
      <c r="I3" s="114"/>
      <c r="J3" s="147" t="s">
        <v>351</v>
      </c>
      <c r="K3" s="115"/>
      <c r="M3" s="85" t="str">
        <f>IF(I3&lt;&gt;"",I3&amp;"【"&amp;B3&amp;"】","")</f>
        <v/>
      </c>
      <c r="N3" s="85" t="str">
        <f>IF(J3&lt;&gt;"",J3&amp;"【"&amp;B3&amp;"】","")</f>
        <v>普通鋼冷間仕上摩棒鋼【鉄鋼業】</v>
      </c>
    </row>
    <row r="4" spans="1:14" s="85" customFormat="1" ht="18" customHeight="1" x14ac:dyDescent="0.15">
      <c r="A4" s="122"/>
      <c r="B4" s="308" t="s">
        <v>123</v>
      </c>
      <c r="C4" s="309"/>
      <c r="D4" s="309"/>
      <c r="E4" s="309"/>
      <c r="F4" s="309"/>
      <c r="G4" s="310"/>
      <c r="H4" s="123"/>
      <c r="I4" s="114"/>
      <c r="J4" s="148" t="s">
        <v>352</v>
      </c>
      <c r="K4" s="115"/>
      <c r="M4" s="85" t="str">
        <f>IF(I4&lt;&gt;"",M3&amp;I4&amp;"【"&amp;B4&amp;"】",M3&amp;"")</f>
        <v/>
      </c>
      <c r="N4" s="85" t="str">
        <f>IF(J4&lt;&gt;"",N3&amp;J4&amp;"【"&amp;B4&amp;"】",N3&amp;"")</f>
        <v>普通鋼冷間仕上摩棒鋼【鉄鋼業】光ファイバーコード【非鉄金属工業】</v>
      </c>
    </row>
    <row r="5" spans="1:14" s="85" customFormat="1" ht="18" customHeight="1" x14ac:dyDescent="0.15">
      <c r="A5" s="150"/>
      <c r="B5" s="318" t="s">
        <v>123</v>
      </c>
      <c r="C5" s="319"/>
      <c r="D5" s="319"/>
      <c r="E5" s="319"/>
      <c r="F5" s="319"/>
      <c r="G5" s="320"/>
      <c r="H5" s="144"/>
      <c r="I5" s="145"/>
      <c r="J5" s="149" t="s">
        <v>353</v>
      </c>
      <c r="K5" s="146"/>
      <c r="M5" s="85" t="str">
        <f t="shared" ref="M5:M35" si="0">IF(I5&lt;&gt;"",M4&amp;I5&amp;"【"&amp;B5&amp;"】",M4&amp;"")</f>
        <v/>
      </c>
      <c r="N5" s="85" t="str">
        <f t="shared" ref="N5:N35" si="1">IF(J5&lt;&gt;"",N4&amp;J5&amp;"【"&amp;B5&amp;"】",N4&amp;"")</f>
        <v>普通鋼冷間仕上摩棒鋼【鉄鋼業】光ファイバーコード【非鉄金属工業】光ファイバーケーブル【非鉄金属工業】</v>
      </c>
    </row>
    <row r="6" spans="1:14" s="85" customFormat="1" ht="18" customHeight="1" x14ac:dyDescent="0.15">
      <c r="A6" s="87"/>
      <c r="B6" s="308" t="s">
        <v>124</v>
      </c>
      <c r="C6" s="309"/>
      <c r="D6" s="309"/>
      <c r="E6" s="309"/>
      <c r="F6" s="309"/>
      <c r="G6" s="310"/>
      <c r="H6" s="88"/>
      <c r="I6" s="103" t="s">
        <v>361</v>
      </c>
      <c r="J6" s="103" t="s">
        <v>354</v>
      </c>
      <c r="K6" s="107"/>
      <c r="M6" s="85" t="str">
        <f t="shared" si="0"/>
        <v>金属ネームプレート【金属製品工業】</v>
      </c>
      <c r="N6" s="85" t="str">
        <f t="shared" si="1"/>
        <v>普通鋼冷間仕上摩棒鋼【鉄鋼業】光ファイバーコード【非鉄金属工業】光ファイバーケーブル【非鉄金属工業】鉄製金網【金属製品工業】</v>
      </c>
    </row>
    <row r="7" spans="1:14" s="85" customFormat="1" ht="18" customHeight="1" x14ac:dyDescent="0.15">
      <c r="A7" s="155"/>
      <c r="B7" s="321" t="s">
        <v>234</v>
      </c>
      <c r="C7" s="324"/>
      <c r="D7" s="324"/>
      <c r="E7" s="324"/>
      <c r="F7" s="324"/>
      <c r="G7" s="325"/>
      <c r="H7" s="156"/>
      <c r="I7" s="157"/>
      <c r="J7" s="163"/>
      <c r="K7" s="158"/>
      <c r="M7" s="85" t="str">
        <f t="shared" si="0"/>
        <v>金属ネームプレート【金属製品工業】</v>
      </c>
      <c r="N7" s="85" t="str">
        <f t="shared" si="1"/>
        <v>普通鋼冷間仕上摩棒鋼【鉄鋼業】光ファイバーコード【非鉄金属工業】光ファイバーケーブル【非鉄金属工業】鉄製金網【金属製品工業】</v>
      </c>
    </row>
    <row r="8" spans="1:14" s="85" customFormat="1" ht="18" customHeight="1" x14ac:dyDescent="0.2">
      <c r="A8" s="164"/>
      <c r="B8" s="326" t="s">
        <v>240</v>
      </c>
      <c r="C8" s="327"/>
      <c r="D8" s="327"/>
      <c r="E8" s="327"/>
      <c r="F8" s="327"/>
      <c r="G8" s="328"/>
      <c r="H8" s="165"/>
      <c r="I8" s="166" t="s">
        <v>337</v>
      </c>
      <c r="J8" s="166"/>
      <c r="K8" s="167"/>
      <c r="M8" s="85" t="str">
        <f t="shared" si="0"/>
        <v>金属ネームプレート【金属製品工業】製本機械【生産用機械工業】</v>
      </c>
      <c r="N8" s="85" t="str">
        <f t="shared" si="1"/>
        <v>普通鋼冷間仕上摩棒鋼【鉄鋼業】光ファイバーコード【非鉄金属工業】光ファイバーケーブル【非鉄金属工業】鉄製金網【金属製品工業】</v>
      </c>
    </row>
    <row r="9" spans="1:14" s="85" customFormat="1" ht="18" customHeight="1" x14ac:dyDescent="0.2">
      <c r="A9" s="87"/>
      <c r="B9" s="308" t="s">
        <v>237</v>
      </c>
      <c r="C9" s="329"/>
      <c r="D9" s="329"/>
      <c r="E9" s="329"/>
      <c r="F9" s="329"/>
      <c r="G9" s="330"/>
      <c r="H9" s="88"/>
      <c r="I9" s="104" t="s">
        <v>336</v>
      </c>
      <c r="J9" s="103"/>
      <c r="K9" s="107"/>
      <c r="M9" s="85" t="str">
        <f t="shared" si="0"/>
        <v>金属ネームプレート【金属製品工業】製本機械【生産用機械工業】水道メータ【業務用機械工業】</v>
      </c>
      <c r="N9" s="85" t="str">
        <f t="shared" si="1"/>
        <v>普通鋼冷間仕上摩棒鋼【鉄鋼業】光ファイバーコード【非鉄金属工業】光ファイバーケーブル【非鉄金属工業】鉄製金網【金属製品工業】</v>
      </c>
    </row>
    <row r="10" spans="1:14" s="85" customFormat="1" ht="18" customHeight="1" x14ac:dyDescent="0.2">
      <c r="A10" s="155"/>
      <c r="B10" s="342" t="s">
        <v>126</v>
      </c>
      <c r="C10" s="343"/>
      <c r="D10" s="343"/>
      <c r="E10" s="343"/>
      <c r="F10" s="343"/>
      <c r="G10" s="344"/>
      <c r="H10" s="159"/>
      <c r="I10" s="157"/>
      <c r="J10" s="157"/>
      <c r="K10" s="158"/>
      <c r="M10" s="85" t="str">
        <f t="shared" si="0"/>
        <v>金属ネームプレート【金属製品工業】製本機械【生産用機械工業】水道メータ【業務用機械工業】</v>
      </c>
      <c r="N10" s="85" t="str">
        <f t="shared" si="1"/>
        <v>普通鋼冷間仕上摩棒鋼【鉄鋼業】光ファイバーコード【非鉄金属工業】光ファイバーケーブル【非鉄金属工業】鉄製金網【金属製品工業】</v>
      </c>
    </row>
    <row r="11" spans="1:14" s="85" customFormat="1" ht="18" customHeight="1" x14ac:dyDescent="0.2">
      <c r="A11" s="87"/>
      <c r="B11" s="308" t="s">
        <v>127</v>
      </c>
      <c r="C11" s="308"/>
      <c r="D11" s="308"/>
      <c r="E11" s="308"/>
      <c r="F11" s="308"/>
      <c r="G11" s="308"/>
      <c r="H11" s="88"/>
      <c r="I11" s="103" t="s">
        <v>363</v>
      </c>
      <c r="J11" s="103" t="s">
        <v>210</v>
      </c>
      <c r="K11" s="107" t="s">
        <v>371</v>
      </c>
      <c r="M11" s="85" t="str">
        <f t="shared" si="0"/>
        <v>金属ネームプレート【金属製品工業】製本機械【生産用機械工業】水道メータ【業務用機械工業】カーナビゲーションシステム【情報通信機械工業】</v>
      </c>
      <c r="N11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</v>
      </c>
    </row>
    <row r="12" spans="1:14" s="85" customFormat="1" ht="18" customHeight="1" x14ac:dyDescent="0.2">
      <c r="A12" s="89"/>
      <c r="B12" s="318" t="s">
        <v>127</v>
      </c>
      <c r="C12" s="318"/>
      <c r="D12" s="318"/>
      <c r="E12" s="318"/>
      <c r="F12" s="318"/>
      <c r="G12" s="318"/>
      <c r="H12" s="90"/>
      <c r="I12" s="104"/>
      <c r="J12" s="104" t="s">
        <v>211</v>
      </c>
      <c r="K12" s="108"/>
      <c r="M12" s="85" t="str">
        <f t="shared" si="0"/>
        <v>金属ネームプレート【金属製品工業】製本機械【生産用機械工業】水道メータ【業務用機械工業】カーナビゲーションシステム【情報通信機械工業】</v>
      </c>
      <c r="N12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</v>
      </c>
    </row>
    <row r="13" spans="1:14" s="85" customFormat="1" ht="18" customHeight="1" x14ac:dyDescent="0.2">
      <c r="A13" s="151"/>
      <c r="B13" s="352" t="s">
        <v>127</v>
      </c>
      <c r="C13" s="352"/>
      <c r="D13" s="352"/>
      <c r="E13" s="352"/>
      <c r="F13" s="352"/>
      <c r="G13" s="352"/>
      <c r="H13" s="95"/>
      <c r="I13" s="105"/>
      <c r="J13" s="105" t="s">
        <v>241</v>
      </c>
      <c r="K13" s="109"/>
      <c r="M13" s="85" t="str">
        <f t="shared" si="0"/>
        <v>金属ネームプレート【金属製品工業】製本機械【生産用機械工業】水道メータ【業務用機械工業】カーナビゲーションシステム【情報通信機械工業】</v>
      </c>
      <c r="N13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</v>
      </c>
    </row>
    <row r="14" spans="1:14" s="85" customFormat="1" ht="18" customHeight="1" x14ac:dyDescent="0.2">
      <c r="A14" s="89"/>
      <c r="B14" s="314" t="s">
        <v>128</v>
      </c>
      <c r="C14" s="315"/>
      <c r="D14" s="315"/>
      <c r="E14" s="315"/>
      <c r="F14" s="315"/>
      <c r="G14" s="315"/>
      <c r="H14" s="90"/>
      <c r="I14" s="104"/>
      <c r="J14" s="104" t="s">
        <v>54</v>
      </c>
      <c r="K14" s="311" t="s">
        <v>372</v>
      </c>
      <c r="M14" s="85" t="str">
        <f t="shared" si="0"/>
        <v>金属ネームプレート【金属製品工業】製本機械【生産用機械工業】水道メータ【業務用機械工業】カーナビゲーションシステム【情報通信機械工業】</v>
      </c>
      <c r="N14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</v>
      </c>
    </row>
    <row r="15" spans="1:14" s="85" customFormat="1" ht="18" customHeight="1" x14ac:dyDescent="0.2">
      <c r="A15" s="89"/>
      <c r="B15" s="96"/>
      <c r="C15" s="96"/>
      <c r="D15" s="97"/>
      <c r="E15" s="97"/>
      <c r="F15" s="96"/>
      <c r="G15" s="98"/>
      <c r="H15" s="90"/>
      <c r="I15" s="104"/>
      <c r="J15" s="91"/>
      <c r="K15" s="312"/>
      <c r="M15" s="85" t="str">
        <f t="shared" si="0"/>
        <v>金属ネームプレート【金属製品工業】製本機械【生産用機械工業】水道メータ【業務用機械工業】カーナビゲーションシステム【情報通信機械工業】</v>
      </c>
      <c r="N15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</v>
      </c>
    </row>
    <row r="16" spans="1:14" s="85" customFormat="1" ht="18" customHeight="1" x14ac:dyDescent="0.2">
      <c r="A16" s="89"/>
      <c r="B16" s="92"/>
      <c r="C16" s="92"/>
      <c r="D16" s="93"/>
      <c r="E16" s="93"/>
      <c r="F16" s="92"/>
      <c r="G16" s="94"/>
      <c r="H16" s="95"/>
      <c r="I16" s="105"/>
      <c r="J16" s="105"/>
      <c r="K16" s="313"/>
      <c r="M16" s="85" t="str">
        <f t="shared" si="0"/>
        <v>金属ネームプレート【金属製品工業】製本機械【生産用機械工業】水道メータ【業務用機械工業】カーナビゲーションシステム【情報通信機械工業】</v>
      </c>
      <c r="N16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</v>
      </c>
    </row>
    <row r="17" spans="1:14" s="85" customFormat="1" ht="18" customHeight="1" x14ac:dyDescent="0.2">
      <c r="A17" s="155"/>
      <c r="B17" s="321" t="s">
        <v>129</v>
      </c>
      <c r="C17" s="322"/>
      <c r="D17" s="322"/>
      <c r="E17" s="322"/>
      <c r="F17" s="323"/>
      <c r="G17" s="323"/>
      <c r="H17" s="162"/>
      <c r="I17" s="157"/>
      <c r="J17" s="157"/>
      <c r="K17" s="158"/>
      <c r="M17" s="85" t="str">
        <f t="shared" si="0"/>
        <v>金属ネームプレート【金属製品工業】製本機械【生産用機械工業】水道メータ【業務用機械工業】カーナビゲーションシステム【情報通信機械工業】</v>
      </c>
      <c r="N17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</v>
      </c>
    </row>
    <row r="18" spans="1:14" s="85" customFormat="1" ht="18" customHeight="1" x14ac:dyDescent="0.2">
      <c r="A18" s="87"/>
      <c r="B18" s="316" t="s">
        <v>131</v>
      </c>
      <c r="C18" s="317"/>
      <c r="D18" s="317"/>
      <c r="E18" s="317"/>
      <c r="F18" s="317"/>
      <c r="G18" s="317"/>
      <c r="H18" s="88"/>
      <c r="I18" s="174" t="s">
        <v>364</v>
      </c>
      <c r="J18" s="103" t="s">
        <v>60</v>
      </c>
      <c r="K18" s="107"/>
      <c r="M18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</v>
      </c>
      <c r="N18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</v>
      </c>
    </row>
    <row r="19" spans="1:14" s="85" customFormat="1" ht="18" customHeight="1" x14ac:dyDescent="0.2">
      <c r="A19" s="87"/>
      <c r="B19" s="316" t="s">
        <v>132</v>
      </c>
      <c r="C19" s="317"/>
      <c r="D19" s="317"/>
      <c r="E19" s="317"/>
      <c r="F19" s="317"/>
      <c r="G19" s="317"/>
      <c r="H19" s="88"/>
      <c r="I19" s="106"/>
      <c r="J19" s="106" t="s">
        <v>356</v>
      </c>
      <c r="K19" s="110"/>
      <c r="M19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</v>
      </c>
      <c r="N19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</v>
      </c>
    </row>
    <row r="20" spans="1:14" s="85" customFormat="1" ht="18" customHeight="1" x14ac:dyDescent="0.2">
      <c r="A20" s="155"/>
      <c r="B20" s="355" t="s">
        <v>355</v>
      </c>
      <c r="C20" s="356"/>
      <c r="D20" s="356"/>
      <c r="E20" s="356"/>
      <c r="F20" s="356"/>
      <c r="G20" s="356"/>
      <c r="H20" s="159"/>
      <c r="I20" s="157"/>
      <c r="J20" s="157"/>
      <c r="K20" s="158"/>
      <c r="M20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</v>
      </c>
      <c r="N20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</v>
      </c>
    </row>
    <row r="21" spans="1:14" s="85" customFormat="1" ht="18" customHeight="1" x14ac:dyDescent="0.2">
      <c r="A21" s="87"/>
      <c r="B21" s="316" t="s">
        <v>134</v>
      </c>
      <c r="C21" s="317"/>
      <c r="D21" s="317"/>
      <c r="E21" s="317"/>
      <c r="F21" s="317"/>
      <c r="G21" s="317"/>
      <c r="H21" s="88"/>
      <c r="I21" s="256" t="s">
        <v>319</v>
      </c>
      <c r="J21" s="103"/>
      <c r="K21" s="295" t="s">
        <v>598</v>
      </c>
      <c r="M21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</v>
      </c>
      <c r="N21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</v>
      </c>
    </row>
    <row r="22" spans="1:14" s="85" customFormat="1" ht="18" customHeight="1" x14ac:dyDescent="0.2">
      <c r="A22" s="87"/>
      <c r="B22" s="253"/>
      <c r="C22" s="254"/>
      <c r="D22" s="254"/>
      <c r="E22" s="254"/>
      <c r="F22" s="254"/>
      <c r="G22" s="254"/>
      <c r="H22" s="95"/>
      <c r="I22" s="255"/>
      <c r="J22" s="105"/>
      <c r="K22" s="296"/>
    </row>
    <row r="23" spans="1:14" s="85" customFormat="1" ht="18" customHeight="1" x14ac:dyDescent="0.2">
      <c r="A23" s="155"/>
      <c r="B23" s="345" t="s">
        <v>253</v>
      </c>
      <c r="C23" s="345"/>
      <c r="D23" s="345"/>
      <c r="E23" s="345"/>
      <c r="F23" s="346"/>
      <c r="G23" s="346"/>
      <c r="H23" s="156"/>
      <c r="I23" s="157"/>
      <c r="J23" s="157"/>
      <c r="K23" s="158"/>
      <c r="M23" s="85" t="str">
        <f>IF(I23&lt;&gt;"",M21&amp;I23&amp;"【"&amp;B23&amp;"】",M21&amp;"")</f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</v>
      </c>
      <c r="N23" s="85" t="str">
        <f>IF(J23&lt;&gt;"",N21&amp;J23&amp;"【"&amp;B23&amp;"】",N21&amp;"")</f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</v>
      </c>
    </row>
    <row r="24" spans="1:14" s="85" customFormat="1" ht="18" customHeight="1" x14ac:dyDescent="0.2">
      <c r="A24" s="87"/>
      <c r="B24" s="347" t="s">
        <v>357</v>
      </c>
      <c r="C24" s="347"/>
      <c r="D24" s="347"/>
      <c r="E24" s="347"/>
      <c r="F24" s="348"/>
      <c r="G24" s="348"/>
      <c r="H24" s="88"/>
      <c r="I24" s="106" t="s">
        <v>368</v>
      </c>
      <c r="J24" s="103"/>
      <c r="K24" s="110"/>
      <c r="M24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</v>
      </c>
      <c r="N24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</v>
      </c>
    </row>
    <row r="25" spans="1:14" s="85" customFormat="1" ht="18" customHeight="1" x14ac:dyDescent="0.2">
      <c r="A25" s="87"/>
      <c r="B25" s="316" t="s">
        <v>137</v>
      </c>
      <c r="C25" s="317"/>
      <c r="D25" s="317"/>
      <c r="E25" s="317"/>
      <c r="F25" s="317"/>
      <c r="G25" s="317"/>
      <c r="H25" s="88"/>
      <c r="I25" s="91" t="s">
        <v>313</v>
      </c>
      <c r="J25" s="103" t="s">
        <v>7</v>
      </c>
      <c r="K25" s="104" t="s">
        <v>373</v>
      </c>
      <c r="M25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</v>
      </c>
      <c r="N25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</v>
      </c>
    </row>
    <row r="26" spans="1:14" s="85" customFormat="1" ht="18" customHeight="1" x14ac:dyDescent="0.2">
      <c r="A26" s="89"/>
      <c r="B26" s="353" t="s">
        <v>137</v>
      </c>
      <c r="C26" s="354"/>
      <c r="D26" s="354"/>
      <c r="E26" s="354"/>
      <c r="F26" s="354"/>
      <c r="G26" s="354"/>
      <c r="H26" s="90"/>
      <c r="I26" s="91" t="s">
        <v>358</v>
      </c>
      <c r="J26" s="104"/>
      <c r="K26" s="104"/>
      <c r="M26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</v>
      </c>
      <c r="N26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</v>
      </c>
    </row>
    <row r="27" spans="1:14" s="85" customFormat="1" ht="18" customHeight="1" x14ac:dyDescent="0.2">
      <c r="A27" s="89"/>
      <c r="B27" s="353" t="s">
        <v>137</v>
      </c>
      <c r="C27" s="354"/>
      <c r="D27" s="354"/>
      <c r="E27" s="354"/>
      <c r="F27" s="354"/>
      <c r="G27" s="354"/>
      <c r="H27" s="90"/>
      <c r="I27" s="91" t="s">
        <v>302</v>
      </c>
      <c r="J27" s="104"/>
      <c r="K27" s="306"/>
      <c r="M27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レトルト食品【食料品工業】</v>
      </c>
      <c r="N27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</v>
      </c>
    </row>
    <row r="28" spans="1:14" s="85" customFormat="1" ht="18" customHeight="1" x14ac:dyDescent="0.2">
      <c r="A28" s="89"/>
      <c r="B28" s="353" t="s">
        <v>137</v>
      </c>
      <c r="C28" s="354"/>
      <c r="D28" s="354"/>
      <c r="E28" s="354"/>
      <c r="F28" s="354"/>
      <c r="G28" s="354"/>
      <c r="H28" s="90"/>
      <c r="I28" s="91" t="s">
        <v>301</v>
      </c>
      <c r="J28" s="104"/>
      <c r="K28" s="307"/>
      <c r="M28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レトルト食品【食料品工業】フリーズドライ食品【食料品工業】</v>
      </c>
      <c r="N28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</v>
      </c>
    </row>
    <row r="29" spans="1:14" s="85" customFormat="1" ht="18" customHeight="1" x14ac:dyDescent="0.2">
      <c r="A29" s="89"/>
      <c r="B29" s="353" t="s">
        <v>137</v>
      </c>
      <c r="C29" s="354"/>
      <c r="D29" s="354"/>
      <c r="E29" s="354"/>
      <c r="F29" s="354"/>
      <c r="G29" s="354"/>
      <c r="H29" s="90"/>
      <c r="I29" s="91" t="s">
        <v>299</v>
      </c>
      <c r="J29" s="104"/>
      <c r="K29" s="104"/>
      <c r="M29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レトルト食品【食料品工業】フリーズドライ食品【食料品工業】すし・弁当・おにぎり【食料品工業】</v>
      </c>
      <c r="N29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</v>
      </c>
    </row>
    <row r="30" spans="1:14" s="85" customFormat="1" ht="18" customHeight="1" x14ac:dyDescent="0.2">
      <c r="A30" s="89"/>
      <c r="B30" s="353" t="s">
        <v>137</v>
      </c>
      <c r="C30" s="354"/>
      <c r="D30" s="354"/>
      <c r="E30" s="354"/>
      <c r="F30" s="354"/>
      <c r="G30" s="354"/>
      <c r="H30" s="90"/>
      <c r="I30" s="105" t="s">
        <v>294</v>
      </c>
      <c r="J30" s="104"/>
      <c r="K30" s="104"/>
      <c r="M30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レトルト食品【食料品工業】フリーズドライ食品【食料品工業】すし・弁当・おにぎり【食料品工業】精米【食料品工業】</v>
      </c>
      <c r="N30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</v>
      </c>
    </row>
    <row r="31" spans="1:14" s="85" customFormat="1" ht="18" customHeight="1" x14ac:dyDescent="0.2">
      <c r="A31" s="160"/>
      <c r="B31" s="321" t="s">
        <v>142</v>
      </c>
      <c r="C31" s="322"/>
      <c r="D31" s="322"/>
      <c r="E31" s="322"/>
      <c r="F31" s="323"/>
      <c r="G31" s="323"/>
      <c r="H31" s="156"/>
      <c r="I31" s="157"/>
      <c r="J31" s="157"/>
      <c r="K31" s="158"/>
      <c r="M31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レトルト食品【食料品工業】フリーズドライ食品【食料品工業】すし・弁当・おにぎり【食料品工業】精米【食料品工業】</v>
      </c>
      <c r="N31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</v>
      </c>
    </row>
    <row r="32" spans="1:14" s="85" customFormat="1" ht="18" customHeight="1" x14ac:dyDescent="0.2">
      <c r="A32" s="161"/>
      <c r="B32" s="349" t="s">
        <v>143</v>
      </c>
      <c r="C32" s="350"/>
      <c r="D32" s="350"/>
      <c r="E32" s="350"/>
      <c r="F32" s="351"/>
      <c r="G32" s="351"/>
      <c r="H32" s="162"/>
      <c r="I32" s="157"/>
      <c r="J32" s="157"/>
      <c r="K32" s="158"/>
      <c r="M32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レトルト食品【食料品工業】フリーズドライ食品【食料品工業】すし・弁当・おにぎり【食料品工業】精米【食料品工業】</v>
      </c>
      <c r="N32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</v>
      </c>
    </row>
    <row r="33" spans="1:18" s="85" customFormat="1" ht="18" customHeight="1" x14ac:dyDescent="0.2">
      <c r="A33" s="87"/>
      <c r="B33" s="333" t="s">
        <v>144</v>
      </c>
      <c r="C33" s="334"/>
      <c r="D33" s="334"/>
      <c r="E33" s="334"/>
      <c r="F33" s="335"/>
      <c r="G33" s="335"/>
      <c r="H33" s="99"/>
      <c r="I33" s="106" t="s">
        <v>292</v>
      </c>
      <c r="J33" s="106"/>
      <c r="K33" s="110"/>
      <c r="M33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レトルト食品【食料品工業】フリーズドライ食品【食料品工業】すし・弁当・おにぎり【食料品工業】精米【食料品工業】プラスチック製家具【家具工業】</v>
      </c>
      <c r="N33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</v>
      </c>
    </row>
    <row r="34" spans="1:18" s="85" customFormat="1" ht="18" customHeight="1" x14ac:dyDescent="0.2">
      <c r="A34" s="155"/>
      <c r="B34" s="321" t="s">
        <v>146</v>
      </c>
      <c r="C34" s="322"/>
      <c r="D34" s="322"/>
      <c r="E34" s="322"/>
      <c r="F34" s="323"/>
      <c r="G34" s="323"/>
      <c r="H34" s="156"/>
      <c r="I34" s="157"/>
      <c r="J34" s="157"/>
      <c r="K34" s="158"/>
      <c r="M34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レトルト食品【食料品工業】フリーズドライ食品【食料品工業】すし・弁当・おにぎり【食料品工業】精米【食料品工業】プラスチック製家具【家具工業】</v>
      </c>
      <c r="N34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</v>
      </c>
    </row>
    <row r="35" spans="1:18" s="85" customFormat="1" ht="18" customHeight="1" x14ac:dyDescent="0.2">
      <c r="A35" s="175"/>
      <c r="B35" s="336" t="s">
        <v>148</v>
      </c>
      <c r="C35" s="337"/>
      <c r="D35" s="337"/>
      <c r="E35" s="337"/>
      <c r="F35" s="338"/>
      <c r="G35" s="338"/>
      <c r="H35" s="176"/>
      <c r="I35" s="166"/>
      <c r="J35" s="166" t="s">
        <v>285</v>
      </c>
      <c r="K35" s="167"/>
      <c r="M35" s="85" t="str">
        <f t="shared" si="0"/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レトルト食品【食料品工業】フリーズドライ食品【食料品工業】すし・弁当・おにぎり【食料品工業】精米【食料品工業】プラスチック製家具【家具工業】</v>
      </c>
      <c r="N35" s="85" t="str">
        <f t="shared" si="1"/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パレットラック【その他製品工業】</v>
      </c>
    </row>
    <row r="36" spans="1:18" s="85" customFormat="1" ht="18" customHeight="1" x14ac:dyDescent="0.2">
      <c r="A36" s="87"/>
      <c r="B36" s="308" t="s">
        <v>359</v>
      </c>
      <c r="C36" s="329"/>
      <c r="D36" s="329"/>
      <c r="E36" s="329"/>
      <c r="F36" s="330"/>
      <c r="G36" s="330"/>
      <c r="H36" s="88"/>
      <c r="I36" s="103"/>
      <c r="J36" s="103" t="s">
        <v>115</v>
      </c>
      <c r="K36" s="107"/>
      <c r="M36" s="85" t="str">
        <f>IF(I36&lt;&gt;"",M35&amp;I36&amp;"【"&amp;B36&amp;"】",M35&amp;"")</f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レトルト食品【食料品工業】フリーズドライ食品【食料品工業】すし・弁当・おにぎり【食料品工業】精米【食料品工業】プラスチック製家具【家具工業】</v>
      </c>
      <c r="N36" s="85" t="str">
        <f>IF(J36&lt;&gt;"",N35&amp;J36&amp;"【"&amp;B36&amp;"】",N35&amp;"")</f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パレットラック【その他製品工業】電力【公共事業（参考）】</v>
      </c>
    </row>
    <row r="37" spans="1:18" s="85" customFormat="1" ht="18" customHeight="1" x14ac:dyDescent="0.2">
      <c r="A37" s="151"/>
      <c r="B37" s="152"/>
      <c r="C37" s="153"/>
      <c r="D37" s="153"/>
      <c r="E37" s="153"/>
      <c r="F37" s="154"/>
      <c r="G37" s="154"/>
      <c r="H37" s="95"/>
      <c r="I37" s="105"/>
      <c r="J37" s="105" t="s">
        <v>116</v>
      </c>
      <c r="K37" s="109"/>
      <c r="M37" s="85" t="str">
        <f>IF(I37&lt;&gt;"",M36&amp;I37&amp;"【"&amp;B37&amp;"】",M36&amp;"")</f>
        <v>金属ネームプレート【金属製品工業】製本機械【生産用機械工業】水道メータ【業務用機械工業】カーナビゲーションシステム【情報通信機械工業】ＰＣコンクリート製品【窯業・土石製品工業】電気機械器具用プラスチック製品【プラスチック製品工業】ニット製アウターシャツ類【繊維工業】原料用りんご果汁【食料品工業】そう（惣）菜【食料品工業】レトルト食品【食料品工業】フリーズドライ食品【食料品工業】すし・弁当・おにぎり【食料品工業】精米【食料品工業】プラスチック製家具【家具工業】</v>
      </c>
      <c r="N37" s="85" t="str">
        <f>IF(J37&lt;&gt;"",N36&amp;J37&amp;"【"&amp;B37&amp;"】",N36&amp;"")</f>
        <v>普通鋼冷間仕上摩棒鋼【鉄鋼業】光ファイバーコード【非鉄金属工業】光ファイバーケーブル【非鉄金属工業】鉄製金網【金属製品工業】家庭用音響製品【情報通信機械工業】光コネクタ端末加工品【情報通信機械工業】光情報通信機器【情報通信機械工業】液晶素子【電子部品・デバイス工業】石膏ボード【窯業・土石製品工業】配合肥料【化学工業】炭酸飲料・コーヒー飲料【食料品工業】パレットラック【その他製品工業】電力【公共事業（参考）】都市ガス【】</v>
      </c>
    </row>
    <row r="38" spans="1:18" s="85" customFormat="1" ht="17.25" customHeight="1" x14ac:dyDescent="0.2">
      <c r="A38" s="331" t="s">
        <v>255</v>
      </c>
      <c r="B38" s="332"/>
      <c r="C38" s="332"/>
      <c r="D38" s="332"/>
      <c r="E38" s="332"/>
      <c r="F38" s="332"/>
      <c r="G38" s="332"/>
      <c r="H38" s="332"/>
      <c r="I38" s="111">
        <v>14</v>
      </c>
      <c r="J38" s="111">
        <v>14</v>
      </c>
      <c r="K38" s="112">
        <v>3</v>
      </c>
    </row>
    <row r="39" spans="1:18" ht="17.25" customHeight="1" x14ac:dyDescent="0.15">
      <c r="A39" s="331" t="s">
        <v>256</v>
      </c>
      <c r="B39" s="332"/>
      <c r="C39" s="332"/>
      <c r="D39" s="332"/>
      <c r="E39" s="332"/>
      <c r="F39" s="332"/>
      <c r="G39" s="332"/>
      <c r="H39" s="332"/>
      <c r="I39" s="116"/>
      <c r="J39" s="117">
        <f>I38-J38</f>
        <v>0</v>
      </c>
      <c r="K39" s="113"/>
    </row>
    <row r="41" spans="1:18" ht="10.95" customHeight="1" x14ac:dyDescent="0.15">
      <c r="M41" s="250" t="s">
        <v>595</v>
      </c>
      <c r="N41" s="297" t="s">
        <v>597</v>
      </c>
      <c r="O41" s="298"/>
      <c r="P41" s="298"/>
      <c r="Q41" s="298"/>
      <c r="R41" s="299"/>
    </row>
    <row r="42" spans="1:18" ht="12" x14ac:dyDescent="0.15">
      <c r="M42" s="251" t="str">
        <f>"("&amp;COUNTA(I3:I37)&amp;"増)"</f>
        <v>(14増)</v>
      </c>
      <c r="N42" s="300"/>
      <c r="O42" s="301"/>
      <c r="P42" s="301"/>
      <c r="Q42" s="301"/>
      <c r="R42" s="302"/>
    </row>
    <row r="43" spans="1:18" ht="12" x14ac:dyDescent="0.15">
      <c r="M43" s="252"/>
      <c r="N43" s="300"/>
      <c r="O43" s="301"/>
      <c r="P43" s="301"/>
      <c r="Q43" s="301"/>
      <c r="R43" s="302"/>
    </row>
    <row r="44" spans="1:18" ht="12" x14ac:dyDescent="0.15">
      <c r="M44" s="252"/>
      <c r="N44" s="300"/>
      <c r="O44" s="301"/>
      <c r="P44" s="301"/>
      <c r="Q44" s="301"/>
      <c r="R44" s="302"/>
    </row>
    <row r="45" spans="1:18" ht="12" x14ac:dyDescent="0.15">
      <c r="M45" s="252"/>
      <c r="N45" s="300"/>
      <c r="O45" s="301"/>
      <c r="P45" s="301"/>
      <c r="Q45" s="301"/>
      <c r="R45" s="302"/>
    </row>
    <row r="46" spans="1:18" ht="12" x14ac:dyDescent="0.15">
      <c r="M46" s="252"/>
      <c r="N46" s="300"/>
      <c r="O46" s="301"/>
      <c r="P46" s="301"/>
      <c r="Q46" s="301"/>
      <c r="R46" s="302"/>
    </row>
    <row r="47" spans="1:18" ht="12" x14ac:dyDescent="0.15">
      <c r="M47" s="252"/>
      <c r="N47" s="300"/>
      <c r="O47" s="301"/>
      <c r="P47" s="301"/>
      <c r="Q47" s="301"/>
      <c r="R47" s="302"/>
    </row>
    <row r="48" spans="1:18" ht="12" x14ac:dyDescent="0.15">
      <c r="M48" s="252"/>
      <c r="N48" s="303"/>
      <c r="O48" s="304"/>
      <c r="P48" s="304"/>
      <c r="Q48" s="304"/>
      <c r="R48" s="305"/>
    </row>
    <row r="49" spans="13:18" ht="10.95" customHeight="1" x14ac:dyDescent="0.15">
      <c r="M49" s="250" t="s">
        <v>596</v>
      </c>
      <c r="N49" s="297" t="s">
        <v>600</v>
      </c>
      <c r="O49" s="298"/>
      <c r="P49" s="298"/>
      <c r="Q49" s="298"/>
      <c r="R49" s="299"/>
    </row>
    <row r="50" spans="13:18" ht="12" x14ac:dyDescent="0.15">
      <c r="M50" s="251" t="str">
        <f>"("&amp;COUNTA(J3:J37)&amp;"減)"</f>
        <v>(14減)</v>
      </c>
      <c r="N50" s="300"/>
      <c r="O50" s="301"/>
      <c r="P50" s="301"/>
      <c r="Q50" s="301"/>
      <c r="R50" s="302"/>
    </row>
    <row r="51" spans="13:18" ht="12" x14ac:dyDescent="0.15">
      <c r="M51" s="252"/>
      <c r="N51" s="300"/>
      <c r="O51" s="301"/>
      <c r="P51" s="301"/>
      <c r="Q51" s="301"/>
      <c r="R51" s="302"/>
    </row>
    <row r="52" spans="13:18" ht="12" x14ac:dyDescent="0.15">
      <c r="M52" s="252"/>
      <c r="N52" s="300"/>
      <c r="O52" s="301"/>
      <c r="P52" s="301"/>
      <c r="Q52" s="301"/>
      <c r="R52" s="302"/>
    </row>
    <row r="53" spans="13:18" ht="12" x14ac:dyDescent="0.15">
      <c r="M53" s="252"/>
      <c r="N53" s="300"/>
      <c r="O53" s="301"/>
      <c r="P53" s="301"/>
      <c r="Q53" s="301"/>
      <c r="R53" s="302"/>
    </row>
    <row r="54" spans="13:18" ht="10.95" customHeight="1" x14ac:dyDescent="0.15">
      <c r="M54" s="249"/>
      <c r="N54" s="300"/>
      <c r="O54" s="301"/>
      <c r="P54" s="301"/>
      <c r="Q54" s="301"/>
      <c r="R54" s="302"/>
    </row>
    <row r="55" spans="13:18" x14ac:dyDescent="0.15">
      <c r="M55" s="249"/>
      <c r="N55" s="300"/>
      <c r="O55" s="301"/>
      <c r="P55" s="301"/>
      <c r="Q55" s="301"/>
      <c r="R55" s="302"/>
    </row>
    <row r="56" spans="13:18" x14ac:dyDescent="0.15">
      <c r="M56" s="248"/>
      <c r="N56" s="303"/>
      <c r="O56" s="304"/>
      <c r="P56" s="304"/>
      <c r="Q56" s="304"/>
      <c r="R56" s="305"/>
    </row>
    <row r="57" spans="13:18" x14ac:dyDescent="0.15">
      <c r="M57" s="247" t="s">
        <v>601</v>
      </c>
      <c r="N57" s="297" t="s">
        <v>603</v>
      </c>
      <c r="O57" s="298"/>
      <c r="P57" s="298"/>
      <c r="Q57" s="298"/>
      <c r="R57" s="299"/>
    </row>
    <row r="58" spans="13:18" x14ac:dyDescent="0.15">
      <c r="M58" s="249" t="s">
        <v>602</v>
      </c>
      <c r="N58" s="300"/>
      <c r="O58" s="301"/>
      <c r="P58" s="301"/>
      <c r="Q58" s="301"/>
      <c r="R58" s="302"/>
    </row>
    <row r="59" spans="13:18" x14ac:dyDescent="0.15">
      <c r="M59" s="248"/>
      <c r="N59" s="303"/>
      <c r="O59" s="304"/>
      <c r="P59" s="304"/>
      <c r="Q59" s="304"/>
      <c r="R59" s="305"/>
    </row>
  </sheetData>
  <mergeCells count="40">
    <mergeCell ref="A2:H2"/>
    <mergeCell ref="A38:H38"/>
    <mergeCell ref="B10:G10"/>
    <mergeCell ref="B11:G11"/>
    <mergeCell ref="B18:G18"/>
    <mergeCell ref="B23:G23"/>
    <mergeCell ref="B24:G24"/>
    <mergeCell ref="B31:G31"/>
    <mergeCell ref="B32:G32"/>
    <mergeCell ref="B13:G13"/>
    <mergeCell ref="B26:G26"/>
    <mergeCell ref="B27:G27"/>
    <mergeCell ref="B28:G28"/>
    <mergeCell ref="B29:G29"/>
    <mergeCell ref="B30:G30"/>
    <mergeCell ref="B20:G20"/>
    <mergeCell ref="A39:H39"/>
    <mergeCell ref="B36:G36"/>
    <mergeCell ref="B33:G33"/>
    <mergeCell ref="B34:G34"/>
    <mergeCell ref="B35:G35"/>
    <mergeCell ref="B25:G25"/>
    <mergeCell ref="B6:G6"/>
    <mergeCell ref="B7:G7"/>
    <mergeCell ref="B8:G8"/>
    <mergeCell ref="B9:G9"/>
    <mergeCell ref="B21:G21"/>
    <mergeCell ref="B12:G12"/>
    <mergeCell ref="B3:G3"/>
    <mergeCell ref="B4:G4"/>
    <mergeCell ref="K14:K16"/>
    <mergeCell ref="B14:G14"/>
    <mergeCell ref="B19:G19"/>
    <mergeCell ref="B5:G5"/>
    <mergeCell ref="B17:G17"/>
    <mergeCell ref="K21:K22"/>
    <mergeCell ref="N57:R59"/>
    <mergeCell ref="N49:R56"/>
    <mergeCell ref="N41:R48"/>
    <mergeCell ref="K27:K28"/>
  </mergeCells>
  <phoneticPr fontId="1"/>
  <pageMargins left="0.78740157480314965" right="0.39370078740157483" top="0.39370078740157483" bottom="0.51181102362204722" header="0.51181102362204722" footer="0.51181102362204722"/>
  <pageSetup paperSize="9" firstPageNumber="8" fitToWidth="0" fitToHeight="0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58"/>
  <sheetViews>
    <sheetView showGridLines="0" view="pageBreakPreview" zoomScaleNormal="100" zoomScaleSheetLayoutView="100" workbookViewId="0">
      <selection activeCell="O15" sqref="O15"/>
    </sheetView>
  </sheetViews>
  <sheetFormatPr defaultColWidth="8.88671875" defaultRowHeight="13.2" x14ac:dyDescent="0.2"/>
  <cols>
    <col min="1" max="4" width="3.109375" style="20" customWidth="1"/>
    <col min="5" max="5" width="3.109375" style="25" customWidth="1"/>
    <col min="6" max="6" width="5.6640625" style="19" customWidth="1"/>
    <col min="7" max="7" width="23.109375" style="19" customWidth="1"/>
    <col min="8" max="10" width="10.6640625" style="19" customWidth="1"/>
    <col min="11" max="11" width="10.44140625" style="32" bestFit="1" customWidth="1"/>
    <col min="12" max="12" width="8.88671875" style="19" customWidth="1"/>
    <col min="13" max="16384" width="8.88671875" style="19"/>
  </cols>
  <sheetData>
    <row r="1" spans="1:11" s="3" customFormat="1" ht="15" customHeight="1" x14ac:dyDescent="0.2">
      <c r="A1" s="2" t="s">
        <v>242</v>
      </c>
      <c r="B1" s="2"/>
      <c r="C1" s="2"/>
      <c r="D1" s="2"/>
      <c r="E1" s="1"/>
      <c r="F1" s="1"/>
      <c r="K1" s="31"/>
    </row>
    <row r="2" spans="1:11" s="3" customFormat="1" ht="14.25" customHeight="1" x14ac:dyDescent="0.2">
      <c r="A2" s="280" t="s">
        <v>163</v>
      </c>
      <c r="B2" s="281"/>
      <c r="C2" s="281"/>
      <c r="D2" s="281"/>
      <c r="E2" s="281"/>
      <c r="F2" s="281"/>
      <c r="G2" s="281"/>
      <c r="H2" s="47"/>
      <c r="I2" s="50" t="s">
        <v>243</v>
      </c>
      <c r="J2" s="50" t="s">
        <v>360</v>
      </c>
      <c r="K2" s="361" t="s">
        <v>604</v>
      </c>
    </row>
    <row r="3" spans="1:11" s="3" customFormat="1" ht="14.25" customHeight="1" x14ac:dyDescent="0.2">
      <c r="A3" s="359"/>
      <c r="B3" s="360"/>
      <c r="C3" s="360"/>
      <c r="D3" s="360"/>
      <c r="E3" s="360"/>
      <c r="F3" s="360"/>
      <c r="G3" s="360"/>
      <c r="H3" s="49" t="s">
        <v>164</v>
      </c>
      <c r="I3" s="14" t="s">
        <v>23</v>
      </c>
      <c r="J3" s="14" t="s">
        <v>23</v>
      </c>
      <c r="K3" s="362"/>
    </row>
    <row r="4" spans="1:11" s="3" customFormat="1" ht="14.25" customHeight="1" x14ac:dyDescent="0.2">
      <c r="A4" s="283"/>
      <c r="B4" s="284"/>
      <c r="C4" s="284"/>
      <c r="D4" s="284"/>
      <c r="E4" s="284"/>
      <c r="F4" s="284"/>
      <c r="G4" s="284"/>
      <c r="H4" s="48"/>
      <c r="I4" s="5" t="s">
        <v>24</v>
      </c>
      <c r="J4" s="5" t="s">
        <v>24</v>
      </c>
      <c r="K4" s="363"/>
    </row>
    <row r="5" spans="1:11" s="3" customFormat="1" ht="14.25" customHeight="1" x14ac:dyDescent="0.2">
      <c r="A5" s="270" t="s">
        <v>120</v>
      </c>
      <c r="B5" s="286"/>
      <c r="C5" s="286"/>
      <c r="D5" s="286"/>
      <c r="E5" s="286"/>
      <c r="F5" s="21"/>
      <c r="G5" s="6"/>
      <c r="H5" s="50" t="s">
        <v>166</v>
      </c>
      <c r="I5" s="51">
        <f>SUM(I7:I25,I27:I33)</f>
        <v>10000</v>
      </c>
      <c r="J5" s="51">
        <v>10000</v>
      </c>
      <c r="K5" s="54"/>
    </row>
    <row r="6" spans="1:11" s="3" customFormat="1" ht="14.25" customHeight="1" x14ac:dyDescent="0.2">
      <c r="A6" s="35"/>
      <c r="B6" s="272" t="s">
        <v>121</v>
      </c>
      <c r="C6" s="272"/>
      <c r="D6" s="272"/>
      <c r="E6" s="272"/>
      <c r="F6" s="22"/>
      <c r="G6" s="9"/>
      <c r="H6" s="45" t="s">
        <v>161</v>
      </c>
      <c r="I6" s="52">
        <f>SUM(I7:I25,I27:I32)</f>
        <v>9933.7999999999993</v>
      </c>
      <c r="J6" s="52">
        <v>9923.5</v>
      </c>
      <c r="K6" s="54">
        <f>J6-I6</f>
        <v>-10.299999999999272</v>
      </c>
    </row>
    <row r="7" spans="1:11" s="3" customFormat="1" ht="14.25" customHeight="1" x14ac:dyDescent="0.2">
      <c r="A7" s="35"/>
      <c r="B7" s="22"/>
      <c r="C7" s="272" t="s">
        <v>122</v>
      </c>
      <c r="D7" s="272"/>
      <c r="E7" s="272"/>
      <c r="F7" s="272"/>
      <c r="G7" s="9"/>
      <c r="H7" s="45" t="s">
        <v>160</v>
      </c>
      <c r="I7" s="52">
        <v>1200.9000000000001</v>
      </c>
      <c r="J7" s="52">
        <v>270.5</v>
      </c>
      <c r="K7" s="54">
        <f t="shared" ref="K7:K35" si="0">J7-I7</f>
        <v>-930.40000000000009</v>
      </c>
    </row>
    <row r="8" spans="1:11" s="3" customFormat="1" ht="14.25" customHeight="1" x14ac:dyDescent="0.2">
      <c r="A8" s="35"/>
      <c r="B8" s="22"/>
      <c r="C8" s="272" t="s">
        <v>123</v>
      </c>
      <c r="D8" s="272"/>
      <c r="E8" s="272"/>
      <c r="F8" s="272"/>
      <c r="G8" s="9"/>
      <c r="H8" s="45" t="s">
        <v>161</v>
      </c>
      <c r="I8" s="52">
        <v>344.3</v>
      </c>
      <c r="J8" s="52">
        <v>343.2</v>
      </c>
      <c r="K8" s="54">
        <f t="shared" si="0"/>
        <v>-1.1000000000000227</v>
      </c>
    </row>
    <row r="9" spans="1:11" s="3" customFormat="1" ht="14.25" customHeight="1" x14ac:dyDescent="0.2">
      <c r="A9" s="35"/>
      <c r="B9" s="22"/>
      <c r="C9" s="272" t="s">
        <v>124</v>
      </c>
      <c r="D9" s="272"/>
      <c r="E9" s="272"/>
      <c r="F9" s="272"/>
      <c r="G9" s="9"/>
      <c r="H9" s="45" t="s">
        <v>161</v>
      </c>
      <c r="I9" s="52">
        <v>367.6</v>
      </c>
      <c r="J9" s="52">
        <v>480.99999999999994</v>
      </c>
      <c r="K9" s="54">
        <f t="shared" si="0"/>
        <v>113.39999999999992</v>
      </c>
    </row>
    <row r="10" spans="1:11" s="3" customFormat="1" ht="14.25" customHeight="1" x14ac:dyDescent="0.2">
      <c r="A10" s="35"/>
      <c r="B10" s="22"/>
      <c r="C10" s="272" t="s">
        <v>234</v>
      </c>
      <c r="D10" s="272"/>
      <c r="E10" s="272"/>
      <c r="F10" s="272"/>
      <c r="G10" s="9"/>
      <c r="H10" s="45" t="s">
        <v>165</v>
      </c>
      <c r="I10" s="52">
        <v>30.7</v>
      </c>
      <c r="J10" s="52">
        <v>72.5</v>
      </c>
      <c r="K10" s="54"/>
    </row>
    <row r="11" spans="1:11" s="3" customFormat="1" ht="14.25" customHeight="1" x14ac:dyDescent="0.2">
      <c r="A11" s="35"/>
      <c r="B11" s="22"/>
      <c r="C11" s="272" t="s">
        <v>240</v>
      </c>
      <c r="D11" s="272"/>
      <c r="E11" s="272"/>
      <c r="F11" s="272"/>
      <c r="G11" s="9"/>
      <c r="H11" s="45" t="s">
        <v>161</v>
      </c>
      <c r="I11" s="52">
        <v>278.39999999999998</v>
      </c>
      <c r="J11" s="52">
        <v>275.00000000000006</v>
      </c>
      <c r="K11" s="54"/>
    </row>
    <row r="12" spans="1:11" s="3" customFormat="1" ht="14.25" customHeight="1" x14ac:dyDescent="0.2">
      <c r="A12" s="35"/>
      <c r="B12" s="22"/>
      <c r="C12" s="272" t="s">
        <v>244</v>
      </c>
      <c r="D12" s="272"/>
      <c r="E12" s="272"/>
      <c r="F12" s="272"/>
      <c r="G12" s="9"/>
      <c r="H12" s="45" t="s">
        <v>161</v>
      </c>
      <c r="I12" s="52">
        <v>1005.1</v>
      </c>
      <c r="J12" s="52">
        <v>931</v>
      </c>
      <c r="K12" s="54"/>
    </row>
    <row r="13" spans="1:11" s="3" customFormat="1" ht="14.25" customHeight="1" x14ac:dyDescent="0.2">
      <c r="A13" s="35"/>
      <c r="B13" s="22"/>
      <c r="C13" s="272" t="s">
        <v>125</v>
      </c>
      <c r="D13" s="272"/>
      <c r="E13" s="272"/>
      <c r="F13" s="272"/>
      <c r="G13" s="9"/>
      <c r="H13" s="45" t="s">
        <v>249</v>
      </c>
      <c r="I13" s="83"/>
      <c r="J13" s="83"/>
      <c r="K13" s="54"/>
    </row>
    <row r="14" spans="1:11" s="3" customFormat="1" ht="14.25" customHeight="1" x14ac:dyDescent="0.2">
      <c r="A14" s="35"/>
      <c r="B14" s="22"/>
      <c r="C14" s="272" t="s">
        <v>126</v>
      </c>
      <c r="D14" s="272"/>
      <c r="E14" s="272"/>
      <c r="F14" s="272"/>
      <c r="G14" s="9"/>
      <c r="H14" s="45" t="s">
        <v>160</v>
      </c>
      <c r="I14" s="52">
        <v>429.2</v>
      </c>
      <c r="J14" s="52">
        <v>470.30000000000007</v>
      </c>
      <c r="K14" s="54">
        <f t="shared" si="0"/>
        <v>41.10000000000008</v>
      </c>
    </row>
    <row r="15" spans="1:11" s="3" customFormat="1" ht="14.25" customHeight="1" x14ac:dyDescent="0.2">
      <c r="A15" s="35"/>
      <c r="B15" s="22"/>
      <c r="C15" s="22" t="s">
        <v>127</v>
      </c>
      <c r="D15" s="23"/>
      <c r="E15" s="12"/>
      <c r="F15" s="12"/>
      <c r="G15" s="9"/>
      <c r="H15" s="45" t="s">
        <v>162</v>
      </c>
      <c r="I15" s="52">
        <v>102.7</v>
      </c>
      <c r="J15" s="52">
        <v>43.899999999999991</v>
      </c>
      <c r="K15" s="54">
        <f t="shared" si="0"/>
        <v>-58.800000000000011</v>
      </c>
    </row>
    <row r="16" spans="1:11" s="3" customFormat="1" ht="14.25" customHeight="1" x14ac:dyDescent="0.2">
      <c r="A16" s="35"/>
      <c r="B16" s="22"/>
      <c r="C16" s="22" t="s">
        <v>128</v>
      </c>
      <c r="D16" s="23"/>
      <c r="E16" s="12"/>
      <c r="F16" s="12"/>
      <c r="G16" s="9"/>
      <c r="H16" s="45" t="s">
        <v>162</v>
      </c>
      <c r="I16" s="52">
        <v>1048.2</v>
      </c>
      <c r="J16" s="52">
        <v>1346.1</v>
      </c>
      <c r="K16" s="54">
        <f t="shared" si="0"/>
        <v>297.89999999999986</v>
      </c>
    </row>
    <row r="17" spans="1:12" s="3" customFormat="1" ht="14.25" customHeight="1" x14ac:dyDescent="0.2">
      <c r="A17" s="35"/>
      <c r="B17" s="22"/>
      <c r="C17" s="272" t="s">
        <v>129</v>
      </c>
      <c r="D17" s="272"/>
      <c r="E17" s="272"/>
      <c r="F17" s="272"/>
      <c r="G17" s="9"/>
      <c r="H17" s="45" t="s">
        <v>162</v>
      </c>
      <c r="I17" s="52">
        <v>342.7</v>
      </c>
      <c r="J17" s="52">
        <v>557.19999999999993</v>
      </c>
      <c r="K17" s="54">
        <f>J17-I17</f>
        <v>214.49999999999994</v>
      </c>
    </row>
    <row r="18" spans="1:12" s="3" customFormat="1" ht="14.25" customHeight="1" x14ac:dyDescent="0.2">
      <c r="A18" s="35"/>
      <c r="B18" s="22"/>
      <c r="C18" s="272" t="s">
        <v>130</v>
      </c>
      <c r="D18" s="272"/>
      <c r="E18" s="272"/>
      <c r="F18" s="272"/>
      <c r="G18" s="9"/>
      <c r="H18" s="45" t="s">
        <v>245</v>
      </c>
      <c r="I18" s="83"/>
      <c r="J18" s="83"/>
      <c r="K18" s="54"/>
    </row>
    <row r="19" spans="1:12" s="3" customFormat="1" ht="14.25" customHeight="1" x14ac:dyDescent="0.2">
      <c r="A19" s="35"/>
      <c r="B19" s="22"/>
      <c r="C19" s="22" t="s">
        <v>131</v>
      </c>
      <c r="D19" s="22"/>
      <c r="E19" s="9"/>
      <c r="F19" s="9"/>
      <c r="G19" s="9"/>
      <c r="H19" s="45" t="s">
        <v>160</v>
      </c>
      <c r="I19" s="52">
        <v>371.3</v>
      </c>
      <c r="J19" s="52">
        <v>413.09999999999997</v>
      </c>
      <c r="K19" s="54">
        <f t="shared" si="0"/>
        <v>41.799999999999955</v>
      </c>
    </row>
    <row r="20" spans="1:12" s="3" customFormat="1" ht="14.25" customHeight="1" x14ac:dyDescent="0.2">
      <c r="A20" s="35"/>
      <c r="B20" s="22"/>
      <c r="C20" s="272" t="s">
        <v>132</v>
      </c>
      <c r="D20" s="272"/>
      <c r="E20" s="272"/>
      <c r="F20" s="272"/>
      <c r="G20" s="9"/>
      <c r="H20" s="45" t="s">
        <v>162</v>
      </c>
      <c r="I20" s="52">
        <v>336.3</v>
      </c>
      <c r="J20" s="52">
        <v>440.29999999999995</v>
      </c>
      <c r="K20" s="54">
        <f t="shared" si="0"/>
        <v>103.99999999999994</v>
      </c>
    </row>
    <row r="21" spans="1:12" s="3" customFormat="1" ht="14.25" customHeight="1" x14ac:dyDescent="0.2">
      <c r="A21" s="35"/>
      <c r="B21" s="22"/>
      <c r="C21" s="22" t="s">
        <v>133</v>
      </c>
      <c r="D21" s="22"/>
      <c r="E21" s="9"/>
      <c r="F21" s="9"/>
      <c r="G21" s="9"/>
      <c r="H21" s="45" t="s">
        <v>162</v>
      </c>
      <c r="I21" s="52">
        <v>90.6</v>
      </c>
      <c r="J21" s="52">
        <v>51.6</v>
      </c>
      <c r="K21" s="54">
        <f t="shared" si="0"/>
        <v>-38.999999999999993</v>
      </c>
    </row>
    <row r="22" spans="1:12" s="3" customFormat="1" ht="14.25" customHeight="1" x14ac:dyDescent="0.2">
      <c r="A22" s="35"/>
      <c r="B22" s="22"/>
      <c r="C22" s="22" t="s">
        <v>134</v>
      </c>
      <c r="D22" s="22"/>
      <c r="E22" s="9"/>
      <c r="F22" s="9"/>
      <c r="G22" s="9"/>
      <c r="H22" s="45" t="s">
        <v>162</v>
      </c>
      <c r="I22" s="52">
        <v>106.4</v>
      </c>
      <c r="J22" s="52">
        <v>101.60000000000001</v>
      </c>
      <c r="K22" s="54">
        <f t="shared" si="0"/>
        <v>-4.7999999999999972</v>
      </c>
    </row>
    <row r="23" spans="1:12" s="3" customFormat="1" ht="14.25" customHeight="1" x14ac:dyDescent="0.2">
      <c r="A23" s="35"/>
      <c r="B23" s="22"/>
      <c r="C23" s="22" t="s">
        <v>135</v>
      </c>
      <c r="D23" s="22"/>
      <c r="E23" s="9"/>
      <c r="F23" s="9"/>
      <c r="G23" s="9"/>
      <c r="H23" s="45" t="s">
        <v>162</v>
      </c>
      <c r="I23" s="52">
        <v>722.3</v>
      </c>
      <c r="J23" s="52">
        <v>663.7</v>
      </c>
      <c r="K23" s="54">
        <f t="shared" si="0"/>
        <v>-58.599999999999909</v>
      </c>
    </row>
    <row r="24" spans="1:12" s="3" customFormat="1" ht="14.25" customHeight="1" x14ac:dyDescent="0.2">
      <c r="A24" s="35"/>
      <c r="B24" s="22"/>
      <c r="C24" s="272" t="s">
        <v>136</v>
      </c>
      <c r="D24" s="272"/>
      <c r="E24" s="272"/>
      <c r="F24" s="272"/>
      <c r="G24" s="9"/>
      <c r="H24" s="45" t="s">
        <v>162</v>
      </c>
      <c r="I24" s="52">
        <v>375.2</v>
      </c>
      <c r="J24" s="52">
        <v>434.2</v>
      </c>
      <c r="K24" s="54">
        <f t="shared" si="0"/>
        <v>59</v>
      </c>
    </row>
    <row r="25" spans="1:12" s="3" customFormat="1" ht="14.25" customHeight="1" x14ac:dyDescent="0.2">
      <c r="A25" s="35"/>
      <c r="B25" s="22"/>
      <c r="C25" s="272" t="s">
        <v>137</v>
      </c>
      <c r="D25" s="272"/>
      <c r="E25" s="272"/>
      <c r="F25" s="272"/>
      <c r="G25" s="9"/>
      <c r="H25" s="45" t="s">
        <v>162</v>
      </c>
      <c r="I25" s="52">
        <v>2410</v>
      </c>
      <c r="J25" s="52">
        <v>2442.2000000000007</v>
      </c>
      <c r="K25" s="54">
        <f t="shared" si="0"/>
        <v>32.200000000000728</v>
      </c>
    </row>
    <row r="26" spans="1:12" s="3" customFormat="1" ht="14.25" customHeight="1" x14ac:dyDescent="0.2">
      <c r="A26" s="35"/>
      <c r="B26" s="22"/>
      <c r="C26" s="272" t="s">
        <v>141</v>
      </c>
      <c r="D26" s="272"/>
      <c r="E26" s="272"/>
      <c r="F26" s="272"/>
      <c r="G26" s="9"/>
      <c r="H26" s="45" t="s">
        <v>162</v>
      </c>
      <c r="I26" s="52">
        <v>371.9</v>
      </c>
      <c r="J26" s="52">
        <v>586.09999999999991</v>
      </c>
      <c r="K26" s="54">
        <f t="shared" si="0"/>
        <v>214.19999999999993</v>
      </c>
      <c r="L26" s="16"/>
    </row>
    <row r="27" spans="1:12" s="3" customFormat="1" ht="14.25" customHeight="1" x14ac:dyDescent="0.2">
      <c r="A27" s="35"/>
      <c r="B27" s="22"/>
      <c r="C27" s="22"/>
      <c r="D27" s="22" t="s">
        <v>142</v>
      </c>
      <c r="E27" s="9"/>
      <c r="F27" s="22"/>
      <c r="G27" s="9"/>
      <c r="H27" s="45" t="s">
        <v>162</v>
      </c>
      <c r="I27" s="52">
        <v>35.6</v>
      </c>
      <c r="J27" s="52">
        <v>24</v>
      </c>
      <c r="K27" s="54">
        <f t="shared" si="0"/>
        <v>-11.600000000000001</v>
      </c>
    </row>
    <row r="28" spans="1:12" s="3" customFormat="1" ht="14.25" customHeight="1" x14ac:dyDescent="0.2">
      <c r="A28" s="35"/>
      <c r="B28" s="22"/>
      <c r="C28" s="22"/>
      <c r="D28" s="22" t="s">
        <v>143</v>
      </c>
      <c r="E28" s="9"/>
      <c r="F28" s="22"/>
      <c r="G28" s="9"/>
      <c r="H28" s="45" t="s">
        <v>161</v>
      </c>
      <c r="I28" s="52">
        <v>8.1</v>
      </c>
      <c r="J28" s="52">
        <v>0.1</v>
      </c>
      <c r="K28" s="54">
        <f t="shared" si="0"/>
        <v>-8</v>
      </c>
    </row>
    <row r="29" spans="1:12" s="3" customFormat="1" ht="14.25" customHeight="1" x14ac:dyDescent="0.2">
      <c r="A29" s="35"/>
      <c r="B29" s="22"/>
      <c r="C29" s="22"/>
      <c r="D29" s="22" t="s">
        <v>144</v>
      </c>
      <c r="E29" s="9"/>
      <c r="F29" s="22"/>
      <c r="G29" s="9"/>
      <c r="H29" s="45" t="s">
        <v>161</v>
      </c>
      <c r="I29" s="52">
        <v>47</v>
      </c>
      <c r="J29" s="52">
        <v>82.699999999999989</v>
      </c>
      <c r="K29" s="54">
        <f t="shared" si="0"/>
        <v>35.699999999999989</v>
      </c>
    </row>
    <row r="30" spans="1:12" s="3" customFormat="1" ht="14.25" customHeight="1" x14ac:dyDescent="0.2">
      <c r="A30" s="35"/>
      <c r="B30" s="22"/>
      <c r="C30" s="22"/>
      <c r="D30" s="22" t="s">
        <v>145</v>
      </c>
      <c r="E30" s="9"/>
      <c r="F30" s="22"/>
      <c r="G30" s="9"/>
      <c r="H30" s="45" t="s">
        <v>161</v>
      </c>
      <c r="I30" s="52">
        <v>137.4</v>
      </c>
      <c r="J30" s="52">
        <v>272.39999999999998</v>
      </c>
      <c r="K30" s="54">
        <f t="shared" si="0"/>
        <v>134.99999999999997</v>
      </c>
    </row>
    <row r="31" spans="1:12" s="3" customFormat="1" ht="14.25" customHeight="1" x14ac:dyDescent="0.2">
      <c r="A31" s="35"/>
      <c r="B31" s="22"/>
      <c r="C31" s="9"/>
      <c r="D31" s="22" t="s">
        <v>146</v>
      </c>
      <c r="E31" s="9"/>
      <c r="F31" s="9"/>
      <c r="G31" s="9"/>
      <c r="H31" s="45" t="s">
        <v>161</v>
      </c>
      <c r="I31" s="52">
        <v>85.4</v>
      </c>
      <c r="J31" s="52">
        <v>132.39999999999998</v>
      </c>
      <c r="K31" s="54">
        <f t="shared" si="0"/>
        <v>46.999999999999972</v>
      </c>
    </row>
    <row r="32" spans="1:12" s="3" customFormat="1" ht="14.25" customHeight="1" x14ac:dyDescent="0.2">
      <c r="A32" s="35"/>
      <c r="B32" s="22"/>
      <c r="C32" s="22"/>
      <c r="D32" s="22" t="s">
        <v>148</v>
      </c>
      <c r="E32" s="9"/>
      <c r="F32" s="9"/>
      <c r="G32" s="9"/>
      <c r="H32" s="45" t="s">
        <v>161</v>
      </c>
      <c r="I32" s="52">
        <v>58.4</v>
      </c>
      <c r="J32" s="52">
        <v>74.5</v>
      </c>
      <c r="K32" s="54">
        <f t="shared" si="0"/>
        <v>16.100000000000001</v>
      </c>
    </row>
    <row r="33" spans="1:11" s="3" customFormat="1" ht="14.25" customHeight="1" x14ac:dyDescent="0.2">
      <c r="A33" s="357" t="s">
        <v>138</v>
      </c>
      <c r="B33" s="358"/>
      <c r="C33" s="358"/>
      <c r="D33" s="358"/>
      <c r="E33" s="358"/>
      <c r="F33" s="4"/>
      <c r="G33" s="4"/>
      <c r="H33" s="53" t="s">
        <v>161</v>
      </c>
      <c r="I33" s="267">
        <v>66.2</v>
      </c>
      <c r="J33" s="267">
        <v>76.5</v>
      </c>
      <c r="K33" s="55">
        <f t="shared" si="0"/>
        <v>10.299999999999997</v>
      </c>
    </row>
    <row r="34" spans="1:11" s="3" customFormat="1" ht="14.25" hidden="1" customHeight="1" x14ac:dyDescent="0.2">
      <c r="A34" s="273" t="s">
        <v>151</v>
      </c>
      <c r="B34" s="370"/>
      <c r="C34" s="370"/>
      <c r="D34" s="370"/>
      <c r="E34" s="370"/>
      <c r="F34" s="370"/>
      <c r="G34" s="9"/>
      <c r="H34" s="45" t="s">
        <v>161</v>
      </c>
      <c r="I34" s="52">
        <v>901.6</v>
      </c>
      <c r="J34" s="52"/>
      <c r="K34" s="54">
        <f t="shared" si="0"/>
        <v>-901.6</v>
      </c>
    </row>
    <row r="35" spans="1:11" s="3" customFormat="1" ht="14.25" hidden="1" customHeight="1" x14ac:dyDescent="0.2">
      <c r="A35" s="35" t="s">
        <v>152</v>
      </c>
      <c r="B35" s="44"/>
      <c r="C35" s="44"/>
      <c r="D35" s="44"/>
      <c r="E35" s="44"/>
      <c r="F35" s="44"/>
      <c r="G35" s="9"/>
      <c r="H35" s="45" t="s">
        <v>161</v>
      </c>
      <c r="I35" s="52">
        <f>I5+I34</f>
        <v>10901.6</v>
      </c>
      <c r="J35" s="52"/>
      <c r="K35" s="54">
        <f t="shared" si="0"/>
        <v>-10901.6</v>
      </c>
    </row>
    <row r="36" spans="1:11" s="3" customFormat="1" ht="14.25" hidden="1" customHeight="1" x14ac:dyDescent="0.2">
      <c r="A36" s="273" t="s">
        <v>150</v>
      </c>
      <c r="B36" s="370"/>
      <c r="C36" s="370"/>
      <c r="D36" s="370"/>
      <c r="E36" s="370"/>
      <c r="F36" s="370"/>
      <c r="G36" s="9"/>
      <c r="H36" s="45" t="s">
        <v>247</v>
      </c>
      <c r="I36" s="83"/>
      <c r="J36" s="83"/>
      <c r="K36" s="54"/>
    </row>
    <row r="37" spans="1:11" s="3" customFormat="1" ht="14.25" hidden="1" customHeight="1" x14ac:dyDescent="0.2">
      <c r="A37" s="46"/>
      <c r="B37" s="22" t="s">
        <v>238</v>
      </c>
      <c r="C37" s="70"/>
      <c r="D37" s="70"/>
      <c r="E37" s="70"/>
      <c r="F37" s="70"/>
      <c r="G37" s="9"/>
      <c r="H37" s="45" t="s">
        <v>165</v>
      </c>
      <c r="I37" s="52">
        <v>1002.3</v>
      </c>
      <c r="J37" s="52"/>
      <c r="K37" s="54"/>
    </row>
    <row r="38" spans="1:11" s="3" customFormat="1" ht="14.25" hidden="1" customHeight="1" x14ac:dyDescent="0.2">
      <c r="A38" s="46"/>
      <c r="B38" s="22" t="s">
        <v>246</v>
      </c>
      <c r="C38" s="70"/>
      <c r="D38" s="70"/>
      <c r="E38" s="70"/>
      <c r="F38" s="70"/>
      <c r="G38" s="9"/>
      <c r="H38" s="45" t="s">
        <v>161</v>
      </c>
      <c r="I38" s="52">
        <v>253</v>
      </c>
      <c r="J38" s="52"/>
      <c r="K38" s="54"/>
    </row>
    <row r="39" spans="1:11" s="3" customFormat="1" ht="14.25" hidden="1" customHeight="1" x14ac:dyDescent="0.2">
      <c r="A39" s="35"/>
      <c r="B39" s="22" t="s">
        <v>140</v>
      </c>
      <c r="C39" s="22"/>
      <c r="D39" s="22"/>
      <c r="E39" s="9"/>
      <c r="F39" s="9"/>
      <c r="G39" s="9"/>
      <c r="H39" s="45" t="s">
        <v>247</v>
      </c>
      <c r="I39" s="83"/>
      <c r="J39" s="83"/>
      <c r="K39" s="54"/>
    </row>
    <row r="40" spans="1:11" s="3" customFormat="1" ht="14.25" hidden="1" customHeight="1" x14ac:dyDescent="0.2">
      <c r="A40" s="36"/>
      <c r="B40" s="26" t="s">
        <v>139</v>
      </c>
      <c r="C40" s="26"/>
      <c r="D40" s="28"/>
      <c r="E40" s="29"/>
      <c r="F40" s="29"/>
      <c r="G40" s="4"/>
      <c r="H40" s="53" t="s">
        <v>161</v>
      </c>
      <c r="I40" s="84"/>
      <c r="J40" s="84"/>
      <c r="K40" s="55"/>
    </row>
    <row r="41" spans="1:11" s="3" customFormat="1" ht="14.25" hidden="1" customHeight="1" x14ac:dyDescent="0.2">
      <c r="A41" s="22"/>
      <c r="B41" s="22"/>
      <c r="C41" s="22"/>
      <c r="D41" s="22"/>
      <c r="E41" s="9"/>
      <c r="F41" s="9"/>
      <c r="G41" s="9"/>
      <c r="H41" s="9"/>
      <c r="I41" s="17"/>
      <c r="J41" s="12"/>
      <c r="K41" s="18"/>
    </row>
    <row r="42" spans="1:11" ht="14.25" hidden="1" customHeight="1" x14ac:dyDescent="0.2">
      <c r="A42" s="57" t="s">
        <v>248</v>
      </c>
    </row>
    <row r="43" spans="1:11" ht="14.25" hidden="1" customHeight="1" x14ac:dyDescent="0.2">
      <c r="A43" s="280" t="s">
        <v>177</v>
      </c>
      <c r="B43" s="371"/>
      <c r="C43" s="371"/>
      <c r="D43" s="371"/>
      <c r="E43" s="371"/>
      <c r="F43" s="372"/>
      <c r="G43" s="280" t="s">
        <v>178</v>
      </c>
      <c r="H43" s="386"/>
      <c r="I43" s="386"/>
      <c r="J43" s="386"/>
      <c r="K43" s="387"/>
    </row>
    <row r="44" spans="1:11" ht="14.25" hidden="1" customHeight="1" x14ac:dyDescent="0.2">
      <c r="A44" s="373"/>
      <c r="B44" s="374"/>
      <c r="C44" s="374"/>
      <c r="D44" s="374"/>
      <c r="E44" s="374"/>
      <c r="F44" s="375"/>
      <c r="G44" s="388"/>
      <c r="H44" s="389"/>
      <c r="I44" s="389"/>
      <c r="J44" s="389"/>
      <c r="K44" s="390"/>
    </row>
    <row r="45" spans="1:11" ht="14.25" hidden="1" customHeight="1" x14ac:dyDescent="0.2">
      <c r="A45" s="379" t="s">
        <v>167</v>
      </c>
      <c r="B45" s="271"/>
      <c r="C45" s="271"/>
      <c r="D45" s="271"/>
      <c r="E45" s="271"/>
      <c r="F45" s="380"/>
      <c r="G45" s="391" t="s">
        <v>181</v>
      </c>
      <c r="H45" s="392"/>
      <c r="I45" s="392"/>
      <c r="J45" s="392"/>
      <c r="K45" s="393"/>
    </row>
    <row r="46" spans="1:11" ht="14.25" hidden="1" customHeight="1" x14ac:dyDescent="0.2">
      <c r="A46" s="381"/>
      <c r="B46" s="358"/>
      <c r="C46" s="358"/>
      <c r="D46" s="358"/>
      <c r="E46" s="358"/>
      <c r="F46" s="382"/>
      <c r="G46" s="383" t="s">
        <v>179</v>
      </c>
      <c r="H46" s="384"/>
      <c r="I46" s="384"/>
      <c r="J46" s="384"/>
      <c r="K46" s="385"/>
    </row>
    <row r="47" spans="1:11" ht="14.25" hidden="1" customHeight="1" x14ac:dyDescent="0.2">
      <c r="A47" s="58"/>
      <c r="B47" s="364" t="s">
        <v>168</v>
      </c>
      <c r="C47" s="365"/>
      <c r="D47" s="365"/>
      <c r="E47" s="365"/>
      <c r="F47" s="366"/>
      <c r="G47" s="367" t="s">
        <v>180</v>
      </c>
      <c r="H47" s="368"/>
      <c r="I47" s="368"/>
      <c r="J47" s="368"/>
      <c r="K47" s="369"/>
    </row>
    <row r="48" spans="1:11" ht="14.25" hidden="1" customHeight="1" x14ac:dyDescent="0.2">
      <c r="A48" s="58"/>
      <c r="B48" s="56"/>
      <c r="C48" s="379" t="s">
        <v>169</v>
      </c>
      <c r="D48" s="271"/>
      <c r="E48" s="271"/>
      <c r="F48" s="380"/>
      <c r="G48" s="391" t="s">
        <v>250</v>
      </c>
      <c r="H48" s="392"/>
      <c r="I48" s="392"/>
      <c r="J48" s="392"/>
      <c r="K48" s="393"/>
    </row>
    <row r="49" spans="1:11" ht="14.25" hidden="1" customHeight="1" x14ac:dyDescent="0.2">
      <c r="A49" s="58"/>
      <c r="B49" s="56"/>
      <c r="C49" s="381"/>
      <c r="D49" s="358"/>
      <c r="E49" s="358"/>
      <c r="F49" s="382"/>
      <c r="G49" s="383" t="s">
        <v>186</v>
      </c>
      <c r="H49" s="384"/>
      <c r="I49" s="384"/>
      <c r="J49" s="384"/>
      <c r="K49" s="385"/>
    </row>
    <row r="50" spans="1:11" ht="14.25" hidden="1" customHeight="1" x14ac:dyDescent="0.2">
      <c r="A50" s="58"/>
      <c r="B50" s="56"/>
      <c r="C50" s="376" t="s">
        <v>170</v>
      </c>
      <c r="D50" s="377"/>
      <c r="E50" s="377"/>
      <c r="F50" s="378"/>
      <c r="G50" s="367" t="s">
        <v>187</v>
      </c>
      <c r="H50" s="368"/>
      <c r="I50" s="368"/>
      <c r="J50" s="368"/>
      <c r="K50" s="369"/>
    </row>
    <row r="51" spans="1:11" ht="14.25" hidden="1" customHeight="1" x14ac:dyDescent="0.2">
      <c r="A51" s="58"/>
      <c r="B51" s="364" t="s">
        <v>171</v>
      </c>
      <c r="C51" s="365"/>
      <c r="D51" s="365"/>
      <c r="E51" s="365"/>
      <c r="F51" s="366"/>
      <c r="G51" s="367" t="s">
        <v>182</v>
      </c>
      <c r="H51" s="368"/>
      <c r="I51" s="368"/>
      <c r="J51" s="368"/>
      <c r="K51" s="369"/>
    </row>
    <row r="52" spans="1:11" ht="14.25" hidden="1" customHeight="1" x14ac:dyDescent="0.2">
      <c r="A52" s="58"/>
      <c r="B52" s="56"/>
      <c r="C52" s="364" t="s">
        <v>172</v>
      </c>
      <c r="D52" s="365"/>
      <c r="E52" s="365"/>
      <c r="F52" s="366"/>
      <c r="G52" s="367" t="s">
        <v>251</v>
      </c>
      <c r="H52" s="368"/>
      <c r="I52" s="368"/>
      <c r="J52" s="368"/>
      <c r="K52" s="369"/>
    </row>
    <row r="53" spans="1:11" ht="14.25" hidden="1" customHeight="1" x14ac:dyDescent="0.2">
      <c r="A53" s="58"/>
      <c r="B53" s="56"/>
      <c r="C53" s="364" t="s">
        <v>173</v>
      </c>
      <c r="D53" s="365"/>
      <c r="E53" s="365"/>
      <c r="F53" s="366"/>
      <c r="G53" s="367" t="s">
        <v>252</v>
      </c>
      <c r="H53" s="368"/>
      <c r="I53" s="368"/>
      <c r="J53" s="368"/>
      <c r="K53" s="369"/>
    </row>
    <row r="54" spans="1:11" ht="14.25" hidden="1" customHeight="1" x14ac:dyDescent="0.2">
      <c r="A54" s="379" t="s">
        <v>174</v>
      </c>
      <c r="B54" s="271"/>
      <c r="C54" s="271"/>
      <c r="D54" s="271"/>
      <c r="E54" s="271"/>
      <c r="F54" s="380"/>
      <c r="G54" s="391" t="s">
        <v>188</v>
      </c>
      <c r="H54" s="392"/>
      <c r="I54" s="392"/>
      <c r="J54" s="392"/>
      <c r="K54" s="393"/>
    </row>
    <row r="55" spans="1:11" ht="14.25" hidden="1" customHeight="1" x14ac:dyDescent="0.2">
      <c r="A55" s="381"/>
      <c r="B55" s="358"/>
      <c r="C55" s="358"/>
      <c r="D55" s="358"/>
      <c r="E55" s="358"/>
      <c r="F55" s="382"/>
      <c r="G55" s="383" t="s">
        <v>189</v>
      </c>
      <c r="H55" s="384"/>
      <c r="I55" s="384"/>
      <c r="J55" s="384"/>
      <c r="K55" s="385"/>
    </row>
    <row r="56" spans="1:11" ht="14.25" hidden="1" customHeight="1" x14ac:dyDescent="0.2">
      <c r="A56" s="58"/>
      <c r="B56" s="394" t="s">
        <v>175</v>
      </c>
      <c r="C56" s="395"/>
      <c r="D56" s="395"/>
      <c r="E56" s="395"/>
      <c r="F56" s="396"/>
      <c r="G56" s="391" t="s">
        <v>183</v>
      </c>
      <c r="H56" s="392"/>
      <c r="I56" s="392"/>
      <c r="J56" s="392"/>
      <c r="K56" s="393"/>
    </row>
    <row r="57" spans="1:11" ht="14.25" hidden="1" customHeight="1" x14ac:dyDescent="0.2">
      <c r="A57" s="58"/>
      <c r="B57" s="397"/>
      <c r="C57" s="398"/>
      <c r="D57" s="398"/>
      <c r="E57" s="398"/>
      <c r="F57" s="399"/>
      <c r="G57" s="383" t="s">
        <v>184</v>
      </c>
      <c r="H57" s="384"/>
      <c r="I57" s="384"/>
      <c r="J57" s="384"/>
      <c r="K57" s="385"/>
    </row>
    <row r="58" spans="1:11" ht="14.25" hidden="1" customHeight="1" x14ac:dyDescent="0.2">
      <c r="A58" s="59"/>
      <c r="B58" s="364" t="s">
        <v>176</v>
      </c>
      <c r="C58" s="365"/>
      <c r="D58" s="365"/>
      <c r="E58" s="365"/>
      <c r="F58" s="366"/>
      <c r="G58" s="367" t="s">
        <v>185</v>
      </c>
      <c r="H58" s="368"/>
      <c r="I58" s="368"/>
      <c r="J58" s="368"/>
      <c r="K58" s="369"/>
    </row>
  </sheetData>
  <mergeCells count="47">
    <mergeCell ref="G55:K55"/>
    <mergeCell ref="B58:F58"/>
    <mergeCell ref="A34:F34"/>
    <mergeCell ref="G57:K57"/>
    <mergeCell ref="G45:K45"/>
    <mergeCell ref="G46:K46"/>
    <mergeCell ref="G47:K47"/>
    <mergeCell ref="G48:K48"/>
    <mergeCell ref="G50:K50"/>
    <mergeCell ref="G58:K58"/>
    <mergeCell ref="G56:K56"/>
    <mergeCell ref="G54:K54"/>
    <mergeCell ref="G53:K53"/>
    <mergeCell ref="G52:K52"/>
    <mergeCell ref="B56:F57"/>
    <mergeCell ref="A54:F55"/>
    <mergeCell ref="C53:F53"/>
    <mergeCell ref="G51:K51"/>
    <mergeCell ref="C17:F17"/>
    <mergeCell ref="C18:F18"/>
    <mergeCell ref="A36:F36"/>
    <mergeCell ref="A43:F44"/>
    <mergeCell ref="C50:F50"/>
    <mergeCell ref="C20:F20"/>
    <mergeCell ref="A45:F46"/>
    <mergeCell ref="G49:K49"/>
    <mergeCell ref="C52:F52"/>
    <mergeCell ref="B47:F47"/>
    <mergeCell ref="B51:F51"/>
    <mergeCell ref="C48:F49"/>
    <mergeCell ref="G43:K44"/>
    <mergeCell ref="C25:F25"/>
    <mergeCell ref="A2:G4"/>
    <mergeCell ref="K2:K4"/>
    <mergeCell ref="A5:E5"/>
    <mergeCell ref="B6:E6"/>
    <mergeCell ref="C7:F7"/>
    <mergeCell ref="C8:F8"/>
    <mergeCell ref="C9:F9"/>
    <mergeCell ref="C13:F13"/>
    <mergeCell ref="C14:F14"/>
    <mergeCell ref="C24:F24"/>
    <mergeCell ref="C26:F26"/>
    <mergeCell ref="A33:E33"/>
    <mergeCell ref="C10:F10"/>
    <mergeCell ref="C11:F11"/>
    <mergeCell ref="C12:F12"/>
  </mergeCells>
  <phoneticPr fontId="1"/>
  <pageMargins left="0.78740157480314965" right="0.78740157480314965" top="0.39370078740157483" bottom="0.39370078740157483" header="0.51181102362204722" footer="0.51181102362204722"/>
  <pageSetup paperSize="9" firstPageNumber="9" fitToWidth="0" fitToHeight="3" orientation="portrait" useFirstPageNumber="1" copies="1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表2-1_H22_採用品目一覧</vt:lpstr>
      <vt:lpstr>【20200618確定】H27_採用品目一覧</vt:lpstr>
      <vt:lpstr>【20200618確定】27_採用品目一覧（変更見え消し)</vt:lpstr>
      <vt:lpstr>【20200628】H27_品目改廃状況</vt:lpstr>
      <vt:lpstr>表3_H27_ウェイト比較表、表4_特殊分類区分</vt:lpstr>
      <vt:lpstr>'【20200618確定】27_採用品目一覧（変更見え消し)'!Print_Area</vt:lpstr>
      <vt:lpstr>【20200618確定】H27_採用品目一覧!Print_Area</vt:lpstr>
      <vt:lpstr>【20200628】H27_品目改廃状況!Print_Area</vt:lpstr>
      <vt:lpstr>'表2-1_H22_採用品目一覧'!Print_Area</vt:lpstr>
      <vt:lpstr>'【20200618確定】27_採用品目一覧（変更見え消し)'!Print_Titles</vt:lpstr>
      <vt:lpstr>【20200618確定】H27_採用品目一覧!Print_Titles</vt:lpstr>
      <vt:lpstr>【20200628】H27_品目改廃状況!Print_Titles</vt:lpstr>
      <vt:lpstr>'表2-1_H22_採用品目一覧'!Print_Titles</vt:lpstr>
      <vt:lpstr>'表3_H27_ウェイト比較表、表4_特殊分類区分'!Print_Titles</vt:lpstr>
    </vt:vector>
  </TitlesOfParts>
  <Company>Tokeika.Aomori_Pref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k.seki</dc:creator>
  <cp:lastModifiedBy>Windows ユーザー</cp:lastModifiedBy>
  <cp:lastPrinted>2021-04-14T02:05:42Z</cp:lastPrinted>
  <dcterms:created xsi:type="dcterms:W3CDTF">1998-08-13T02:06:21Z</dcterms:created>
  <dcterms:modified xsi:type="dcterms:W3CDTF">2021-04-14T02:43:01Z</dcterms:modified>
</cp:coreProperties>
</file>