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5)労働\"/>
    </mc:Choice>
  </mc:AlternateContent>
  <xr:revisionPtr revIDLastSave="0" documentId="13_ncr:1_{8809130A-D5AE-4C02-94FB-0D32B68284F4}" xr6:coauthVersionLast="47" xr6:coauthVersionMax="47" xr10:uidLastSave="{00000000-0000-0000-0000-000000000000}"/>
  <bookViews>
    <workbookView xWindow="-110" yWindow="-110" windowWidth="19420" windowHeight="11500" activeTab="1" xr2:uid="{352DDEA2-8EDC-45E3-A17F-744EA6DFF98D}"/>
  </bookViews>
  <sheets>
    <sheet name="データ" sheetId="1" r:id="rId1"/>
    <sheet name="グラフ1" sheetId="3" r:id="rId2"/>
    <sheet name="もとデータ" sheetId="4" r:id="rId3"/>
  </sheets>
  <definedNames>
    <definedName name="_xlnm.Print_Area" localSheetId="2">もとデータ!$A$1:$U$23</definedName>
    <definedName name="横軸ラベル_西暦">OFFSET(データ!$E$9,MATCH(データ!$C$5,データ!$C$9:$C$109,0)-1,0,データ!$B$6,1)</definedName>
    <definedName name="削減率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B10" i="1"/>
  <c r="A10" i="1"/>
  <c r="B9" i="1"/>
  <c r="A9" i="1"/>
  <c r="B6" i="1"/>
  <c r="E5" i="1"/>
  <c r="B109" i="1" s="1"/>
  <c r="E22" i="1" l="1"/>
  <c r="B24" i="1"/>
  <c r="B25" i="1"/>
  <c r="B21" i="1"/>
  <c r="D21" i="1" s="1"/>
  <c r="E21" i="1"/>
  <c r="B12" i="1"/>
  <c r="B14" i="1"/>
  <c r="B30" i="1"/>
  <c r="B46" i="1"/>
  <c r="B62" i="1"/>
  <c r="B78" i="1"/>
  <c r="B94" i="1"/>
  <c r="B15" i="1"/>
  <c r="B20" i="1"/>
  <c r="B31" i="1"/>
  <c r="B36" i="1"/>
  <c r="B41" i="1"/>
  <c r="B47" i="1"/>
  <c r="B52" i="1"/>
  <c r="B57" i="1"/>
  <c r="B63" i="1"/>
  <c r="B68" i="1"/>
  <c r="B73" i="1"/>
  <c r="B79" i="1"/>
  <c r="B84" i="1"/>
  <c r="B89" i="1"/>
  <c r="B95" i="1"/>
  <c r="B100" i="1"/>
  <c r="B105" i="1"/>
  <c r="B26" i="1"/>
  <c r="B42" i="1"/>
  <c r="B58" i="1"/>
  <c r="B74" i="1"/>
  <c r="B90" i="1"/>
  <c r="B106" i="1"/>
  <c r="B16" i="1"/>
  <c r="B27" i="1"/>
  <c r="B32" i="1"/>
  <c r="B37" i="1"/>
  <c r="B43" i="1"/>
  <c r="B48" i="1"/>
  <c r="B53" i="1"/>
  <c r="B59" i="1"/>
  <c r="B64" i="1"/>
  <c r="B69" i="1"/>
  <c r="B75" i="1"/>
  <c r="B80" i="1"/>
  <c r="B85" i="1"/>
  <c r="B91" i="1"/>
  <c r="B96" i="1"/>
  <c r="B101" i="1"/>
  <c r="B107" i="1"/>
  <c r="B11" i="1"/>
  <c r="B22" i="1"/>
  <c r="D22" i="1" s="1"/>
  <c r="B38" i="1"/>
  <c r="B54" i="1"/>
  <c r="B70" i="1"/>
  <c r="B86" i="1"/>
  <c r="B102" i="1"/>
  <c r="B17" i="1"/>
  <c r="B23" i="1"/>
  <c r="B28" i="1"/>
  <c r="B33" i="1"/>
  <c r="B39" i="1"/>
  <c r="B44" i="1"/>
  <c r="B49" i="1"/>
  <c r="B55" i="1"/>
  <c r="B60" i="1"/>
  <c r="B65" i="1"/>
  <c r="B71" i="1"/>
  <c r="B76" i="1"/>
  <c r="B81" i="1"/>
  <c r="B87" i="1"/>
  <c r="B92" i="1"/>
  <c r="B97" i="1"/>
  <c r="B103" i="1"/>
  <c r="B108" i="1"/>
  <c r="B34" i="1"/>
  <c r="B50" i="1"/>
  <c r="B66" i="1"/>
  <c r="B82" i="1"/>
  <c r="B98" i="1"/>
  <c r="B18" i="1"/>
  <c r="B13" i="1"/>
  <c r="B19" i="1"/>
  <c r="B29" i="1"/>
  <c r="B35" i="1"/>
  <c r="B40" i="1"/>
  <c r="B45" i="1"/>
  <c r="B51" i="1"/>
  <c r="B56" i="1"/>
  <c r="B61" i="1"/>
  <c r="B67" i="1"/>
  <c r="B72" i="1"/>
  <c r="B77" i="1"/>
  <c r="B83" i="1"/>
  <c r="B88" i="1"/>
  <c r="B93" i="1"/>
  <c r="B99" i="1"/>
  <c r="B104" i="1"/>
  <c r="V8" i="4" l="1"/>
  <c r="AB8" i="4"/>
  <c r="AA8" i="4"/>
  <c r="Z8" i="4"/>
  <c r="Y8" i="4"/>
  <c r="X8" i="4"/>
  <c r="W8" i="4"/>
  <c r="U8" i="4"/>
  <c r="T8" i="4"/>
  <c r="E20" i="1" l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S10" i="4" l="1"/>
  <c r="S7" i="4" s="1"/>
  <c r="S8" i="4" s="1"/>
  <c r="R7" i="4"/>
  <c r="R8" i="4" s="1"/>
  <c r="Q7" i="4"/>
  <c r="Q8" i="4" s="1"/>
  <c r="P7" i="4"/>
  <c r="P8" i="4" s="1"/>
  <c r="O7" i="4"/>
  <c r="O8" i="4" s="1"/>
  <c r="N7" i="4"/>
  <c r="N8" i="4" s="1"/>
  <c r="M7" i="4"/>
  <c r="M8" i="4" s="1"/>
  <c r="L7" i="4"/>
  <c r="L8" i="4" s="1"/>
  <c r="K7" i="4"/>
  <c r="K8" i="4" s="1"/>
  <c r="J7" i="4"/>
  <c r="J8" i="4" s="1"/>
  <c r="I7" i="4"/>
  <c r="I8" i="4" s="1"/>
  <c r="H7" i="4"/>
  <c r="H8" i="4" s="1"/>
  <c r="G7" i="4"/>
  <c r="G8" i="4" s="1"/>
  <c r="F7" i="4"/>
  <c r="F8" i="4" s="1"/>
  <c r="E7" i="4"/>
  <c r="E8" i="4" s="1"/>
  <c r="D7" i="4"/>
  <c r="D8" i="4" s="1"/>
  <c r="C7" i="4"/>
  <c r="C8" i="4" s="1"/>
  <c r="B7" i="4"/>
  <c r="E9" i="1" l="1"/>
  <c r="D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23B433F-8AA7-42F5-B3C7-B638D9D32FE0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<sst xmlns="http://schemas.openxmlformats.org/spreadsheetml/2006/main" count="38" uniqueCount="37">
  <si>
    <t>西暦</t>
    <rPh sb="0" eb="2">
      <t>セイレキ</t>
    </rPh>
    <phoneticPr fontId="22"/>
  </si>
  <si>
    <t>横軸ラベル_元号</t>
    <rPh sb="0" eb="2">
      <t>ヨコジク</t>
    </rPh>
    <rPh sb="6" eb="8">
      <t>ゲンゴウ</t>
    </rPh>
    <phoneticPr fontId="22"/>
  </si>
  <si>
    <t>横軸ラベル_西暦</t>
    <rPh sb="0" eb="2">
      <t>ヨコジク</t>
    </rPh>
    <rPh sb="6" eb="8">
      <t>セイレキ</t>
    </rPh>
    <phoneticPr fontId="22"/>
  </si>
  <si>
    <t>稲作の10a当たりの労働時間削減率</t>
    <phoneticPr fontId="1"/>
  </si>
  <si>
    <t>(4)　水稲作業別労働時間（10ａ当たり）</t>
    <phoneticPr fontId="28"/>
  </si>
  <si>
    <t>（単位：時間）</t>
    <phoneticPr fontId="28"/>
  </si>
  <si>
    <t>区　分</t>
    <phoneticPr fontId="28"/>
  </si>
  <si>
    <t>青森県</t>
    <rPh sb="0" eb="3">
      <t>アオモリケン</t>
    </rPh>
    <phoneticPr fontId="22"/>
  </si>
  <si>
    <t>平2年</t>
    <rPh sb="0" eb="1">
      <t>ヒラ</t>
    </rPh>
    <rPh sb="2" eb="3">
      <t>ネン</t>
    </rPh>
    <phoneticPr fontId="22"/>
  </si>
  <si>
    <t>令元</t>
    <rPh sb="0" eb="1">
      <t>レイ</t>
    </rPh>
    <rPh sb="1" eb="2">
      <t>ガン</t>
    </rPh>
    <phoneticPr fontId="22"/>
  </si>
  <si>
    <t>計</t>
    <phoneticPr fontId="28"/>
  </si>
  <si>
    <t>種子予措・育苗</t>
    <rPh sb="0" eb="2">
      <t>シュシ</t>
    </rPh>
    <rPh sb="2" eb="3">
      <t>ヨ</t>
    </rPh>
    <rPh sb="3" eb="4">
      <t>ソ</t>
    </rPh>
    <phoneticPr fontId="22"/>
  </si>
  <si>
    <t>本田耕起・整地</t>
  </si>
  <si>
    <t>基肥</t>
  </si>
  <si>
    <t>直まき・田植え</t>
    <rPh sb="0" eb="1">
      <t>ジカ</t>
    </rPh>
    <phoneticPr fontId="22"/>
  </si>
  <si>
    <t>追肥</t>
  </si>
  <si>
    <t>除草</t>
  </si>
  <si>
    <t>水管理</t>
    <phoneticPr fontId="22"/>
  </si>
  <si>
    <t>防除</t>
  </si>
  <si>
    <t>刈取脱穀</t>
    <rPh sb="2" eb="4">
      <t>ダッコク</t>
    </rPh>
    <phoneticPr fontId="22"/>
  </si>
  <si>
    <t>乾燥</t>
  </si>
  <si>
    <t>生産管理</t>
  </si>
  <si>
    <t>-</t>
    <phoneticPr fontId="22"/>
  </si>
  <si>
    <t>間接労働時間</t>
    <rPh sb="0" eb="2">
      <t>カンセツ</t>
    </rPh>
    <rPh sb="2" eb="4">
      <t>ロウドウ</t>
    </rPh>
    <rPh sb="4" eb="6">
      <t>ジカン</t>
    </rPh>
    <phoneticPr fontId="22"/>
  </si>
  <si>
    <t>（注） 端数は四捨五入のため、合計と各項目の合計値は一致しない場合がある。</t>
    <rPh sb="15" eb="17">
      <t>ゴウケイ</t>
    </rPh>
    <rPh sb="18" eb="21">
      <t>カクコウモク</t>
    </rPh>
    <rPh sb="22" eb="25">
      <t>ゴウケイチ</t>
    </rPh>
    <rPh sb="26" eb="28">
      <t>イッチ</t>
    </rPh>
    <rPh sb="31" eb="33">
      <t>バアイ</t>
    </rPh>
    <phoneticPr fontId="28"/>
  </si>
  <si>
    <t>2021年対比</t>
    <rPh sb="4" eb="5">
      <t>ネン</t>
    </rPh>
    <rPh sb="5" eb="7">
      <t>タイヒ</t>
    </rPh>
    <phoneticPr fontId="33"/>
  </si>
  <si>
    <t>列A、Ｂは</t>
    <rPh sb="0" eb="1">
      <t>レツ</t>
    </rPh>
    <phoneticPr fontId="22"/>
  </si>
  <si>
    <t>【「グラフ1」シートにデータが反映されます】</t>
    <rPh sb="15" eb="17">
      <t>ハンエイ</t>
    </rPh>
    <phoneticPr fontId="22"/>
  </si>
  <si>
    <t>上書きしないで</t>
    <rPh sb="0" eb="2">
      <t>ウワガ</t>
    </rPh>
    <phoneticPr fontId="2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</si>
  <si>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2"/>
  </si>
  <si>
    <t>ください。</t>
    <phoneticPr fontId="2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</si>
  <si>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2"/>
  </si>
  <si>
    <t>↓</t>
    <phoneticPr fontId="22"/>
  </si>
  <si>
    <t>年（年度）から</t>
    <rPh sb="0" eb="1">
      <t>ネン</t>
    </rPh>
    <rPh sb="2" eb="3">
      <t>ネン</t>
    </rPh>
    <rPh sb="3" eb="4">
      <t>ド</t>
    </rPh>
    <phoneticPr fontId="22"/>
  </si>
  <si>
    <t>年（年度）までのグラフを作成します</t>
    <phoneticPr fontId="22"/>
  </si>
  <si>
    <t>稲作の10a当たりの労働時間削減率（資料：県農林水産部）（2021年＝100）</t>
    <rPh sb="0" eb="2">
      <t>イナサク</t>
    </rPh>
    <rPh sb="6" eb="7">
      <t>ア</t>
    </rPh>
    <rPh sb="10" eb="12">
      <t>ロウドウ</t>
    </rPh>
    <rPh sb="12" eb="14">
      <t>ジカン</t>
    </rPh>
    <rPh sb="14" eb="16">
      <t>サクゲン</t>
    </rPh>
    <rPh sb="16" eb="17">
      <t>リツ</t>
    </rPh>
    <rPh sb="18" eb="20">
      <t>シリョウ</t>
    </rPh>
    <rPh sb="21" eb="22">
      <t>ケン</t>
    </rPh>
    <rPh sb="22" eb="24">
      <t>ノウリン</t>
    </rPh>
    <rPh sb="24" eb="26">
      <t>スイサン</t>
    </rPh>
    <rPh sb="26" eb="27">
      <t>ブ</t>
    </rPh>
    <rPh sb="33" eb="34">
      <t>ネン</t>
    </rPh>
    <phoneticPr fontId="1"/>
  </si>
  <si>
    <t>資料：農林水産省農業経営統計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</si>
</sst>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yyyy"/>
    <numFmt numFmtId="178" formatCode="#,##0.0\ ;&quot;△&quot;#,##0.0\ "/>
    <numFmt numFmtId="179" formatCode="0.0"/>
  </numFmts>
  <fonts count="4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9.9"/>
      <name val="ＭＳ 明朝"/>
      <family val="1"/>
      <charset val="128"/>
    </font>
    <font>
      <sz val="9"/>
      <name val="BIZ UDゴシック"/>
      <family val="3"/>
      <charset val="128"/>
    </font>
    <font>
      <sz val="6"/>
      <name val="ＭＳ 明朝"/>
      <family val="1"/>
      <charset val="128"/>
    </font>
    <font>
      <sz val="1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sz val="8"/>
      <name val="BIZ UDゴシック"/>
      <family val="3"/>
      <charset val="128"/>
    </font>
    <font>
      <sz val="6"/>
      <name val="BIZ UDゴシック"/>
      <family val="2"/>
      <charset val="128"/>
    </font>
    <font>
      <sz val="6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95">
    <xf numFmtId="0" fontId="0" fillId="0" borderId="0">
      <alignment vertical="center"/>
    </xf>
    <xf numFmtId="0" fontId="2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0" borderId="0"/>
    <xf numFmtId="0" fontId="20" fillId="0" borderId="0"/>
    <xf numFmtId="0" fontId="11" fillId="0" borderId="0"/>
    <xf numFmtId="0" fontId="1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38" fontId="25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23" fillId="24" borderId="0" xfId="0" applyFont="1" applyFill="1" applyAlignment="1"/>
    <xf numFmtId="0" fontId="11" fillId="0" borderId="0" xfId="0" applyFont="1" applyAlignment="1">
      <alignment horizontal="right"/>
    </xf>
    <xf numFmtId="0" fontId="24" fillId="24" borderId="0" xfId="0" applyFont="1" applyFill="1">
      <alignment vertical="center"/>
    </xf>
    <xf numFmtId="0" fontId="24" fillId="0" borderId="0" xfId="0" applyFont="1">
      <alignment vertical="center"/>
    </xf>
    <xf numFmtId="177" fontId="24" fillId="24" borderId="0" xfId="0" applyNumberFormat="1" applyFont="1" applyFill="1">
      <alignment vertical="center"/>
    </xf>
    <xf numFmtId="0" fontId="24" fillId="24" borderId="0" xfId="0" applyFont="1" applyFill="1" applyAlignment="1">
      <alignment vertical="center" wrapText="1"/>
    </xf>
    <xf numFmtId="0" fontId="24" fillId="0" borderId="0" xfId="0" applyFont="1" applyAlignment="1">
      <alignment vertical="center" wrapText="1"/>
    </xf>
    <xf numFmtId="177" fontId="24" fillId="0" borderId="0" xfId="0" applyNumberFormat="1" applyFont="1">
      <alignment vertical="center"/>
    </xf>
    <xf numFmtId="176" fontId="24" fillId="0" borderId="0" xfId="0" applyNumberFormat="1" applyFont="1">
      <alignment vertical="center"/>
    </xf>
    <xf numFmtId="176" fontId="24" fillId="0" borderId="0" xfId="0" applyNumberFormat="1" applyFont="1" applyAlignment="1">
      <alignment vertical="center" wrapText="1"/>
    </xf>
    <xf numFmtId="0" fontId="30" fillId="0" borderId="0" xfId="93" applyFont="1" applyAlignment="1">
      <alignment vertical="center"/>
    </xf>
    <xf numFmtId="0" fontId="31" fillId="0" borderId="0" xfId="93" applyFont="1" applyAlignment="1">
      <alignment vertical="center"/>
    </xf>
    <xf numFmtId="0" fontId="32" fillId="0" borderId="0" xfId="93" applyFont="1" applyAlignment="1">
      <alignment horizontal="right" vertical="center"/>
    </xf>
    <xf numFmtId="0" fontId="32" fillId="0" borderId="12" xfId="93" applyFont="1" applyBorder="1" applyAlignment="1">
      <alignment horizontal="center" vertical="center"/>
    </xf>
    <xf numFmtId="0" fontId="32" fillId="0" borderId="15" xfId="93" applyFont="1" applyBorder="1" applyAlignment="1">
      <alignment horizontal="center" vertical="center"/>
    </xf>
    <xf numFmtId="179" fontId="32" fillId="0" borderId="12" xfId="93" applyNumberFormat="1" applyFont="1" applyBorder="1" applyAlignment="1">
      <alignment vertical="center"/>
    </xf>
    <xf numFmtId="0" fontId="32" fillId="0" borderId="18" xfId="93" applyFont="1" applyBorder="1" applyAlignment="1">
      <alignment horizontal="center" vertical="center"/>
    </xf>
    <xf numFmtId="0" fontId="34" fillId="0" borderId="18" xfId="93" applyFont="1" applyBorder="1" applyAlignment="1">
      <alignment horizontal="distributed" vertical="center"/>
    </xf>
    <xf numFmtId="179" fontId="32" fillId="0" borderId="12" xfId="93" applyNumberFormat="1" applyFont="1" applyBorder="1" applyAlignment="1">
      <alignment horizontal="right" vertical="center"/>
    </xf>
    <xf numFmtId="0" fontId="34" fillId="0" borderId="17" xfId="93" applyFont="1" applyBorder="1" applyAlignment="1">
      <alignment horizontal="distributed" vertical="center"/>
    </xf>
    <xf numFmtId="179" fontId="32" fillId="0" borderId="15" xfId="93" applyNumberFormat="1" applyFont="1" applyBorder="1" applyAlignment="1">
      <alignment horizontal="right" vertical="center"/>
    </xf>
    <xf numFmtId="179" fontId="32" fillId="0" borderId="15" xfId="93" applyNumberFormat="1" applyFont="1" applyBorder="1" applyAlignment="1">
      <alignment vertical="center"/>
    </xf>
    <xf numFmtId="0" fontId="31" fillId="0" borderId="0" xfId="93" applyFont="1"/>
    <xf numFmtId="0" fontId="29" fillId="0" borderId="0" xfId="0" applyFont="1" applyAlignment="1">
      <alignment horizontal="right" vertical="center"/>
    </xf>
    <xf numFmtId="178" fontId="31" fillId="0" borderId="0" xfId="93" applyNumberFormat="1" applyFont="1"/>
    <xf numFmtId="0" fontId="35" fillId="0" borderId="0" xfId="0" applyFont="1">
      <alignment vertical="center"/>
    </xf>
    <xf numFmtId="2" fontId="32" fillId="0" borderId="12" xfId="93" applyNumberFormat="1" applyFont="1" applyBorder="1" applyAlignment="1">
      <alignment vertical="center"/>
    </xf>
    <xf numFmtId="0" fontId="27" fillId="0" borderId="20" xfId="93" applyFont="1" applyBorder="1" applyAlignment="1">
      <alignment horizontal="center" vertical="center" wrapText="1"/>
    </xf>
    <xf numFmtId="179" fontId="32" fillId="0" borderId="21" xfId="93" applyNumberFormat="1" applyFont="1" applyBorder="1" applyAlignment="1">
      <alignment vertical="center"/>
    </xf>
    <xf numFmtId="9" fontId="32" fillId="0" borderId="21" xfId="92" applyFont="1" applyBorder="1" applyAlignment="1">
      <alignment vertical="center"/>
    </xf>
    <xf numFmtId="9" fontId="32" fillId="0" borderId="21" xfId="92" applyFont="1" applyFill="1" applyBorder="1" applyAlignment="1">
      <alignment vertical="center"/>
    </xf>
    <xf numFmtId="176" fontId="36" fillId="0" borderId="0" xfId="0" applyNumberFormat="1" applyFont="1">
      <alignment vertical="center"/>
    </xf>
    <xf numFmtId="0" fontId="37" fillId="24" borderId="0" xfId="0" applyFont="1" applyFill="1">
      <alignment vertical="center"/>
    </xf>
    <xf numFmtId="0" fontId="24" fillId="0" borderId="22" xfId="0" applyFont="1" applyBorder="1">
      <alignment vertical="center"/>
    </xf>
    <xf numFmtId="0" fontId="24" fillId="0" borderId="23" xfId="0" applyFont="1" applyBorder="1">
      <alignment vertical="center"/>
    </xf>
    <xf numFmtId="0" fontId="24" fillId="0" borderId="24" xfId="0" applyFont="1" applyBorder="1">
      <alignment vertical="center"/>
    </xf>
    <xf numFmtId="0" fontId="24" fillId="0" borderId="0" xfId="0" applyFont="1" applyAlignment="1">
      <alignment horizontal="center" vertical="center"/>
    </xf>
    <xf numFmtId="0" fontId="38" fillId="0" borderId="18" xfId="0" applyFont="1" applyBorder="1">
      <alignment vertical="center"/>
    </xf>
    <xf numFmtId="0" fontId="24" fillId="0" borderId="25" xfId="0" applyFont="1" applyBorder="1">
      <alignment vertical="center"/>
    </xf>
    <xf numFmtId="38" fontId="11" fillId="0" borderId="0" xfId="94" applyFont="1">
      <alignment vertical="center"/>
    </xf>
    <xf numFmtId="38" fontId="11" fillId="0" borderId="0" xfId="94" applyFont="1" applyFill="1">
      <alignment vertical="center"/>
    </xf>
    <xf numFmtId="38" fontId="24" fillId="0" borderId="0" xfId="94" applyFont="1">
      <alignment vertical="center"/>
    </xf>
    <xf numFmtId="0" fontId="36" fillId="0" borderId="18" xfId="0" applyFont="1" applyBorder="1" applyAlignment="1">
      <alignment horizontal="center" vertical="center"/>
    </xf>
    <xf numFmtId="14" fontId="24" fillId="25" borderId="17" xfId="0" applyNumberFormat="1" applyFont="1" applyFill="1" applyBorder="1">
      <alignment vertical="center"/>
    </xf>
    <xf numFmtId="0" fontId="24" fillId="0" borderId="26" xfId="0" applyFont="1" applyBorder="1">
      <alignment vertical="center"/>
    </xf>
    <xf numFmtId="177" fontId="24" fillId="0" borderId="26" xfId="0" applyNumberFormat="1" applyFont="1" applyBorder="1" applyAlignment="1">
      <alignment horizontal="center" vertical="center"/>
    </xf>
    <xf numFmtId="0" fontId="24" fillId="0" borderId="27" xfId="0" applyFont="1" applyBorder="1">
      <alignment vertical="center"/>
    </xf>
    <xf numFmtId="176" fontId="11" fillId="0" borderId="0" xfId="0" applyNumberFormat="1" applyFont="1">
      <alignment vertical="center"/>
    </xf>
    <xf numFmtId="0" fontId="32" fillId="0" borderId="28" xfId="93" applyFont="1" applyBorder="1" applyAlignment="1">
      <alignment horizontal="center" vertical="center"/>
    </xf>
    <xf numFmtId="0" fontId="31" fillId="0" borderId="19" xfId="93" applyFont="1" applyBorder="1" applyAlignment="1">
      <alignment vertical="center"/>
    </xf>
    <xf numFmtId="0" fontId="31" fillId="0" borderId="16" xfId="93" applyFont="1" applyBorder="1" applyAlignment="1">
      <alignment vertical="center"/>
    </xf>
    <xf numFmtId="9" fontId="31" fillId="0" borderId="32" xfId="93" applyNumberFormat="1" applyFont="1" applyBorder="1" applyAlignment="1">
      <alignment vertical="center"/>
    </xf>
    <xf numFmtId="178" fontId="31" fillId="0" borderId="0" xfId="93" applyNumberFormat="1" applyFont="1" applyAlignment="1">
      <alignment horizontal="right"/>
    </xf>
    <xf numFmtId="2" fontId="32" fillId="0" borderId="34" xfId="93" applyNumberFormat="1" applyFont="1" applyBorder="1" applyAlignment="1">
      <alignment vertical="center"/>
    </xf>
    <xf numFmtId="0" fontId="31" fillId="0" borderId="33" xfId="93" applyFont="1" applyBorder="1" applyAlignment="1">
      <alignment vertical="center"/>
    </xf>
    <xf numFmtId="0" fontId="31" fillId="0" borderId="13" xfId="93" applyFont="1" applyBorder="1" applyAlignment="1">
      <alignment horizontal="center" vertical="center"/>
    </xf>
    <xf numFmtId="0" fontId="31" fillId="0" borderId="19" xfId="93" applyFont="1" applyBorder="1" applyAlignment="1">
      <alignment horizontal="center" vertical="center"/>
    </xf>
    <xf numFmtId="0" fontId="27" fillId="0" borderId="0" xfId="93" applyFont="1" applyAlignment="1">
      <alignment vertical="center"/>
    </xf>
    <xf numFmtId="0" fontId="29" fillId="0" borderId="0" xfId="0" applyFont="1">
      <alignment vertical="center"/>
    </xf>
    <xf numFmtId="0" fontId="32" fillId="0" borderId="10" xfId="93" applyFont="1" applyBorder="1" applyAlignment="1">
      <alignment horizontal="center" vertical="center"/>
    </xf>
    <xf numFmtId="0" fontId="32" fillId="0" borderId="11" xfId="93" applyFont="1" applyBorder="1" applyAlignment="1">
      <alignment horizontal="center" vertical="center"/>
    </xf>
    <xf numFmtId="0" fontId="32" fillId="0" borderId="14" xfId="93" applyFont="1" applyBorder="1" applyAlignment="1">
      <alignment horizontal="center" vertical="center"/>
    </xf>
    <xf numFmtId="0" fontId="32" fillId="0" borderId="0" xfId="93" applyFont="1" applyAlignment="1">
      <alignment vertical="center"/>
    </xf>
    <xf numFmtId="0" fontId="31" fillId="0" borderId="0" xfId="93" applyFont="1" applyAlignment="1">
      <alignment horizontal="right"/>
    </xf>
    <xf numFmtId="0" fontId="32" fillId="0" borderId="29" xfId="93" applyFont="1" applyBorder="1" applyAlignment="1">
      <alignment horizontal="center" vertical="center"/>
    </xf>
    <xf numFmtId="0" fontId="32" fillId="0" borderId="30" xfId="93" applyFont="1" applyBorder="1" applyAlignment="1">
      <alignment horizontal="center" vertical="center"/>
    </xf>
    <xf numFmtId="0" fontId="0" fillId="0" borderId="31" xfId="0" applyBorder="1">
      <alignment vertical="center"/>
    </xf>
  </cellXfs>
  <cellStyles count="95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パーセント" xfId="92" builtinId="5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4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標準_091" xfId="93" xr:uid="{370FFC8F-BEA5-47F2-8357-BE9B15CA4F11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稲作の</a:t>
            </a:r>
            <a:r>
              <a:rPr lang="en-US"/>
              <a:t>10a</a:t>
            </a:r>
            <a:r>
              <a:rPr lang="ja-JP"/>
              <a:t>当たりの労働時間削減率</a:t>
            </a:r>
          </a:p>
        </c:rich>
      </c:tx>
      <c:layout>
        <c:manualLayout>
          <c:xMode val="edge"/>
          <c:yMode val="edge"/>
          <c:x val="0.29429082798097339"/>
          <c:y val="2.92321292736580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1125188700922316"/>
          <c:w val="0.8861210584311745"/>
          <c:h val="0.6943070589175135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稲作の10a当たりの労働時間削減率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7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9D03-43CF-B916-ADE8957747AC}"/>
              </c:ext>
            </c:extLst>
          </c:dPt>
          <c:dLbls>
            <c:dLbl>
              <c:idx val="9"/>
              <c:layout>
                <c:manualLayout>
                  <c:x val="-4.1725984251968704E-2"/>
                  <c:y val="-3.76404745110781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03-43CF-B916-ADE8957747AC}"/>
                </c:ext>
              </c:extLst>
            </c:dLbl>
            <c:dLbl>
              <c:idx val="1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B57-47BC-9527-CF5B5EB2EA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[0]!削減率</c:f>
              <c:numCache>
                <c:formatCode>0.0_ </c:formatCode>
                <c:ptCount val="12"/>
                <c:pt idx="0">
                  <c:v>134.08495018353432</c:v>
                </c:pt>
                <c:pt idx="1">
                  <c:v>122.81069743051916</c:v>
                </c:pt>
                <c:pt idx="2">
                  <c:v>134.71421080230726</c:v>
                </c:pt>
                <c:pt idx="3">
                  <c:v>114.94493969585737</c:v>
                </c:pt>
                <c:pt idx="4">
                  <c:v>111.53644467750392</c:v>
                </c:pt>
                <c:pt idx="5">
                  <c:v>129.52281069743051</c:v>
                </c:pt>
                <c:pt idx="6">
                  <c:v>123.96434189826955</c:v>
                </c:pt>
                <c:pt idx="7">
                  <c:v>106.60723649711588</c:v>
                </c:pt>
                <c:pt idx="8">
                  <c:v>106.97430519140011</c:v>
                </c:pt>
                <c:pt idx="9">
                  <c:v>100</c:v>
                </c:pt>
                <c:pt idx="10">
                  <c:v>94</c:v>
                </c:pt>
                <c:pt idx="11">
                  <c:v>96.7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9385-44DC-BAA2-66127F949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684448"/>
        <c:axId val="583682152"/>
      </c:line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2152"/>
        <c:crossesAt val="100"/>
        <c:auto val="1"/>
        <c:lblAlgn val="ctr"/>
        <c:lblOffset val="100"/>
        <c:noMultiLvlLbl val="0"/>
      </c:catAx>
      <c:valAx>
        <c:axId val="583682152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0.00994</cdr:x>
      <cdr:y>0.02332</cdr:y>
    </cdr:from>
    <cdr:to>
      <cdr:x>0.19664</cdr:x>
      <cdr:y>0.09522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92331" y="141606"/>
          <a:ext cx="1735061" cy="4365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2021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=100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0.74964</cdr:x>
      <cdr:y>0.93691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971771" y="5689070"/>
          <a:ext cx="2328333" cy="383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</a:t>
          </a:r>
        </a:p>
      </cdr:txBody>
    </cdr:sp>
  </cdr:relSizeAnchor>
  <cdr:relSizeAnchor xmlns:cdr="http://schemas.openxmlformats.org/drawingml/2006/chartDrawing">
    <cdr:from>
      <cdr:x>0.89301</cdr:x>
      <cdr:y>0.87944</cdr:y>
    </cdr:from>
    <cdr:to>
      <cdr:x>0.99133</cdr:x>
      <cdr:y>0.93817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320978" y="5353808"/>
          <a:ext cx="916139" cy="357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0.92696</cdr:x>
      <cdr:y>0.04752</cdr:y>
    </cdr:from>
    <cdr:to>
      <cdr:x>0.99042</cdr:x>
      <cdr:y>0.10495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FEA814F-D6B5-4604-9EB5-ED39662AC371}"/>
            </a:ext>
          </a:extLst>
        </cdr:cNvPr>
        <cdr:cNvSpPr txBox="1"/>
      </cdr:nvSpPr>
      <cdr:spPr>
        <a:xfrm xmlns:a="http://schemas.openxmlformats.org/drawingml/2006/main">
          <a:off x="8623300" y="288925"/>
          <a:ext cx="590353" cy="34918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09"/>
  <sheetViews>
    <sheetView topLeftCell="A4" workbookViewId="0">
      <selection activeCell="C6" sqref="C6"/>
    </sheetView>
  </sheetViews>
  <sheetFormatPr defaultColWidth="9" defaultRowHeight="13"/>
  <cols>
    <col min="1" max="2" width="5.58203125" style="3" customWidth="1"/>
    <col min="3" max="3" width="9.5" style="4" bestFit="1" customWidth="1"/>
    <col min="4" max="4" width="11.58203125" style="4" customWidth="1"/>
    <col min="5" max="5" width="9.08203125" style="4" bestFit="1" customWidth="1"/>
    <col min="6" max="6" width="13" style="9" customWidth="1"/>
    <col min="7" max="9" width="9.08203125" style="9" bestFit="1" customWidth="1"/>
    <col min="10" max="16384" width="9" style="4"/>
  </cols>
  <sheetData>
    <row r="1" spans="1:18">
      <c r="A1" s="33" t="s">
        <v>26</v>
      </c>
      <c r="C1" s="34" t="s">
        <v>27</v>
      </c>
      <c r="D1" s="35"/>
      <c r="E1" s="35"/>
      <c r="F1" s="35"/>
      <c r="G1" s="35"/>
      <c r="H1" s="35"/>
      <c r="I1" s="36"/>
      <c r="J1" s="37"/>
      <c r="K1" s="37"/>
      <c r="L1" s="37"/>
      <c r="M1" s="37"/>
      <c r="N1" s="37"/>
      <c r="O1" s="37"/>
      <c r="P1" s="37"/>
      <c r="Q1" s="37"/>
      <c r="R1" s="37"/>
    </row>
    <row r="2" spans="1:18">
      <c r="A2" s="33" t="s">
        <v>28</v>
      </c>
      <c r="C2" s="38" t="s">
        <v>29</v>
      </c>
      <c r="F2" s="4"/>
      <c r="G2" s="4"/>
      <c r="H2" s="4"/>
      <c r="I2" s="39"/>
      <c r="J2" s="40"/>
      <c r="K2" s="40"/>
      <c r="L2" s="40"/>
      <c r="M2" s="40"/>
      <c r="N2" s="40"/>
      <c r="O2" s="41"/>
      <c r="Q2" s="41"/>
      <c r="R2" s="41"/>
    </row>
    <row r="3" spans="1:18">
      <c r="A3" s="33" t="s">
        <v>30</v>
      </c>
      <c r="C3" s="38" t="s">
        <v>31</v>
      </c>
      <c r="F3" s="4"/>
      <c r="G3" s="4"/>
      <c r="H3" s="4"/>
      <c r="I3" s="39"/>
      <c r="J3" s="42"/>
      <c r="K3" s="42"/>
      <c r="L3" s="42"/>
      <c r="M3" s="42"/>
      <c r="N3" s="42"/>
      <c r="O3" s="42"/>
    </row>
    <row r="4" spans="1:18">
      <c r="A4" s="33"/>
      <c r="C4" s="43" t="s">
        <v>32</v>
      </c>
      <c r="F4" s="4"/>
      <c r="G4" s="4"/>
      <c r="H4" s="4"/>
      <c r="I4" s="39"/>
      <c r="J4" s="42"/>
      <c r="K4" s="42"/>
      <c r="L4" s="42"/>
      <c r="M4" s="42"/>
      <c r="N4" s="42"/>
      <c r="O4" s="42"/>
    </row>
    <row r="5" spans="1:18" ht="21" customHeight="1">
      <c r="C5" s="44">
        <v>40909</v>
      </c>
      <c r="D5" s="45" t="s">
        <v>33</v>
      </c>
      <c r="E5" s="46">
        <f>MAX($C$9:$C$109)</f>
        <v>44927</v>
      </c>
      <c r="F5" s="45" t="s">
        <v>34</v>
      </c>
      <c r="G5" s="45"/>
      <c r="H5" s="45"/>
      <c r="I5" s="47"/>
      <c r="J5" s="42"/>
      <c r="K5" s="42"/>
      <c r="L5" s="42"/>
      <c r="M5" s="42"/>
      <c r="N5" s="42"/>
      <c r="O5" s="42"/>
    </row>
    <row r="6" spans="1:18">
      <c r="B6" s="3">
        <f>COUNTA(C9:C109)-MATCH(C5,C9:C109,0)+1</f>
        <v>12</v>
      </c>
      <c r="F6" s="4"/>
      <c r="G6" s="4"/>
      <c r="H6" s="4"/>
      <c r="I6" s="4"/>
    </row>
    <row r="7" spans="1:18">
      <c r="A7" s="5"/>
      <c r="C7" s="4" t="s">
        <v>35</v>
      </c>
    </row>
    <row r="8" spans="1:18" s="7" customFormat="1" ht="39">
      <c r="A8" s="6"/>
      <c r="B8" s="6"/>
      <c r="C8" s="4" t="s">
        <v>0</v>
      </c>
      <c r="D8" s="7" t="s">
        <v>1</v>
      </c>
      <c r="E8" s="7" t="s">
        <v>2</v>
      </c>
      <c r="F8" s="10" t="s">
        <v>3</v>
      </c>
      <c r="G8" s="10"/>
      <c r="H8" s="10"/>
      <c r="I8" s="10"/>
    </row>
    <row r="9" spans="1:18">
      <c r="A9" s="1" t="str">
        <f>IF(C9=EDATE($C$5,0),1,"")</f>
        <v/>
      </c>
      <c r="B9" s="1" t="str">
        <f>IF(C9=EDATE($C$5,0),1,"")</f>
        <v/>
      </c>
      <c r="C9" s="8">
        <v>40179</v>
      </c>
      <c r="D9" s="2" t="str">
        <f t="shared" ref="D9" si="0">IF(OR(A9=1,B9=1,A9),TEXT(C9,"ge"),TEXT(C9," "))</f>
        <v xml:space="preserve"> </v>
      </c>
      <c r="E9" s="2" t="str">
        <f t="shared" ref="E9" si="1">IF(OR(A9=1,A9),TEXT(C9,"yyyy"),TEXT(C9,"yy"))</f>
        <v>10</v>
      </c>
      <c r="F9" s="48">
        <v>138.69952805453593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8">
        <v>40544</v>
      </c>
      <c r="D10" s="2" t="str">
        <f t="shared" ref="D10:D20" si="3">IF(OR(A10=1,B10=1,A10),TEXT(C10,"ge"),TEXT(C10," "))</f>
        <v xml:space="preserve"> </v>
      </c>
      <c r="E10" s="2" t="str">
        <f t="shared" ref="E10:E20" si="4">IF(OR(A10=1,A10),TEXT(C10,"yyyy"),TEXT(C10,"yy"))</f>
        <v>11</v>
      </c>
      <c r="F10" s="48">
        <v>129.52281069743051</v>
      </c>
    </row>
    <row r="11" spans="1:18">
      <c r="A11" s="1">
        <f t="shared" si="2"/>
        <v>1</v>
      </c>
      <c r="B11" s="1">
        <f>IF(OR(A11=1,C11=$E$5),1,"")</f>
        <v>1</v>
      </c>
      <c r="C11" s="8">
        <v>40909</v>
      </c>
      <c r="D11" s="2" t="str">
        <f t="shared" si="3"/>
        <v>H24</v>
      </c>
      <c r="E11" s="2" t="str">
        <f t="shared" si="4"/>
        <v>2012</v>
      </c>
      <c r="F11" s="48">
        <v>134.08495018353432</v>
      </c>
    </row>
    <row r="12" spans="1:18">
      <c r="A12" s="1" t="str">
        <f t="shared" si="2"/>
        <v/>
      </c>
      <c r="B12" s="1" t="str">
        <f t="shared" ref="B12:B75" si="5">IF(OR(A12=1,C12=$E$5),1,"")</f>
        <v/>
      </c>
      <c r="C12" s="8">
        <v>41275</v>
      </c>
      <c r="D12" s="2" t="str">
        <f t="shared" si="3"/>
        <v xml:space="preserve"> </v>
      </c>
      <c r="E12" s="2" t="str">
        <f t="shared" si="4"/>
        <v>13</v>
      </c>
      <c r="F12" s="48">
        <v>122.81069743051916</v>
      </c>
    </row>
    <row r="13" spans="1:18">
      <c r="A13" s="1" t="str">
        <f t="shared" si="2"/>
        <v/>
      </c>
      <c r="B13" s="1" t="str">
        <f t="shared" si="5"/>
        <v/>
      </c>
      <c r="C13" s="8">
        <v>41640</v>
      </c>
      <c r="D13" s="2" t="str">
        <f t="shared" si="3"/>
        <v xml:space="preserve"> </v>
      </c>
      <c r="E13" s="2" t="str">
        <f t="shared" si="4"/>
        <v>14</v>
      </c>
      <c r="F13" s="48">
        <v>134.71421080230726</v>
      </c>
    </row>
    <row r="14" spans="1:18">
      <c r="A14" s="1" t="str">
        <f t="shared" si="2"/>
        <v/>
      </c>
      <c r="B14" s="1" t="str">
        <f t="shared" si="5"/>
        <v/>
      </c>
      <c r="C14" s="8">
        <v>42005</v>
      </c>
      <c r="D14" s="2" t="str">
        <f t="shared" si="3"/>
        <v xml:space="preserve"> </v>
      </c>
      <c r="E14" s="2" t="str">
        <f t="shared" si="4"/>
        <v>15</v>
      </c>
      <c r="F14" s="48">
        <v>114.94493969585737</v>
      </c>
    </row>
    <row r="15" spans="1:18">
      <c r="A15" s="1" t="str">
        <f t="shared" si="2"/>
        <v/>
      </c>
      <c r="B15" s="1" t="str">
        <f t="shared" si="5"/>
        <v/>
      </c>
      <c r="C15" s="8">
        <v>42370</v>
      </c>
      <c r="D15" s="2" t="str">
        <f t="shared" si="3"/>
        <v xml:space="preserve"> </v>
      </c>
      <c r="E15" s="2" t="str">
        <f t="shared" si="4"/>
        <v>16</v>
      </c>
      <c r="F15" s="48">
        <v>111.53644467750392</v>
      </c>
    </row>
    <row r="16" spans="1:18">
      <c r="A16" s="1" t="str">
        <f t="shared" si="2"/>
        <v/>
      </c>
      <c r="B16" s="1" t="str">
        <f t="shared" si="5"/>
        <v/>
      </c>
      <c r="C16" s="8">
        <v>42736</v>
      </c>
      <c r="D16" s="2" t="str">
        <f t="shared" si="3"/>
        <v xml:space="preserve"> </v>
      </c>
      <c r="E16" s="2" t="str">
        <f t="shared" si="4"/>
        <v>17</v>
      </c>
      <c r="F16" s="48">
        <v>129.52281069743051</v>
      </c>
    </row>
    <row r="17" spans="1:7">
      <c r="A17" s="1" t="str">
        <f t="shared" si="2"/>
        <v/>
      </c>
      <c r="B17" s="1" t="str">
        <f t="shared" si="5"/>
        <v/>
      </c>
      <c r="C17" s="8">
        <v>43101</v>
      </c>
      <c r="D17" s="2" t="str">
        <f t="shared" si="3"/>
        <v xml:space="preserve"> </v>
      </c>
      <c r="E17" s="2" t="str">
        <f t="shared" si="4"/>
        <v>18</v>
      </c>
      <c r="F17" s="48">
        <v>123.96434189826955</v>
      </c>
    </row>
    <row r="18" spans="1:7">
      <c r="A18" s="1" t="str">
        <f t="shared" si="2"/>
        <v/>
      </c>
      <c r="B18" s="1" t="str">
        <f t="shared" si="5"/>
        <v/>
      </c>
      <c r="C18" s="8">
        <v>43466</v>
      </c>
      <c r="D18" s="2" t="str">
        <f t="shared" si="3"/>
        <v xml:space="preserve"> </v>
      </c>
      <c r="E18" s="2" t="str">
        <f t="shared" si="4"/>
        <v>19</v>
      </c>
      <c r="F18" s="48">
        <v>106.60723649711588</v>
      </c>
    </row>
    <row r="19" spans="1:7">
      <c r="A19" s="1" t="str">
        <f t="shared" si="2"/>
        <v/>
      </c>
      <c r="B19" s="1" t="str">
        <f t="shared" si="5"/>
        <v/>
      </c>
      <c r="C19" s="8">
        <v>43831</v>
      </c>
      <c r="D19" s="2" t="str">
        <f t="shared" si="3"/>
        <v xml:space="preserve"> </v>
      </c>
      <c r="E19" s="2" t="str">
        <f t="shared" si="4"/>
        <v>20</v>
      </c>
      <c r="F19" s="48">
        <v>106.97430519140011</v>
      </c>
    </row>
    <row r="20" spans="1:7">
      <c r="A20" s="1" t="str">
        <f t="shared" si="2"/>
        <v/>
      </c>
      <c r="B20" s="1" t="str">
        <f t="shared" si="5"/>
        <v/>
      </c>
      <c r="C20" s="8">
        <v>44197</v>
      </c>
      <c r="D20" s="2" t="str">
        <f t="shared" si="3"/>
        <v xml:space="preserve"> </v>
      </c>
      <c r="E20" s="2" t="str">
        <f t="shared" si="4"/>
        <v>21</v>
      </c>
      <c r="F20" s="9">
        <v>100</v>
      </c>
    </row>
    <row r="21" spans="1:7">
      <c r="A21" s="1" t="str">
        <f t="shared" si="2"/>
        <v/>
      </c>
      <c r="B21" s="1" t="str">
        <f t="shared" si="5"/>
        <v/>
      </c>
      <c r="C21" s="8">
        <v>44562</v>
      </c>
      <c r="D21" s="2" t="str">
        <f t="shared" ref="D21:D22" si="6">IF(OR(A21=1,B21=1,A21),TEXT(C21,"ge"),TEXT(C21," "))</f>
        <v xml:space="preserve"> </v>
      </c>
      <c r="E21" s="2" t="str">
        <f t="shared" ref="E21:E22" si="7">IF(OR(A21=1,A21),TEXT(C21,"yyyy"),TEXT(C21,"yy"))</f>
        <v>22</v>
      </c>
      <c r="F21" s="9">
        <v>94</v>
      </c>
      <c r="G21" s="32"/>
    </row>
    <row r="22" spans="1:7">
      <c r="A22" s="1" t="str">
        <f t="shared" si="2"/>
        <v/>
      </c>
      <c r="B22" s="1">
        <f t="shared" si="5"/>
        <v>1</v>
      </c>
      <c r="C22" s="8">
        <v>44927</v>
      </c>
      <c r="D22" s="2" t="str">
        <f t="shared" si="6"/>
        <v>R5</v>
      </c>
      <c r="E22" s="2" t="str">
        <f t="shared" si="7"/>
        <v>23</v>
      </c>
      <c r="F22" s="9">
        <v>96.7</v>
      </c>
      <c r="G22" s="32"/>
    </row>
    <row r="23" spans="1:7">
      <c r="A23" s="1" t="str">
        <f t="shared" si="2"/>
        <v/>
      </c>
      <c r="B23" s="1" t="str">
        <f t="shared" si="5"/>
        <v/>
      </c>
      <c r="C23" s="8"/>
      <c r="D23" s="2"/>
      <c r="E23" s="2"/>
      <c r="G23" s="32"/>
    </row>
    <row r="24" spans="1:7">
      <c r="A24" s="1" t="str">
        <f t="shared" si="2"/>
        <v/>
      </c>
      <c r="B24" s="1" t="str">
        <f t="shared" si="5"/>
        <v/>
      </c>
      <c r="C24" s="8"/>
      <c r="E24" s="2"/>
      <c r="G24" s="32"/>
    </row>
    <row r="25" spans="1:7">
      <c r="A25" s="1" t="str">
        <f t="shared" si="2"/>
        <v/>
      </c>
      <c r="B25" s="1" t="str">
        <f t="shared" si="5"/>
        <v/>
      </c>
      <c r="C25" s="8"/>
      <c r="D25" s="2"/>
      <c r="E25" s="2"/>
      <c r="G25" s="32"/>
    </row>
    <row r="26" spans="1:7">
      <c r="A26" s="1" t="str">
        <f t="shared" si="2"/>
        <v/>
      </c>
      <c r="B26" s="1" t="str">
        <f t="shared" si="5"/>
        <v/>
      </c>
      <c r="C26" s="8"/>
      <c r="E26" s="2"/>
      <c r="G26" s="32"/>
    </row>
    <row r="27" spans="1:7">
      <c r="A27" s="1" t="str">
        <f t="shared" si="2"/>
        <v/>
      </c>
      <c r="B27" s="1" t="str">
        <f t="shared" si="5"/>
        <v/>
      </c>
      <c r="C27" s="8"/>
      <c r="D27" s="2"/>
      <c r="E27" s="2"/>
      <c r="G27" s="32"/>
    </row>
    <row r="28" spans="1:7">
      <c r="A28" s="1" t="str">
        <f t="shared" si="2"/>
        <v/>
      </c>
      <c r="B28" s="1" t="str">
        <f t="shared" si="5"/>
        <v/>
      </c>
    </row>
    <row r="29" spans="1:7">
      <c r="A29" s="1" t="str">
        <f t="shared" si="2"/>
        <v/>
      </c>
      <c r="B29" s="1" t="str">
        <f t="shared" si="5"/>
        <v/>
      </c>
    </row>
    <row r="30" spans="1:7">
      <c r="A30" s="1" t="str">
        <f t="shared" si="2"/>
        <v/>
      </c>
      <c r="B30" s="1" t="str">
        <f t="shared" si="5"/>
        <v/>
      </c>
    </row>
    <row r="31" spans="1:7">
      <c r="A31" s="1" t="str">
        <f t="shared" si="2"/>
        <v/>
      </c>
      <c r="B31" s="1" t="str">
        <f t="shared" si="5"/>
        <v/>
      </c>
    </row>
    <row r="32" spans="1:7">
      <c r="A32" s="1" t="str">
        <f t="shared" si="2"/>
        <v/>
      </c>
      <c r="B32" s="1" t="str">
        <f t="shared" si="5"/>
        <v/>
      </c>
    </row>
    <row r="33" spans="1:2">
      <c r="A33" s="1" t="str">
        <f t="shared" si="2"/>
        <v/>
      </c>
      <c r="B33" s="1" t="str">
        <f t="shared" si="5"/>
        <v/>
      </c>
    </row>
    <row r="34" spans="1:2">
      <c r="A34" s="1" t="str">
        <f t="shared" si="2"/>
        <v/>
      </c>
      <c r="B34" s="1" t="str">
        <f t="shared" si="5"/>
        <v/>
      </c>
    </row>
    <row r="35" spans="1:2">
      <c r="A35" s="1" t="str">
        <f t="shared" si="2"/>
        <v/>
      </c>
      <c r="B35" s="1" t="str">
        <f t="shared" si="5"/>
        <v/>
      </c>
    </row>
    <row r="36" spans="1:2">
      <c r="A36" s="1" t="str">
        <f t="shared" si="2"/>
        <v/>
      </c>
      <c r="B36" s="1" t="str">
        <f t="shared" si="5"/>
        <v/>
      </c>
    </row>
    <row r="37" spans="1:2">
      <c r="A37" s="1" t="str">
        <f t="shared" si="2"/>
        <v/>
      </c>
      <c r="B37" s="1" t="str">
        <f t="shared" si="5"/>
        <v/>
      </c>
    </row>
    <row r="38" spans="1:2">
      <c r="A38" s="1" t="str">
        <f t="shared" si="2"/>
        <v/>
      </c>
      <c r="B38" s="1" t="str">
        <f t="shared" si="5"/>
        <v/>
      </c>
    </row>
    <row r="39" spans="1:2">
      <c r="A39" s="1" t="str">
        <f t="shared" si="2"/>
        <v/>
      </c>
      <c r="B39" s="1" t="str">
        <f t="shared" si="5"/>
        <v/>
      </c>
    </row>
    <row r="40" spans="1:2">
      <c r="A40" s="1" t="str">
        <f t="shared" si="2"/>
        <v/>
      </c>
      <c r="B40" s="1" t="str">
        <f t="shared" si="5"/>
        <v/>
      </c>
    </row>
    <row r="41" spans="1:2">
      <c r="A41" s="1" t="str">
        <f t="shared" si="2"/>
        <v/>
      </c>
      <c r="B41" s="1" t="str">
        <f t="shared" si="5"/>
        <v/>
      </c>
    </row>
    <row r="42" spans="1:2">
      <c r="A42" s="1" t="str">
        <f t="shared" si="2"/>
        <v/>
      </c>
      <c r="B42" s="1" t="str">
        <f t="shared" si="5"/>
        <v/>
      </c>
    </row>
    <row r="43" spans="1:2">
      <c r="A43" s="1" t="str">
        <f t="shared" si="2"/>
        <v/>
      </c>
      <c r="B43" s="1" t="str">
        <f t="shared" si="5"/>
        <v/>
      </c>
    </row>
    <row r="44" spans="1:2">
      <c r="A44" s="1" t="str">
        <f t="shared" si="2"/>
        <v/>
      </c>
      <c r="B44" s="1" t="str">
        <f t="shared" si="5"/>
        <v/>
      </c>
    </row>
    <row r="45" spans="1:2">
      <c r="A45" s="1" t="str">
        <f t="shared" si="2"/>
        <v/>
      </c>
      <c r="B45" s="1" t="str">
        <f t="shared" si="5"/>
        <v/>
      </c>
    </row>
    <row r="46" spans="1:2">
      <c r="A46" s="1" t="str">
        <f t="shared" si="2"/>
        <v/>
      </c>
      <c r="B46" s="1" t="str">
        <f t="shared" si="5"/>
        <v/>
      </c>
    </row>
    <row r="47" spans="1:2">
      <c r="A47" s="1" t="str">
        <f t="shared" si="2"/>
        <v/>
      </c>
      <c r="B47" s="1" t="str">
        <f t="shared" si="5"/>
        <v/>
      </c>
    </row>
    <row r="48" spans="1:2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8">IF(C74=EDATE($C$5,0),1,"")</f>
        <v/>
      </c>
      <c r="B74" s="1" t="str">
        <f t="shared" si="5"/>
        <v/>
      </c>
    </row>
    <row r="75" spans="1:2">
      <c r="A75" s="1" t="str">
        <f t="shared" si="8"/>
        <v/>
      </c>
      <c r="B75" s="1" t="str">
        <f t="shared" si="5"/>
        <v/>
      </c>
    </row>
    <row r="76" spans="1:2">
      <c r="A76" s="1" t="str">
        <f t="shared" si="8"/>
        <v/>
      </c>
      <c r="B76" s="1" t="str">
        <f t="shared" ref="B76:B109" si="9">IF(OR(A76=1,C76=$E$5),1,"")</f>
        <v/>
      </c>
    </row>
    <row r="77" spans="1:2">
      <c r="A77" s="1" t="str">
        <f t="shared" si="8"/>
        <v/>
      </c>
      <c r="B77" s="1" t="str">
        <f t="shared" si="9"/>
        <v/>
      </c>
    </row>
    <row r="78" spans="1:2">
      <c r="A78" s="1" t="str">
        <f t="shared" si="8"/>
        <v/>
      </c>
      <c r="B78" s="1" t="str">
        <f t="shared" si="9"/>
        <v/>
      </c>
    </row>
    <row r="79" spans="1:2">
      <c r="A79" s="1" t="str">
        <f t="shared" si="8"/>
        <v/>
      </c>
      <c r="B79" s="1" t="str">
        <f t="shared" si="9"/>
        <v/>
      </c>
    </row>
    <row r="80" spans="1:2">
      <c r="A80" s="1" t="str">
        <f t="shared" si="8"/>
        <v/>
      </c>
      <c r="B80" s="1" t="str">
        <f t="shared" si="9"/>
        <v/>
      </c>
    </row>
    <row r="81" spans="1:2">
      <c r="A81" s="1" t="str">
        <f t="shared" si="8"/>
        <v/>
      </c>
      <c r="B81" s="1" t="str">
        <f t="shared" si="9"/>
        <v/>
      </c>
    </row>
    <row r="82" spans="1:2">
      <c r="A82" s="1" t="str">
        <f t="shared" si="8"/>
        <v/>
      </c>
      <c r="B82" s="1" t="str">
        <f t="shared" si="9"/>
        <v/>
      </c>
    </row>
    <row r="83" spans="1:2">
      <c r="A83" s="1" t="str">
        <f t="shared" si="8"/>
        <v/>
      </c>
      <c r="B83" s="1" t="str">
        <f t="shared" si="9"/>
        <v/>
      </c>
    </row>
    <row r="84" spans="1:2">
      <c r="A84" s="1" t="str">
        <f t="shared" si="8"/>
        <v/>
      </c>
      <c r="B84" s="1" t="str">
        <f t="shared" si="9"/>
        <v/>
      </c>
    </row>
    <row r="85" spans="1:2">
      <c r="A85" s="1" t="str">
        <f t="shared" si="8"/>
        <v/>
      </c>
      <c r="B85" s="1" t="str">
        <f t="shared" si="9"/>
        <v/>
      </c>
    </row>
    <row r="86" spans="1:2">
      <c r="A86" s="1" t="str">
        <f t="shared" si="8"/>
        <v/>
      </c>
      <c r="B86" s="1" t="str">
        <f t="shared" si="9"/>
        <v/>
      </c>
    </row>
    <row r="87" spans="1:2">
      <c r="A87" s="1" t="str">
        <f t="shared" si="8"/>
        <v/>
      </c>
      <c r="B87" s="1" t="str">
        <f t="shared" si="9"/>
        <v/>
      </c>
    </row>
    <row r="88" spans="1:2">
      <c r="A88" s="1" t="str">
        <f t="shared" si="8"/>
        <v/>
      </c>
      <c r="B88" s="1" t="str">
        <f t="shared" si="9"/>
        <v/>
      </c>
    </row>
    <row r="89" spans="1:2">
      <c r="A89" s="1" t="str">
        <f t="shared" si="8"/>
        <v/>
      </c>
      <c r="B89" s="1" t="str">
        <f t="shared" si="9"/>
        <v/>
      </c>
    </row>
    <row r="90" spans="1:2">
      <c r="A90" s="1" t="str">
        <f t="shared" si="8"/>
        <v/>
      </c>
      <c r="B90" s="1" t="str">
        <f t="shared" si="9"/>
        <v/>
      </c>
    </row>
    <row r="91" spans="1:2">
      <c r="A91" s="1" t="str">
        <f t="shared" si="8"/>
        <v/>
      </c>
      <c r="B91" s="1" t="str">
        <f t="shared" si="9"/>
        <v/>
      </c>
    </row>
    <row r="92" spans="1:2">
      <c r="A92" s="1" t="str">
        <f t="shared" si="8"/>
        <v/>
      </c>
      <c r="B92" s="1" t="str">
        <f t="shared" si="9"/>
        <v/>
      </c>
    </row>
    <row r="93" spans="1:2">
      <c r="A93" s="1" t="str">
        <f t="shared" si="8"/>
        <v/>
      </c>
      <c r="B93" s="1" t="str">
        <f t="shared" si="9"/>
        <v/>
      </c>
    </row>
    <row r="94" spans="1:2">
      <c r="A94" s="1" t="str">
        <f t="shared" si="8"/>
        <v/>
      </c>
      <c r="B94" s="1" t="str">
        <f t="shared" si="9"/>
        <v/>
      </c>
    </row>
    <row r="95" spans="1:2">
      <c r="A95" s="1" t="str">
        <f t="shared" si="8"/>
        <v/>
      </c>
      <c r="B95" s="1" t="str">
        <f t="shared" si="9"/>
        <v/>
      </c>
    </row>
    <row r="96" spans="1:2">
      <c r="A96" s="1" t="str">
        <f t="shared" si="8"/>
        <v/>
      </c>
      <c r="B96" s="1" t="str">
        <f t="shared" si="9"/>
        <v/>
      </c>
    </row>
    <row r="97" spans="1:2">
      <c r="A97" s="1" t="str">
        <f t="shared" si="8"/>
        <v/>
      </c>
      <c r="B97" s="1" t="str">
        <f t="shared" si="9"/>
        <v/>
      </c>
    </row>
    <row r="98" spans="1:2">
      <c r="A98" s="1" t="str">
        <f t="shared" si="8"/>
        <v/>
      </c>
      <c r="B98" s="1" t="str">
        <f t="shared" si="9"/>
        <v/>
      </c>
    </row>
    <row r="99" spans="1:2">
      <c r="A99" s="1" t="str">
        <f t="shared" si="8"/>
        <v/>
      </c>
      <c r="B99" s="1" t="str">
        <f t="shared" si="9"/>
        <v/>
      </c>
    </row>
    <row r="100" spans="1:2">
      <c r="A100" s="1" t="str">
        <f t="shared" si="8"/>
        <v/>
      </c>
      <c r="B100" s="1" t="str">
        <f t="shared" si="9"/>
        <v/>
      </c>
    </row>
    <row r="101" spans="1:2">
      <c r="A101" s="1" t="str">
        <f t="shared" si="8"/>
        <v/>
      </c>
      <c r="B101" s="1" t="str">
        <f t="shared" si="9"/>
        <v/>
      </c>
    </row>
    <row r="102" spans="1:2">
      <c r="A102" s="1" t="str">
        <f t="shared" si="8"/>
        <v/>
      </c>
      <c r="B102" s="1" t="str">
        <f t="shared" si="9"/>
        <v/>
      </c>
    </row>
    <row r="103" spans="1:2">
      <c r="A103" s="1" t="str">
        <f t="shared" si="8"/>
        <v/>
      </c>
      <c r="B103" s="1" t="str">
        <f t="shared" si="9"/>
        <v/>
      </c>
    </row>
    <row r="104" spans="1:2">
      <c r="A104" s="1" t="str">
        <f t="shared" si="8"/>
        <v/>
      </c>
      <c r="B104" s="1" t="str">
        <f t="shared" si="9"/>
        <v/>
      </c>
    </row>
    <row r="105" spans="1:2">
      <c r="A105" s="1" t="str">
        <f t="shared" si="8"/>
        <v/>
      </c>
      <c r="B105" s="1" t="str">
        <f t="shared" si="9"/>
        <v/>
      </c>
    </row>
    <row r="106" spans="1:2">
      <c r="A106" s="1" t="str">
        <f t="shared" si="8"/>
        <v/>
      </c>
      <c r="B106" s="1" t="str">
        <f t="shared" si="9"/>
        <v/>
      </c>
    </row>
    <row r="107" spans="1:2">
      <c r="A107" s="1" t="str">
        <f t="shared" si="8"/>
        <v/>
      </c>
      <c r="B107" s="1" t="str">
        <f t="shared" si="9"/>
        <v/>
      </c>
    </row>
    <row r="108" spans="1:2">
      <c r="A108" s="1" t="str">
        <f t="shared" si="8"/>
        <v/>
      </c>
      <c r="B108" s="1" t="str">
        <f t="shared" si="9"/>
        <v/>
      </c>
    </row>
    <row r="109" spans="1:2">
      <c r="A109" s="1" t="str">
        <f t="shared" si="8"/>
        <v/>
      </c>
      <c r="B109" s="1" t="str">
        <f t="shared" si="9"/>
        <v/>
      </c>
    </row>
  </sheetData>
  <phoneticPr fontId="1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4078E-7E2F-4F33-BCCA-12B058FACF82}">
  <sheetPr>
    <pageSetUpPr fitToPage="1"/>
  </sheetPr>
  <dimension ref="A2:GH24"/>
  <sheetViews>
    <sheetView zoomScale="85" zoomScaleNormal="85" workbookViewId="0">
      <selection activeCell="AC14" sqref="AC14"/>
    </sheetView>
  </sheetViews>
  <sheetFormatPr defaultColWidth="9" defaultRowHeight="14"/>
  <cols>
    <col min="1" max="1" width="9.33203125" style="26" customWidth="1"/>
    <col min="2" max="28" width="5.58203125" style="26" customWidth="1"/>
    <col min="29" max="16384" width="9" style="26"/>
  </cols>
  <sheetData>
    <row r="2" spans="1:28" s="11" customFormat="1" ht="20.149999999999999" customHeight="1">
      <c r="A2" s="58" t="s">
        <v>4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</row>
    <row r="3" spans="1:28" s="12" customFormat="1" ht="16" customHeight="1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 t="s">
        <v>5</v>
      </c>
    </row>
    <row r="4" spans="1:28" s="12" customFormat="1" ht="18.75" customHeight="1">
      <c r="A4" s="60" t="s">
        <v>6</v>
      </c>
      <c r="B4" s="65" t="s">
        <v>7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7"/>
    </row>
    <row r="5" spans="1:28" s="12" customFormat="1" ht="18.75" customHeight="1">
      <c r="A5" s="61"/>
      <c r="B5" s="49" t="s">
        <v>8</v>
      </c>
      <c r="C5" s="49">
        <v>7</v>
      </c>
      <c r="D5" s="49">
        <v>12</v>
      </c>
      <c r="E5" s="49">
        <v>17</v>
      </c>
      <c r="F5" s="49">
        <v>18</v>
      </c>
      <c r="G5" s="49">
        <v>19</v>
      </c>
      <c r="H5" s="49">
        <v>20</v>
      </c>
      <c r="I5" s="49">
        <v>21</v>
      </c>
      <c r="J5" s="49">
        <v>22</v>
      </c>
      <c r="K5" s="49">
        <v>23</v>
      </c>
      <c r="L5" s="49">
        <v>24</v>
      </c>
      <c r="M5" s="49">
        <v>25</v>
      </c>
      <c r="N5" s="49">
        <v>26</v>
      </c>
      <c r="O5" s="49">
        <v>27</v>
      </c>
      <c r="P5" s="49">
        <v>28</v>
      </c>
      <c r="Q5" s="49">
        <v>29</v>
      </c>
      <c r="R5" s="49">
        <v>30</v>
      </c>
      <c r="S5" s="49" t="s">
        <v>9</v>
      </c>
      <c r="T5" s="49">
        <v>2</v>
      </c>
      <c r="U5" s="49">
        <v>3</v>
      </c>
      <c r="V5" s="56">
        <v>4</v>
      </c>
      <c r="W5" s="12">
        <v>5</v>
      </c>
      <c r="X5" s="12">
        <v>6</v>
      </c>
      <c r="Y5" s="12">
        <v>7</v>
      </c>
      <c r="Z5" s="12">
        <v>8</v>
      </c>
      <c r="AA5" s="12">
        <v>9</v>
      </c>
      <c r="AB5" s="12">
        <v>10</v>
      </c>
    </row>
    <row r="6" spans="1:28" s="12" customFormat="1" ht="18.75" customHeight="1">
      <c r="A6" s="62"/>
      <c r="B6" s="15">
        <v>1990</v>
      </c>
      <c r="C6" s="15">
        <v>1995</v>
      </c>
      <c r="D6" s="15">
        <v>2000</v>
      </c>
      <c r="E6" s="15">
        <v>2005</v>
      </c>
      <c r="F6" s="15">
        <v>2006</v>
      </c>
      <c r="G6" s="15">
        <v>2007</v>
      </c>
      <c r="H6" s="15">
        <v>2008</v>
      </c>
      <c r="I6" s="15">
        <v>2009</v>
      </c>
      <c r="J6" s="15">
        <v>2010</v>
      </c>
      <c r="K6" s="15">
        <v>2011</v>
      </c>
      <c r="L6" s="15">
        <v>2012</v>
      </c>
      <c r="M6" s="15">
        <v>2013</v>
      </c>
      <c r="N6" s="15">
        <v>2014</v>
      </c>
      <c r="O6" s="15">
        <v>2015</v>
      </c>
      <c r="P6" s="15">
        <v>2016</v>
      </c>
      <c r="Q6" s="15">
        <v>2017</v>
      </c>
      <c r="R6" s="15">
        <v>2018</v>
      </c>
      <c r="S6" s="15">
        <v>2019</v>
      </c>
      <c r="T6" s="15">
        <v>2020</v>
      </c>
      <c r="U6" s="14">
        <v>2021</v>
      </c>
      <c r="V6" s="57">
        <v>2022</v>
      </c>
      <c r="W6" s="12">
        <v>2023</v>
      </c>
      <c r="X6" s="12">
        <v>2024</v>
      </c>
      <c r="Y6" s="12">
        <v>2025</v>
      </c>
      <c r="Z6" s="12">
        <v>2026</v>
      </c>
      <c r="AA6" s="12">
        <v>2027</v>
      </c>
      <c r="AB6" s="12">
        <v>2028</v>
      </c>
    </row>
    <row r="7" spans="1:28" s="12" customFormat="1" ht="18" customHeight="1" thickBot="1">
      <c r="A7" s="17" t="s">
        <v>10</v>
      </c>
      <c r="B7" s="27">
        <f t="shared" ref="B7:Q7" si="0">SUM(B10:B21)</f>
        <v>51.800000000000004</v>
      </c>
      <c r="C7" s="27">
        <f>SUM(C10:C21)</f>
        <v>42.73</v>
      </c>
      <c r="D7" s="27">
        <f t="shared" si="0"/>
        <v>34.869999999999997</v>
      </c>
      <c r="E7" s="27">
        <f t="shared" si="0"/>
        <v>28.8</v>
      </c>
      <c r="F7" s="27">
        <f t="shared" si="0"/>
        <v>27.4</v>
      </c>
      <c r="G7" s="27">
        <f t="shared" si="0"/>
        <v>27.61</v>
      </c>
      <c r="H7" s="27">
        <f t="shared" si="0"/>
        <v>26.899999999999995</v>
      </c>
      <c r="I7" s="27">
        <f t="shared" si="0"/>
        <v>26.599999999999994</v>
      </c>
      <c r="J7" s="27">
        <f t="shared" si="0"/>
        <v>26.450000000000003</v>
      </c>
      <c r="K7" s="27">
        <f t="shared" si="0"/>
        <v>24.7</v>
      </c>
      <c r="L7" s="27">
        <f t="shared" si="0"/>
        <v>25.569999999999997</v>
      </c>
      <c r="M7" s="27">
        <f t="shared" si="0"/>
        <v>23.42</v>
      </c>
      <c r="N7" s="27">
        <f t="shared" si="0"/>
        <v>25.689999999999998</v>
      </c>
      <c r="O7" s="27">
        <f t="shared" si="0"/>
        <v>21.92</v>
      </c>
      <c r="P7" s="27">
        <f t="shared" si="0"/>
        <v>21.27</v>
      </c>
      <c r="Q7" s="27">
        <f t="shared" si="0"/>
        <v>24.7</v>
      </c>
      <c r="R7" s="27">
        <f>SUM(R10:R21)+0.1</f>
        <v>23.640000000000004</v>
      </c>
      <c r="S7" s="27">
        <f>SUM(S10:S21)</f>
        <v>20.329999999999998</v>
      </c>
      <c r="T7" s="27">
        <v>20.399999999999999</v>
      </c>
      <c r="U7" s="54">
        <v>19.07</v>
      </c>
      <c r="V7" s="55">
        <v>17.93</v>
      </c>
    </row>
    <row r="8" spans="1:28" s="12" customFormat="1" ht="27.75" customHeight="1" thickBot="1">
      <c r="A8" s="28" t="s">
        <v>25</v>
      </c>
      <c r="B8" s="29"/>
      <c r="C8" s="30">
        <f t="shared" ref="C8:S8" si="1">(C7/$U$7)</f>
        <v>2.2406921866806502</v>
      </c>
      <c r="D8" s="30">
        <f t="shared" si="1"/>
        <v>1.8285264813843731</v>
      </c>
      <c r="E8" s="30">
        <f t="shared" si="1"/>
        <v>1.5102254850550603</v>
      </c>
      <c r="F8" s="30">
        <f t="shared" si="1"/>
        <v>1.4368117461982171</v>
      </c>
      <c r="G8" s="30">
        <f t="shared" si="1"/>
        <v>1.4478238070267435</v>
      </c>
      <c r="H8" s="30">
        <f t="shared" si="1"/>
        <v>1.4105925537493442</v>
      </c>
      <c r="I8" s="30">
        <f t="shared" si="1"/>
        <v>1.3948610382800206</v>
      </c>
      <c r="J8" s="30">
        <f t="shared" si="1"/>
        <v>1.3869952805453594</v>
      </c>
      <c r="K8" s="30">
        <f t="shared" si="1"/>
        <v>1.2952281069743052</v>
      </c>
      <c r="L8" s="30">
        <f t="shared" si="1"/>
        <v>1.3408495018353432</v>
      </c>
      <c r="M8" s="30">
        <f t="shared" si="1"/>
        <v>1.2281069743051916</v>
      </c>
      <c r="N8" s="30">
        <f t="shared" si="1"/>
        <v>1.3471421080230728</v>
      </c>
      <c r="O8" s="30">
        <f t="shared" si="1"/>
        <v>1.1494493969585737</v>
      </c>
      <c r="P8" s="30">
        <f t="shared" si="1"/>
        <v>1.1153644467750392</v>
      </c>
      <c r="Q8" s="30">
        <f t="shared" si="1"/>
        <v>1.2952281069743052</v>
      </c>
      <c r="R8" s="30">
        <f t="shared" si="1"/>
        <v>1.2396434189826955</v>
      </c>
      <c r="S8" s="31">
        <f t="shared" si="1"/>
        <v>1.0660723649711588</v>
      </c>
      <c r="T8" s="31">
        <f>(T7/$U$7)</f>
        <v>1.069743051914001</v>
      </c>
      <c r="U8" s="31">
        <f>(U7/$U$7)</f>
        <v>1</v>
      </c>
      <c r="V8" s="52">
        <f>(V7/$U$7)</f>
        <v>0.94022024121657055</v>
      </c>
      <c r="W8" s="12">
        <f t="shared" ref="W8:AB8" si="2">(W7/$U$7)</f>
        <v>0</v>
      </c>
      <c r="X8" s="12">
        <f t="shared" si="2"/>
        <v>0</v>
      </c>
      <c r="Y8" s="12">
        <f t="shared" si="2"/>
        <v>0</v>
      </c>
      <c r="Z8" s="12">
        <f t="shared" si="2"/>
        <v>0</v>
      </c>
      <c r="AA8" s="12">
        <f t="shared" si="2"/>
        <v>0</v>
      </c>
      <c r="AB8" s="12">
        <f t="shared" si="2"/>
        <v>0</v>
      </c>
    </row>
    <row r="9" spans="1:28" s="12" customFormat="1" ht="18" customHeight="1">
      <c r="A9" s="17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50"/>
    </row>
    <row r="10" spans="1:28" s="12" customFormat="1" ht="18" customHeight="1">
      <c r="A10" s="18" t="s">
        <v>11</v>
      </c>
      <c r="B10" s="16">
        <v>10.5</v>
      </c>
      <c r="C10" s="16">
        <v>8.44</v>
      </c>
      <c r="D10" s="16">
        <v>7.35</v>
      </c>
      <c r="E10" s="16">
        <v>5.8</v>
      </c>
      <c r="F10" s="16">
        <v>5.9</v>
      </c>
      <c r="G10" s="16">
        <v>6.1</v>
      </c>
      <c r="H10" s="16">
        <v>6.4</v>
      </c>
      <c r="I10" s="16">
        <v>6</v>
      </c>
      <c r="J10" s="16">
        <v>5.86</v>
      </c>
      <c r="K10" s="16">
        <v>5.74</v>
      </c>
      <c r="L10" s="16">
        <v>6</v>
      </c>
      <c r="M10" s="16">
        <v>5.04</v>
      </c>
      <c r="N10" s="16">
        <v>5.54</v>
      </c>
      <c r="O10" s="16">
        <v>4.6100000000000003</v>
      </c>
      <c r="P10" s="16">
        <v>4.07</v>
      </c>
      <c r="Q10" s="16">
        <v>5</v>
      </c>
      <c r="R10" s="16">
        <v>4.76</v>
      </c>
      <c r="S10" s="16">
        <f>0.29+3.91</f>
        <v>4.2</v>
      </c>
      <c r="T10" s="16">
        <v>3.84</v>
      </c>
      <c r="U10" s="16">
        <v>3.76</v>
      </c>
      <c r="V10" s="50">
        <v>3.46</v>
      </c>
    </row>
    <row r="11" spans="1:28" s="12" customFormat="1" ht="18" customHeight="1">
      <c r="A11" s="18" t="s">
        <v>12</v>
      </c>
      <c r="B11" s="16">
        <v>4.9000000000000004</v>
      </c>
      <c r="C11" s="16">
        <v>3.52</v>
      </c>
      <c r="D11" s="16">
        <v>2.79</v>
      </c>
      <c r="E11" s="16">
        <v>2.5299999999999998</v>
      </c>
      <c r="F11" s="16">
        <v>2.5</v>
      </c>
      <c r="G11" s="16">
        <v>2.5</v>
      </c>
      <c r="H11" s="16">
        <v>2.5</v>
      </c>
      <c r="I11" s="16">
        <v>2.5</v>
      </c>
      <c r="J11" s="16">
        <v>2.54</v>
      </c>
      <c r="K11" s="16">
        <v>2.48</v>
      </c>
      <c r="L11" s="16">
        <v>2.93</v>
      </c>
      <c r="M11" s="16">
        <v>2.6</v>
      </c>
      <c r="N11" s="16">
        <v>2.59</v>
      </c>
      <c r="O11" s="16">
        <v>2.42</v>
      </c>
      <c r="P11" s="16">
        <v>2.4500000000000002</v>
      </c>
      <c r="Q11" s="16">
        <v>2.6</v>
      </c>
      <c r="R11" s="16">
        <v>2.5499999999999998</v>
      </c>
      <c r="S11" s="16">
        <v>1.98</v>
      </c>
      <c r="T11" s="16">
        <v>2.04</v>
      </c>
      <c r="U11" s="16">
        <v>1.82</v>
      </c>
      <c r="V11" s="50">
        <v>1.97</v>
      </c>
    </row>
    <row r="12" spans="1:28" s="12" customFormat="1" ht="18" customHeight="1">
      <c r="A12" s="18" t="s">
        <v>13</v>
      </c>
      <c r="B12" s="16">
        <v>1.8</v>
      </c>
      <c r="C12" s="16">
        <v>1.22</v>
      </c>
      <c r="D12" s="16">
        <v>1.04</v>
      </c>
      <c r="E12" s="16">
        <v>0.81</v>
      </c>
      <c r="F12" s="16">
        <v>0.8</v>
      </c>
      <c r="G12" s="16">
        <v>0.8</v>
      </c>
      <c r="H12" s="16">
        <v>0.6</v>
      </c>
      <c r="I12" s="16">
        <v>0.6</v>
      </c>
      <c r="J12" s="16">
        <v>0.61</v>
      </c>
      <c r="K12" s="16">
        <v>0.56999999999999995</v>
      </c>
      <c r="L12" s="16">
        <v>0.57999999999999996</v>
      </c>
      <c r="M12" s="16">
        <v>0.65</v>
      </c>
      <c r="N12" s="16">
        <v>0.76</v>
      </c>
      <c r="O12" s="16">
        <v>0.64</v>
      </c>
      <c r="P12" s="16">
        <v>0.62</v>
      </c>
      <c r="Q12" s="16">
        <v>0.6</v>
      </c>
      <c r="R12" s="16">
        <v>0.52</v>
      </c>
      <c r="S12" s="16">
        <v>0.5</v>
      </c>
      <c r="T12" s="16">
        <v>0.48</v>
      </c>
      <c r="U12" s="16">
        <v>0.51</v>
      </c>
      <c r="V12" s="50">
        <v>0.53</v>
      </c>
    </row>
    <row r="13" spans="1:28" s="12" customFormat="1" ht="18" customHeight="1">
      <c r="A13" s="18" t="s">
        <v>14</v>
      </c>
      <c r="B13" s="16">
        <v>7.7</v>
      </c>
      <c r="C13" s="16">
        <v>6.42</v>
      </c>
      <c r="D13" s="16">
        <v>5.36</v>
      </c>
      <c r="E13" s="16">
        <v>4.3</v>
      </c>
      <c r="F13" s="16">
        <v>4.3</v>
      </c>
      <c r="G13" s="16">
        <v>4.4000000000000004</v>
      </c>
      <c r="H13" s="16">
        <v>4.2</v>
      </c>
      <c r="I13" s="16">
        <v>4</v>
      </c>
      <c r="J13" s="16">
        <v>3.95</v>
      </c>
      <c r="K13" s="16">
        <v>3.85</v>
      </c>
      <c r="L13" s="16">
        <v>3.68</v>
      </c>
      <c r="M13" s="16">
        <v>3.96</v>
      </c>
      <c r="N13" s="16">
        <v>4.07</v>
      </c>
      <c r="O13" s="16">
        <v>3.85</v>
      </c>
      <c r="P13" s="16">
        <v>3.97</v>
      </c>
      <c r="Q13" s="16">
        <v>3.8</v>
      </c>
      <c r="R13" s="16">
        <v>3.66</v>
      </c>
      <c r="S13" s="16">
        <v>3.99</v>
      </c>
      <c r="T13" s="16">
        <v>3.85</v>
      </c>
      <c r="U13" s="16">
        <v>3.55</v>
      </c>
      <c r="V13" s="50">
        <v>3.11</v>
      </c>
    </row>
    <row r="14" spans="1:28" s="12" customFormat="1" ht="18" customHeight="1">
      <c r="A14" s="18" t="s">
        <v>15</v>
      </c>
      <c r="B14" s="16">
        <v>1.1000000000000001</v>
      </c>
      <c r="C14" s="16">
        <v>1.04</v>
      </c>
      <c r="D14" s="16">
        <v>0.82</v>
      </c>
      <c r="E14" s="16">
        <v>0.57999999999999996</v>
      </c>
      <c r="F14" s="16">
        <v>0.5</v>
      </c>
      <c r="G14" s="16">
        <v>0.4</v>
      </c>
      <c r="H14" s="16">
        <v>0.4</v>
      </c>
      <c r="I14" s="16">
        <v>0.3</v>
      </c>
      <c r="J14" s="16">
        <v>0.3</v>
      </c>
      <c r="K14" s="16">
        <v>0.28999999999999998</v>
      </c>
      <c r="L14" s="16">
        <v>0.34</v>
      </c>
      <c r="M14" s="16">
        <v>0.37</v>
      </c>
      <c r="N14" s="16">
        <v>0.36</v>
      </c>
      <c r="O14" s="16">
        <v>0.36</v>
      </c>
      <c r="P14" s="16">
        <v>0.36</v>
      </c>
      <c r="Q14" s="16">
        <v>0.3</v>
      </c>
      <c r="R14" s="16">
        <v>0.31</v>
      </c>
      <c r="S14" s="16">
        <v>0.32</v>
      </c>
      <c r="T14" s="16">
        <v>0.23</v>
      </c>
      <c r="U14" s="16">
        <v>0.26</v>
      </c>
      <c r="V14" s="50">
        <v>0.26</v>
      </c>
    </row>
    <row r="15" spans="1:28" s="12" customFormat="1" ht="18" customHeight="1">
      <c r="A15" s="18" t="s">
        <v>16</v>
      </c>
      <c r="B15" s="16">
        <v>1.8</v>
      </c>
      <c r="C15" s="16">
        <v>1.29</v>
      </c>
      <c r="D15" s="16">
        <v>1.1499999999999999</v>
      </c>
      <c r="E15" s="16">
        <v>0.87</v>
      </c>
      <c r="F15" s="16">
        <v>0.9</v>
      </c>
      <c r="G15" s="16">
        <v>1.4</v>
      </c>
      <c r="H15" s="16">
        <v>1.2</v>
      </c>
      <c r="I15" s="16">
        <v>1.1000000000000001</v>
      </c>
      <c r="J15" s="16">
        <v>1.29</v>
      </c>
      <c r="K15" s="16">
        <v>1.17</v>
      </c>
      <c r="L15" s="16">
        <v>1.2</v>
      </c>
      <c r="M15" s="16">
        <v>1.18</v>
      </c>
      <c r="N15" s="16">
        <v>1.54</v>
      </c>
      <c r="O15" s="16">
        <v>0.71</v>
      </c>
      <c r="P15" s="16">
        <v>0.78</v>
      </c>
      <c r="Q15" s="16">
        <v>1</v>
      </c>
      <c r="R15" s="16">
        <v>0.9</v>
      </c>
      <c r="S15" s="16">
        <v>0.72</v>
      </c>
      <c r="T15" s="16">
        <v>0.82</v>
      </c>
      <c r="U15" s="16">
        <v>0.62</v>
      </c>
      <c r="V15" s="50">
        <v>0.72</v>
      </c>
    </row>
    <row r="16" spans="1:28" s="12" customFormat="1" ht="18" customHeight="1">
      <c r="A16" s="18" t="s">
        <v>17</v>
      </c>
      <c r="B16" s="16">
        <v>12.7</v>
      </c>
      <c r="C16" s="16">
        <v>9.84</v>
      </c>
      <c r="D16" s="16">
        <v>7.91</v>
      </c>
      <c r="E16" s="16">
        <v>7.99</v>
      </c>
      <c r="F16" s="16">
        <v>8.1</v>
      </c>
      <c r="G16" s="16">
        <v>7.9</v>
      </c>
      <c r="H16" s="16">
        <v>7.3</v>
      </c>
      <c r="I16" s="16">
        <v>7.4</v>
      </c>
      <c r="J16" s="16">
        <v>6.62</v>
      </c>
      <c r="K16" s="16">
        <v>6.67</v>
      </c>
      <c r="L16" s="16">
        <v>6.79</v>
      </c>
      <c r="M16" s="16">
        <v>6.34</v>
      </c>
      <c r="N16" s="16">
        <v>6.4</v>
      </c>
      <c r="O16" s="16">
        <v>5.42</v>
      </c>
      <c r="P16" s="16">
        <v>5.1100000000000003</v>
      </c>
      <c r="Q16" s="16">
        <v>6</v>
      </c>
      <c r="R16" s="16">
        <v>5.84</v>
      </c>
      <c r="S16" s="16">
        <v>4.79</v>
      </c>
      <c r="T16" s="16">
        <v>4.63</v>
      </c>
      <c r="U16" s="16">
        <v>4.29</v>
      </c>
      <c r="V16" s="50">
        <v>4.21</v>
      </c>
    </row>
    <row r="17" spans="1:190" s="12" customFormat="1" ht="18" customHeight="1">
      <c r="A17" s="18" t="s">
        <v>18</v>
      </c>
      <c r="B17" s="16">
        <v>1.2</v>
      </c>
      <c r="C17" s="16">
        <v>0.82</v>
      </c>
      <c r="D17" s="16">
        <v>0.61</v>
      </c>
      <c r="E17" s="16">
        <v>0.63</v>
      </c>
      <c r="F17" s="16">
        <v>0.5</v>
      </c>
      <c r="G17" s="16">
        <v>0.41</v>
      </c>
      <c r="H17" s="16">
        <v>0.4</v>
      </c>
      <c r="I17" s="16">
        <v>0.4</v>
      </c>
      <c r="J17" s="16">
        <v>0.5</v>
      </c>
      <c r="K17" s="16">
        <v>0.5</v>
      </c>
      <c r="L17" s="16">
        <v>0.5</v>
      </c>
      <c r="M17" s="16">
        <v>0.44</v>
      </c>
      <c r="N17" s="16">
        <v>0.43</v>
      </c>
      <c r="O17" s="16">
        <v>0.39</v>
      </c>
      <c r="P17" s="16">
        <v>0.37</v>
      </c>
      <c r="Q17" s="16">
        <v>0.4</v>
      </c>
      <c r="R17" s="16">
        <v>0.34</v>
      </c>
      <c r="S17" s="16">
        <v>0.18</v>
      </c>
      <c r="T17" s="16">
        <v>0.16</v>
      </c>
      <c r="U17" s="16">
        <v>0.2</v>
      </c>
      <c r="V17" s="50">
        <v>0.25</v>
      </c>
    </row>
    <row r="18" spans="1:190" s="12" customFormat="1" ht="18" customHeight="1">
      <c r="A18" s="18" t="s">
        <v>19</v>
      </c>
      <c r="B18" s="16">
        <v>8.9</v>
      </c>
      <c r="C18" s="16">
        <v>5.82</v>
      </c>
      <c r="D18" s="16">
        <v>4.57</v>
      </c>
      <c r="E18" s="16">
        <v>2.54</v>
      </c>
      <c r="F18" s="16">
        <v>2.5</v>
      </c>
      <c r="G18" s="16">
        <v>2.5</v>
      </c>
      <c r="H18" s="16">
        <v>2.8</v>
      </c>
      <c r="I18" s="16">
        <v>2.9</v>
      </c>
      <c r="J18" s="16">
        <v>2.78</v>
      </c>
      <c r="K18" s="16">
        <v>2.46</v>
      </c>
      <c r="L18" s="16">
        <v>2.4700000000000002</v>
      </c>
      <c r="M18" s="16">
        <v>2.0499999999999998</v>
      </c>
      <c r="N18" s="16">
        <v>2.14</v>
      </c>
      <c r="O18" s="16">
        <v>2.02</v>
      </c>
      <c r="P18" s="16">
        <v>2.0299999999999998</v>
      </c>
      <c r="Q18" s="16">
        <v>2.6</v>
      </c>
      <c r="R18" s="16">
        <v>2.33</v>
      </c>
      <c r="S18" s="16">
        <v>1.86</v>
      </c>
      <c r="T18" s="16">
        <v>2</v>
      </c>
      <c r="U18" s="16">
        <v>1.98</v>
      </c>
      <c r="V18" s="50">
        <v>1.98</v>
      </c>
    </row>
    <row r="19" spans="1:190" s="12" customFormat="1" ht="18" customHeight="1">
      <c r="A19" s="18" t="s">
        <v>20</v>
      </c>
      <c r="B19" s="16">
        <v>1.2</v>
      </c>
      <c r="C19" s="16">
        <v>1.32</v>
      </c>
      <c r="D19" s="16">
        <v>0.84</v>
      </c>
      <c r="E19" s="16">
        <v>0.53</v>
      </c>
      <c r="F19" s="16">
        <v>0.5</v>
      </c>
      <c r="G19" s="16">
        <v>0.5</v>
      </c>
      <c r="H19" s="16">
        <v>0.7</v>
      </c>
      <c r="I19" s="16">
        <v>0.9</v>
      </c>
      <c r="J19" s="16">
        <v>0.72</v>
      </c>
      <c r="K19" s="16">
        <v>0.61</v>
      </c>
      <c r="L19" s="16">
        <v>0.84</v>
      </c>
      <c r="M19" s="16">
        <v>0.54</v>
      </c>
      <c r="N19" s="16">
        <v>0.43</v>
      </c>
      <c r="O19" s="16">
        <v>0.55000000000000004</v>
      </c>
      <c r="P19" s="16">
        <v>0.56000000000000005</v>
      </c>
      <c r="Q19" s="16">
        <v>1</v>
      </c>
      <c r="R19" s="16">
        <v>0.94</v>
      </c>
      <c r="S19" s="16">
        <v>0.59</v>
      </c>
      <c r="T19" s="16">
        <v>0.84</v>
      </c>
      <c r="U19" s="16">
        <v>0.88</v>
      </c>
      <c r="V19" s="50">
        <v>0.66</v>
      </c>
    </row>
    <row r="20" spans="1:190" s="12" customFormat="1" ht="18" customHeight="1">
      <c r="A20" s="18" t="s">
        <v>21</v>
      </c>
      <c r="B20" s="19" t="s">
        <v>22</v>
      </c>
      <c r="C20" s="16">
        <v>1.52</v>
      </c>
      <c r="D20" s="16">
        <v>0.83</v>
      </c>
      <c r="E20" s="16">
        <v>0.97</v>
      </c>
      <c r="F20" s="16">
        <v>0.9</v>
      </c>
      <c r="G20" s="16">
        <v>0.7</v>
      </c>
      <c r="H20" s="16">
        <v>0.4</v>
      </c>
      <c r="I20" s="16">
        <v>0.5</v>
      </c>
      <c r="J20" s="16">
        <v>0.32</v>
      </c>
      <c r="K20" s="16">
        <v>0.36</v>
      </c>
      <c r="L20" s="16">
        <v>0.24</v>
      </c>
      <c r="M20" s="16">
        <v>0.25</v>
      </c>
      <c r="N20" s="16">
        <v>0.3</v>
      </c>
      <c r="O20" s="16">
        <v>0.28000000000000003</v>
      </c>
      <c r="P20" s="16">
        <v>0.28999999999999998</v>
      </c>
      <c r="Q20" s="16">
        <v>0.4</v>
      </c>
      <c r="R20" s="16">
        <v>0.38</v>
      </c>
      <c r="S20" s="16">
        <v>0.37</v>
      </c>
      <c r="T20" s="16">
        <v>0.38</v>
      </c>
      <c r="U20" s="16">
        <v>0.33</v>
      </c>
      <c r="V20" s="50">
        <v>0.33</v>
      </c>
      <c r="Z20" s="12">
        <v>0</v>
      </c>
    </row>
    <row r="21" spans="1:190" s="12" customFormat="1" ht="18" customHeight="1">
      <c r="A21" s="20" t="s">
        <v>23</v>
      </c>
      <c r="B21" s="21" t="s">
        <v>22</v>
      </c>
      <c r="C21" s="22">
        <v>1.48</v>
      </c>
      <c r="D21" s="22">
        <v>1.6</v>
      </c>
      <c r="E21" s="22">
        <v>1.25</v>
      </c>
      <c r="F21" s="22"/>
      <c r="G21" s="22"/>
      <c r="H21" s="22"/>
      <c r="I21" s="22"/>
      <c r="J21" s="22">
        <v>0.96</v>
      </c>
      <c r="K21" s="22"/>
      <c r="L21" s="22"/>
      <c r="M21" s="22"/>
      <c r="N21" s="22">
        <v>1.1299999999999999</v>
      </c>
      <c r="O21" s="22">
        <v>0.67</v>
      </c>
      <c r="P21" s="22">
        <v>0.66</v>
      </c>
      <c r="Q21" s="22">
        <v>1</v>
      </c>
      <c r="R21" s="22">
        <v>1.01</v>
      </c>
      <c r="S21" s="22">
        <v>0.83</v>
      </c>
      <c r="T21" s="22">
        <v>1.1299999999999999</v>
      </c>
      <c r="U21" s="22">
        <v>0.87</v>
      </c>
      <c r="V21" s="51">
        <v>0.45</v>
      </c>
    </row>
    <row r="22" spans="1:190" s="23" customFormat="1" ht="13"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13"/>
      <c r="V22" s="53" t="s">
        <v>36</v>
      </c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</row>
    <row r="23" spans="1:190" s="23" customFormat="1" ht="13">
      <c r="A23" s="63" t="s">
        <v>24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</row>
    <row r="24" spans="1:190" s="23" customFormat="1" ht="10" customHeight="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</row>
  </sheetData>
  <mergeCells count="5">
    <mergeCell ref="A2:U2"/>
    <mergeCell ref="A4:A6"/>
    <mergeCell ref="A23:U23"/>
    <mergeCell ref="A24:U24"/>
    <mergeCell ref="B4:V4"/>
  </mergeCells>
  <phoneticPr fontId="1"/>
  <pageMargins left="0.51181102362204722" right="0.31496062992125984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データ</vt:lpstr>
      <vt:lpstr>もとデータ</vt:lpstr>
      <vt:lpstr>グラフ1</vt:lpstr>
      <vt:lpstr>もとデータ!Print_Area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2024-03-18T01:41:48Z</cp:lastPrinted>
  <dcterms:created xsi:type="dcterms:W3CDTF">2023-11-10T06:36:30Z</dcterms:created>
  <dcterms:modified xsi:type="dcterms:W3CDTF">2025-07-22T05:32:49Z</dcterms:modified>
</cp:coreProperties>
</file>