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2_健康\(3)福祉\"/>
    </mc:Choice>
  </mc:AlternateContent>
  <xr:revisionPtr revIDLastSave="0" documentId="13_ncr:1_{F7A5E0C6-C710-4007-8121-B6934CD6402A}" xr6:coauthVersionLast="47" xr6:coauthVersionMax="47" xr10:uidLastSave="{00000000-0000-0000-0000-000000000000}"/>
  <bookViews>
    <workbookView xWindow="-110" yWindow="-110" windowWidth="19420" windowHeight="11500" activeTab="1" xr2:uid="{876AD5AA-AA14-4494-B0CB-C14057818A2B}"/>
  </bookViews>
  <sheets>
    <sheet name="データ" sheetId="4" r:id="rId1"/>
    <sheet name="グラフ1" sheetId="5" r:id="rId2"/>
    <sheet name="計算方法" sheetId="6" r:id="rId3"/>
  </sheets>
  <definedNames>
    <definedName name="横軸ラベル_西暦">OFFSET(データ!$E$9,MATCH(データ!$C$5,データ!$C$9:$C$109,0)-1,0,データ!$B$6,1)</definedName>
    <definedName name="青森県">OFFSET(データ!$F$9,MATCH(データ!$C$5,データ!$C$9:$C$109,0)-1,0,データ!$B$6,1)</definedName>
    <definedName name="全国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8" i="6" l="1"/>
  <c r="O18" i="6" s="1"/>
  <c r="E18" i="6"/>
  <c r="L18" i="6" s="1"/>
  <c r="N18" i="6" s="1"/>
  <c r="K17" i="6"/>
  <c r="O17" i="6" s="1"/>
  <c r="E17" i="6"/>
  <c r="L17" i="6" s="1"/>
  <c r="N17" i="6" s="1"/>
  <c r="K16" i="6"/>
  <c r="O16" i="6" s="1"/>
  <c r="E16" i="6"/>
  <c r="L16" i="6" s="1"/>
  <c r="N16" i="6" s="1"/>
  <c r="K15" i="6"/>
  <c r="O15" i="6" s="1"/>
  <c r="E15" i="6"/>
  <c r="L15" i="6" s="1"/>
  <c r="N15" i="6" s="1"/>
  <c r="K14" i="6"/>
  <c r="O14" i="6" s="1"/>
  <c r="E14" i="6"/>
  <c r="L14" i="6" s="1"/>
  <c r="N14" i="6" s="1"/>
  <c r="L10" i="6"/>
  <c r="N10" i="6" s="1"/>
  <c r="K10" i="6"/>
  <c r="O10" i="6" s="1"/>
  <c r="E10" i="6"/>
  <c r="K9" i="6"/>
  <c r="O9" i="6" s="1"/>
  <c r="E9" i="6"/>
  <c r="L9" i="6" s="1"/>
  <c r="N9" i="6" s="1"/>
  <c r="N8" i="6"/>
  <c r="K8" i="6"/>
  <c r="O8" i="6" s="1"/>
  <c r="N7" i="6"/>
  <c r="K7" i="6"/>
  <c r="O7" i="6" s="1"/>
  <c r="N6" i="6"/>
  <c r="K6" i="6"/>
  <c r="O6" i="6" s="1"/>
  <c r="A108" i="4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B9" i="4"/>
  <c r="A9" i="4"/>
  <c r="B6" i="4"/>
  <c r="E5" i="4"/>
  <c r="E9" i="4" l="1"/>
  <c r="D9" i="4"/>
  <c r="E10" i="4"/>
  <c r="E11" i="4"/>
  <c r="E12" i="4"/>
  <c r="B15" i="4"/>
  <c r="B23" i="4"/>
  <c r="B31" i="4"/>
  <c r="B39" i="4"/>
  <c r="B47" i="4"/>
  <c r="B55" i="4"/>
  <c r="B63" i="4"/>
  <c r="B71" i="4"/>
  <c r="B79" i="4"/>
  <c r="B87" i="4"/>
  <c r="B95" i="4"/>
  <c r="B103" i="4"/>
  <c r="B16" i="4"/>
  <c r="B24" i="4"/>
  <c r="B32" i="4"/>
  <c r="B40" i="4"/>
  <c r="B48" i="4"/>
  <c r="B56" i="4"/>
  <c r="B64" i="4"/>
  <c r="B72" i="4"/>
  <c r="B80" i="4"/>
  <c r="B88" i="4"/>
  <c r="B96" i="4"/>
  <c r="B104" i="4"/>
  <c r="B17" i="4"/>
  <c r="B25" i="4"/>
  <c r="B33" i="4"/>
  <c r="B41" i="4"/>
  <c r="B49" i="4"/>
  <c r="B57" i="4"/>
  <c r="B65" i="4"/>
  <c r="B73" i="4"/>
  <c r="B81" i="4"/>
  <c r="B89" i="4"/>
  <c r="B97" i="4"/>
  <c r="B105" i="4"/>
  <c r="B10" i="4"/>
  <c r="D10" i="4" s="1"/>
  <c r="B18" i="4"/>
  <c r="B26" i="4"/>
  <c r="B34" i="4"/>
  <c r="B42" i="4"/>
  <c r="B50" i="4"/>
  <c r="B58" i="4"/>
  <c r="B66" i="4"/>
  <c r="B74" i="4"/>
  <c r="B82" i="4"/>
  <c r="B90" i="4"/>
  <c r="B98" i="4"/>
  <c r="B106" i="4"/>
  <c r="B11" i="4"/>
  <c r="D11" i="4" s="1"/>
  <c r="B19" i="4"/>
  <c r="B27" i="4"/>
  <c r="B35" i="4"/>
  <c r="B43" i="4"/>
  <c r="B51" i="4"/>
  <c r="B59" i="4"/>
  <c r="B67" i="4"/>
  <c r="B75" i="4"/>
  <c r="B83" i="4"/>
  <c r="B91" i="4"/>
  <c r="B99" i="4"/>
  <c r="B107" i="4"/>
  <c r="B12" i="4"/>
  <c r="D12" i="4" s="1"/>
  <c r="B20" i="4"/>
  <c r="B28" i="4"/>
  <c r="B36" i="4"/>
  <c r="B44" i="4"/>
  <c r="B52" i="4"/>
  <c r="B60" i="4"/>
  <c r="B68" i="4"/>
  <c r="B76" i="4"/>
  <c r="B84" i="4"/>
  <c r="B92" i="4"/>
  <c r="B100" i="4"/>
  <c r="B108" i="4"/>
  <c r="B13" i="4"/>
  <c r="D13" i="4" s="1"/>
  <c r="B21" i="4"/>
  <c r="B29" i="4"/>
  <c r="B37" i="4"/>
  <c r="B45" i="4"/>
  <c r="B53" i="4"/>
  <c r="B61" i="4"/>
  <c r="B69" i="4"/>
  <c r="B77" i="4"/>
  <c r="B85" i="4"/>
  <c r="B93" i="4"/>
  <c r="B101" i="4"/>
  <c r="B14" i="4"/>
  <c r="B22" i="4"/>
  <c r="B30" i="4"/>
  <c r="B38" i="4"/>
  <c r="B46" i="4"/>
  <c r="B54" i="4"/>
  <c r="B62" i="4"/>
  <c r="B70" i="4"/>
  <c r="B78" i="4"/>
  <c r="B86" i="4"/>
  <c r="B94" i="4"/>
  <c r="B102" i="4"/>
  <c r="E13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03C695E9-E354-4B3C-B887-9C042C95B9F1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<sst xmlns="http://schemas.openxmlformats.org/spreadsheetml/2006/main" count="50" uniqueCount="33">
  <si>
    <t>青森県</t>
    <rPh sb="0" eb="3">
      <t>アオモリケン</t>
    </rPh>
    <phoneticPr fontId="2"/>
  </si>
  <si>
    <t>全国</t>
    <rPh sb="0" eb="2">
      <t>ゼンコク</t>
    </rPh>
    <phoneticPr fontId="2"/>
  </si>
  <si>
    <t>列A、Ｂは</t>
    <rPh sb="0" eb="1">
      <t>レツ</t>
    </rPh>
    <phoneticPr fontId="12"/>
  </si>
  <si>
    <t>上書きしないで</t>
    <rPh sb="0" eb="2">
      <t>ウワガ</t>
    </rPh>
    <phoneticPr fontId="1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</si>
  <si>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12"/>
  </si>
  <si>
    <t>ください。</t>
    <phoneticPr fontId="1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</si>
  <si>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12"/>
  </si>
  <si>
    <t>↓</t>
    <phoneticPr fontId="12"/>
  </si>
  <si>
    <t>年（年度）から</t>
    <rPh sb="0" eb="1">
      <t>ネン</t>
    </rPh>
    <rPh sb="2" eb="3">
      <t>ネン</t>
    </rPh>
    <rPh sb="3" eb="4">
      <t>ド</t>
    </rPh>
    <phoneticPr fontId="12"/>
  </si>
  <si>
    <t>年（年度）までのグラフを作成します</t>
    <phoneticPr fontId="12"/>
  </si>
  <si>
    <t>西暦</t>
    <rPh sb="0" eb="2">
      <t>セイレキ</t>
    </rPh>
    <phoneticPr fontId="12"/>
  </si>
  <si>
    <t>横軸ラベル_元号</t>
    <rPh sb="0" eb="2">
      <t>ヨコジク</t>
    </rPh>
    <rPh sb="6" eb="8">
      <t>ゲンゴウ</t>
    </rPh>
    <phoneticPr fontId="12"/>
  </si>
  <si>
    <t>横軸ラベル_西暦</t>
    <rPh sb="0" eb="2">
      <t>ヨコジク</t>
    </rPh>
    <rPh sb="6" eb="8">
      <t>セイレキ</t>
    </rPh>
    <phoneticPr fontId="12"/>
  </si>
  <si>
    <t>【「グラフ1」シートにデータが反映されます】</t>
    <rPh sb="15" eb="17">
      <t>ハンエイ</t>
    </rPh>
    <phoneticPr fontId="12"/>
  </si>
  <si>
    <t>要介護（要支援）認定者数（第１号被保険者）（資料：厚生労働省「介護保険事業状況報告(年報)」）（単位:人）</t>
    <rPh sb="48" eb="50">
      <t>タンイ</t>
    </rPh>
    <rPh sb="51" eb="52">
      <t>ニン</t>
    </rPh>
    <phoneticPr fontId="2"/>
  </si>
  <si>
    <t>要支援１</t>
  </si>
  <si>
    <t>要支援２</t>
  </si>
  <si>
    <t>要支援等（要支援１＋要支援２）</t>
    <rPh sb="0" eb="3">
      <t>ヨウシエン</t>
    </rPh>
    <rPh sb="3" eb="4">
      <t>ナド</t>
    </rPh>
    <rPh sb="5" eb="8">
      <t>ヨウシエン</t>
    </rPh>
    <rPh sb="10" eb="13">
      <t>ヨウシエン</t>
    </rPh>
    <phoneticPr fontId="2"/>
  </si>
  <si>
    <t>要介護１</t>
  </si>
  <si>
    <t>要介護２</t>
  </si>
  <si>
    <t>要介護３</t>
  </si>
  <si>
    <t>要介護４</t>
  </si>
  <si>
    <t>要介護５</t>
  </si>
  <si>
    <t>合計</t>
  </si>
  <si>
    <t>第1号被保険者数</t>
    <rPh sb="0" eb="1">
      <t>ダイ</t>
    </rPh>
    <rPh sb="2" eb="3">
      <t>ゴウ</t>
    </rPh>
    <rPh sb="3" eb="7">
      <t>ヒホケンシャ</t>
    </rPh>
    <rPh sb="7" eb="8">
      <t>スウ</t>
    </rPh>
    <phoneticPr fontId="2"/>
  </si>
  <si>
    <t>青森</t>
    <rPh sb="0" eb="2">
      <t>アオモリ</t>
    </rPh>
    <phoneticPr fontId="2"/>
  </si>
  <si>
    <t>全国</t>
    <rPh sb="0" eb="2">
      <t>ゼンコク</t>
    </rPh>
    <phoneticPr fontId="2"/>
  </si>
  <si>
    <t>認定率</t>
    <rPh sb="0" eb="2">
      <t>ニンテイ</t>
    </rPh>
    <rPh sb="2" eb="3">
      <t>リツ</t>
    </rPh>
    <phoneticPr fontId="2"/>
  </si>
  <si>
    <t>支援・介護</t>
    <rPh sb="0" eb="2">
      <t>シエン</t>
    </rPh>
    <rPh sb="3" eb="5">
      <t>カイゴ</t>
    </rPh>
    <phoneticPr fontId="2"/>
  </si>
  <si>
    <t>要介護3以上</t>
    <rPh sb="0" eb="1">
      <t>ヨウ</t>
    </rPh>
    <rPh sb="1" eb="3">
      <t>カイゴ</t>
    </rPh>
    <rPh sb="4" eb="6">
      <t>イジョウ</t>
    </rPh>
    <phoneticPr fontId="2"/>
  </si>
  <si>
    <t>（要介護３+４+５）</t>
    <rPh sb="1" eb="2">
      <t>ヨウ</t>
    </rPh>
    <rPh sb="2" eb="4">
      <t>カイゴ</t>
    </rPh>
    <phoneticPr fontId="2"/>
  </si>
  <si>
    <t>青森県</t>
    <rPh sb="0" eb="3">
      <t>アオモリケン</t>
    </rPh>
    <phoneticPr fontId="2"/>
  </si>
  <si>
    <t>第１号被保険者の要支援・要介護認定率（資料：厚生労働省「介護保険事業状況報告」）（単位：％）</t>
    <rPh sb="8" eb="11">
      <t>ヨウシエン</t>
    </rPh>
    <rPh sb="12" eb="14">
      <t>ワリアイ</t>
    </rPh>
    <rPh sb="15" eb="17">
      <t>ニンテイ</t>
    </rPh>
    <rPh sb="17" eb="18">
      <t>リツ</t>
    </rPh>
    <rPh sb="32" eb="34">
      <t>タンイ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</si>
</sst>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#,##0_);[Red]\(#,##0\)"/>
    <numFmt numFmtId="178" formatCode="yyyy"/>
  </numFmts>
  <fonts count="1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theme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7">
      <alignment horizontal="center" vertical="center"/>
    </xf>
    <xf numFmtId="0" fontId="10" fillId="0" borderId="8">
      <alignment horizontal="center" vertical="center"/>
    </xf>
    <xf numFmtId="0" fontId="11" fillId="0" borderId="9">
      <alignment vertical="center"/>
    </xf>
  </cellStyleXfs>
  <cellXfs count="65">
    <xf numFmtId="0" fontId="0" fillId="0" borderId="0" xfId="0">
      <alignment vertical="center"/>
    </xf>
    <xf numFmtId="0" fontId="8" fillId="0" borderId="0" xfId="0" applyFont="1">
      <alignment vertical="center"/>
    </xf>
    <xf numFmtId="0" fontId="5" fillId="2" borderId="0" xfId="0" applyFont="1" applyFill="1">
      <alignment vertical="center"/>
    </xf>
    <xf numFmtId="0" fontId="8" fillId="2" borderId="0" xfId="0" applyFont="1" applyFill="1">
      <alignment vertical="center"/>
    </xf>
    <xf numFmtId="0" fontId="8" fillId="0" borderId="1" xfId="0" applyFont="1" applyBorder="1">
      <alignment vertical="center"/>
    </xf>
    <xf numFmtId="0" fontId="8" fillId="0" borderId="10" xfId="0" applyFont="1" applyBorder="1">
      <alignment vertical="center"/>
    </xf>
    <xf numFmtId="177" fontId="8" fillId="0" borderId="10" xfId="0" applyNumberFormat="1" applyFont="1" applyBorder="1">
      <alignment vertical="center"/>
    </xf>
    <xf numFmtId="177" fontId="8" fillId="0" borderId="11" xfId="0" applyNumberFormat="1" applyFont="1" applyBorder="1">
      <alignment vertical="center"/>
    </xf>
    <xf numFmtId="177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2" xfId="0" applyFont="1" applyBorder="1">
      <alignment vertical="center"/>
    </xf>
    <xf numFmtId="177" fontId="8" fillId="0" borderId="0" xfId="0" applyNumberFormat="1" applyFont="1">
      <alignment vertical="center"/>
    </xf>
    <xf numFmtId="177" fontId="8" fillId="0" borderId="4" xfId="0" applyNumberFormat="1" applyFont="1" applyBorder="1">
      <alignment vertical="center"/>
    </xf>
    <xf numFmtId="177" fontId="6" fillId="0" borderId="0" xfId="1" applyNumberFormat="1" applyFont="1">
      <alignment vertical="center"/>
    </xf>
    <xf numFmtId="177" fontId="8" fillId="0" borderId="0" xfId="1" applyNumberFormat="1" applyFont="1">
      <alignment vertical="center"/>
    </xf>
    <xf numFmtId="38" fontId="8" fillId="0" borderId="0" xfId="1" applyFont="1">
      <alignment vertical="center"/>
    </xf>
    <xf numFmtId="0" fontId="7" fillId="0" borderId="2" xfId="0" applyFont="1" applyBorder="1" applyAlignment="1">
      <alignment horizontal="center" vertical="center"/>
    </xf>
    <xf numFmtId="14" fontId="8" fillId="3" borderId="6" xfId="0" applyNumberFormat="1" applyFont="1" applyFill="1" applyBorder="1">
      <alignment vertical="center"/>
    </xf>
    <xf numFmtId="0" fontId="8" fillId="0" borderId="3" xfId="0" applyFont="1" applyBorder="1">
      <alignment vertical="center"/>
    </xf>
    <xf numFmtId="178" fontId="8" fillId="0" borderId="3" xfId="0" applyNumberFormat="1" applyFont="1" applyBorder="1" applyAlignment="1">
      <alignment horizontal="center" vertical="center"/>
    </xf>
    <xf numFmtId="177" fontId="8" fillId="0" borderId="3" xfId="0" applyNumberFormat="1" applyFont="1" applyBorder="1">
      <alignment vertical="center"/>
    </xf>
    <xf numFmtId="177" fontId="8" fillId="0" borderId="5" xfId="0" applyNumberFormat="1" applyFont="1" applyBorder="1">
      <alignment vertical="center"/>
    </xf>
    <xf numFmtId="178" fontId="8" fillId="2" borderId="0" xfId="0" applyNumberFormat="1" applyFont="1" applyFill="1">
      <alignment vertical="center"/>
    </xf>
    <xf numFmtId="0" fontId="8" fillId="2" borderId="0" xfId="0" applyFont="1" applyFill="1" applyAlignment="1">
      <alignment vertical="center" wrapText="1"/>
    </xf>
    <xf numFmtId="0" fontId="3" fillId="2" borderId="0" xfId="0" applyFont="1" applyFill="1" applyAlignment="1"/>
    <xf numFmtId="0" fontId="8" fillId="0" borderId="0" xfId="0" applyFont="1" applyAlignment="1">
      <alignment vertical="center" wrapText="1"/>
    </xf>
    <xf numFmtId="178" fontId="8" fillId="0" borderId="0" xfId="0" applyNumberFormat="1" applyFont="1">
      <alignment vertical="center"/>
    </xf>
    <xf numFmtId="0" fontId="6" fillId="0" borderId="0" xfId="0" applyFont="1" applyAlignment="1">
      <alignment horizontal="right"/>
    </xf>
    <xf numFmtId="176" fontId="8" fillId="0" borderId="0" xfId="0" applyNumberFormat="1" applyFont="1">
      <alignment vertical="center"/>
    </xf>
    <xf numFmtId="0" fontId="0" fillId="0" borderId="10" xfId="0" applyBorder="1">
      <alignment vertical="center"/>
    </xf>
    <xf numFmtId="0" fontId="8" fillId="0" borderId="23" xfId="0" applyFont="1" applyBorder="1" applyAlignment="1">
      <alignment vertical="center" wrapText="1"/>
    </xf>
    <xf numFmtId="177" fontId="8" fillId="0" borderId="24" xfId="0" applyNumberFormat="1" applyFont="1" applyBorder="1">
      <alignment vertical="center"/>
    </xf>
    <xf numFmtId="177" fontId="8" fillId="0" borderId="24" xfId="0" applyNumberFormat="1" applyFont="1" applyBorder="1" applyAlignment="1">
      <alignment vertical="center" wrapText="1"/>
    </xf>
    <xf numFmtId="0" fontId="8" fillId="0" borderId="26" xfId="0" applyFont="1" applyBorder="1" applyAlignment="1">
      <alignment vertical="center" wrapText="1"/>
    </xf>
    <xf numFmtId="0" fontId="8" fillId="0" borderId="30" xfId="0" applyFont="1" applyBorder="1" applyAlignment="1">
      <alignment vertical="center" wrapText="1"/>
    </xf>
    <xf numFmtId="178" fontId="8" fillId="0" borderId="31" xfId="0" applyNumberFormat="1" applyFont="1" applyBorder="1">
      <alignment vertical="center"/>
    </xf>
    <xf numFmtId="178" fontId="8" fillId="0" borderId="32" xfId="0" applyNumberFormat="1" applyFont="1" applyBorder="1">
      <alignment vertical="center"/>
    </xf>
    <xf numFmtId="178" fontId="8" fillId="0" borderId="33" xfId="0" applyNumberFormat="1" applyFont="1" applyBorder="1">
      <alignment vertical="center"/>
    </xf>
    <xf numFmtId="0" fontId="8" fillId="0" borderId="34" xfId="0" applyFont="1" applyBorder="1" applyAlignment="1">
      <alignment vertical="center" wrapText="1"/>
    </xf>
    <xf numFmtId="177" fontId="8" fillId="0" borderId="23" xfId="0" applyNumberFormat="1" applyFont="1" applyBorder="1">
      <alignment vertical="center"/>
    </xf>
    <xf numFmtId="177" fontId="8" fillId="0" borderId="25" xfId="0" applyNumberFormat="1" applyFont="1" applyBorder="1" applyAlignment="1">
      <alignment vertical="center" wrapText="1"/>
    </xf>
    <xf numFmtId="177" fontId="8" fillId="0" borderId="14" xfId="0" applyNumberFormat="1" applyFont="1" applyBorder="1" applyAlignment="1">
      <alignment horizontal="center" vertical="center"/>
    </xf>
    <xf numFmtId="177" fontId="8" fillId="0" borderId="20" xfId="0" applyNumberFormat="1" applyFont="1" applyBorder="1" applyAlignment="1">
      <alignment vertical="center" shrinkToFit="1"/>
    </xf>
    <xf numFmtId="177" fontId="8" fillId="0" borderId="21" xfId="0" applyNumberFormat="1" applyFont="1" applyBorder="1" applyAlignment="1">
      <alignment vertical="center" shrinkToFit="1"/>
    </xf>
    <xf numFmtId="177" fontId="8" fillId="0" borderId="6" xfId="0" applyNumberFormat="1" applyFont="1" applyBorder="1" applyAlignment="1">
      <alignment vertical="center" shrinkToFit="1"/>
    </xf>
    <xf numFmtId="177" fontId="8" fillId="0" borderId="37" xfId="0" applyNumberFormat="1" applyFont="1" applyBorder="1" applyAlignment="1">
      <alignment vertical="center" shrinkToFit="1"/>
    </xf>
    <xf numFmtId="177" fontId="8" fillId="0" borderId="3" xfId="0" applyNumberFormat="1" applyFont="1" applyBorder="1" applyAlignment="1">
      <alignment vertical="center" shrinkToFit="1"/>
    </xf>
    <xf numFmtId="10" fontId="8" fillId="0" borderId="20" xfId="0" applyNumberFormat="1" applyFont="1" applyBorder="1" applyAlignment="1">
      <alignment vertical="center" shrinkToFit="1"/>
    </xf>
    <xf numFmtId="10" fontId="8" fillId="0" borderId="22" xfId="0" applyNumberFormat="1" applyFont="1" applyBorder="1" applyAlignment="1">
      <alignment vertical="center" shrinkToFit="1"/>
    </xf>
    <xf numFmtId="177" fontId="8" fillId="0" borderId="15" xfId="0" applyNumberFormat="1" applyFont="1" applyBorder="1" applyAlignment="1">
      <alignment vertical="center" shrinkToFit="1"/>
    </xf>
    <xf numFmtId="177" fontId="8" fillId="0" borderId="12" xfId="0" applyNumberFormat="1" applyFont="1" applyBorder="1" applyAlignment="1">
      <alignment vertical="center" shrinkToFit="1"/>
    </xf>
    <xf numFmtId="177" fontId="8" fillId="0" borderId="13" xfId="0" applyNumberFormat="1" applyFont="1" applyBorder="1" applyAlignment="1">
      <alignment vertical="center" shrinkToFit="1"/>
    </xf>
    <xf numFmtId="177" fontId="8" fillId="0" borderId="38" xfId="0" applyNumberFormat="1" applyFont="1" applyBorder="1" applyAlignment="1">
      <alignment vertical="center" shrinkToFit="1"/>
    </xf>
    <xf numFmtId="177" fontId="8" fillId="0" borderId="35" xfId="0" applyNumberFormat="1" applyFont="1" applyBorder="1" applyAlignment="1">
      <alignment vertical="center" shrinkToFit="1"/>
    </xf>
    <xf numFmtId="10" fontId="8" fillId="0" borderId="15" xfId="0" applyNumberFormat="1" applyFont="1" applyBorder="1" applyAlignment="1">
      <alignment vertical="center" shrinkToFit="1"/>
    </xf>
    <xf numFmtId="10" fontId="8" fillId="0" borderId="16" xfId="0" applyNumberFormat="1" applyFont="1" applyBorder="1" applyAlignment="1">
      <alignment vertical="center" shrinkToFit="1"/>
    </xf>
    <xf numFmtId="177" fontId="8" fillId="0" borderId="17" xfId="0" applyNumberFormat="1" applyFont="1" applyBorder="1" applyAlignment="1">
      <alignment vertical="center" shrinkToFit="1"/>
    </xf>
    <xf numFmtId="177" fontId="8" fillId="0" borderId="18" xfId="0" applyNumberFormat="1" applyFont="1" applyBorder="1" applyAlignment="1">
      <alignment vertical="center" shrinkToFit="1"/>
    </xf>
    <xf numFmtId="177" fontId="8" fillId="0" borderId="27" xfId="0" applyNumberFormat="1" applyFont="1" applyBorder="1" applyAlignment="1">
      <alignment vertical="center" shrinkToFit="1"/>
    </xf>
    <xf numFmtId="177" fontId="8" fillId="0" borderId="39" xfId="0" applyNumberFormat="1" applyFont="1" applyBorder="1" applyAlignment="1">
      <alignment vertical="center" shrinkToFit="1"/>
    </xf>
    <xf numFmtId="177" fontId="8" fillId="0" borderId="36" xfId="0" applyNumberFormat="1" applyFont="1" applyBorder="1" applyAlignment="1">
      <alignment vertical="center" shrinkToFit="1"/>
    </xf>
    <xf numFmtId="10" fontId="8" fillId="0" borderId="17" xfId="0" applyNumberFormat="1" applyFont="1" applyBorder="1" applyAlignment="1">
      <alignment vertical="center" shrinkToFit="1"/>
    </xf>
    <xf numFmtId="10" fontId="8" fillId="0" borderId="19" xfId="0" applyNumberFormat="1" applyFont="1" applyBorder="1" applyAlignment="1">
      <alignment vertical="center" shrinkToFit="1"/>
    </xf>
    <xf numFmtId="0" fontId="8" fillId="0" borderId="28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</cellXfs>
  <cellStyles count="7">
    <cellStyle name="bns0_0" xfId="5" xr:uid="{894926C6-8607-4991-A422-AD061BFF6091}"/>
    <cellStyle name="l0ns0_0" xfId="6" xr:uid="{AD94633D-D319-4C8D-AE87-E4F4991481DF}"/>
    <cellStyle name="ns0_0" xfId="4" xr:uid="{0ACDB03D-3A05-4949-9BE4-91DEB9ED586B}"/>
    <cellStyle name="桁区切り" xfId="1" builtinId="6"/>
    <cellStyle name="標準" xfId="0" builtinId="0"/>
    <cellStyle name="標準 2" xfId="2" xr:uid="{4B8529CC-75D1-4153-A69D-B692FB503948}"/>
    <cellStyle name="標準 7" xfId="3" xr:uid="{52452074-77AB-445C-8D06-89C9051B487B}"/>
  </cellStyles>
  <dxfs count="0"/>
  <tableStyles count="0" defaultTableStyle="TableStyleMedium2" defaultPivotStyle="PivotStyleLight16"/>
  <colors>
    <mruColors>
      <color rgb="FF0000FF"/>
      <color rgb="FFFF33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400"/>
              <a:t>第１号被保険者の認定率</a:t>
            </a:r>
            <a:r>
              <a:rPr lang="ja-JP" altLang="en-US" sz="2000"/>
              <a:t>（要支援・要介護、要介護３以上）</a:t>
            </a:r>
            <a:endParaRPr lang="ja-JP" sz="2400"/>
          </a:p>
        </c:rich>
      </c:tx>
      <c:layout>
        <c:manualLayout>
          <c:xMode val="edge"/>
          <c:yMode val="edge"/>
          <c:x val="0.14547339110808541"/>
          <c:y val="4.1853510735095946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7560207928857566E-2"/>
          <c:y val="0.10684453558495481"/>
          <c:w val="0.89648631074948903"/>
          <c:h val="0.69486227646913368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青森県</c:v>
                </c:pt>
              </c:strCache>
            </c:strRef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FF3300"/>
              </a:solidFill>
              <a:ln w="38100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データ!$E$9:$E$13</c:f>
              <c:strCache>
                <c:ptCount val="5"/>
                <c:pt idx="0">
                  <c:v>2019</c:v>
                </c:pt>
                <c:pt idx="1">
                  <c:v>20</c:v>
                </c:pt>
                <c:pt idx="2">
                  <c:v>21</c:v>
                </c:pt>
                <c:pt idx="3">
                  <c:v>22</c:v>
                </c:pt>
                <c:pt idx="4">
                  <c:v>23</c:v>
                </c:pt>
              </c:strCache>
            </c:strRef>
          </c:cat>
          <c:val>
            <c:numRef>
              <c:f>データ!$F$9:$F$13</c:f>
              <c:numCache>
                <c:formatCode>0.0_ </c:formatCode>
                <c:ptCount val="5"/>
                <c:pt idx="0">
                  <c:v>17.835505100756421</c:v>
                </c:pt>
                <c:pt idx="1">
                  <c:v>17.909026185390754</c:v>
                </c:pt>
                <c:pt idx="2">
                  <c:v>17.912320210248669</c:v>
                </c:pt>
                <c:pt idx="3">
                  <c:v>17.885692209365551</c:v>
                </c:pt>
                <c:pt idx="4">
                  <c:v>18.01694539155498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302-4845-8B71-0AABB5A4D001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全国</c:v>
                </c:pt>
              </c:strCache>
            </c:strRef>
          </c:tx>
          <c:spPr>
            <a:ln w="38100" cap="rnd">
              <a:solidFill>
                <a:srgbClr val="0000FF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データ!$E$9:$E$13</c:f>
              <c:strCache>
                <c:ptCount val="5"/>
                <c:pt idx="0">
                  <c:v>2019</c:v>
                </c:pt>
                <c:pt idx="1">
                  <c:v>20</c:v>
                </c:pt>
                <c:pt idx="2">
                  <c:v>21</c:v>
                </c:pt>
                <c:pt idx="3">
                  <c:v>22</c:v>
                </c:pt>
                <c:pt idx="4">
                  <c:v>23</c:v>
                </c:pt>
              </c:strCache>
            </c:strRef>
          </c:cat>
          <c:val>
            <c:numRef>
              <c:f>データ!$G$9:$G$13</c:f>
              <c:numCache>
                <c:formatCode>0.0_ </c:formatCode>
                <c:ptCount val="5"/>
                <c:pt idx="0">
                  <c:v>18.449399255292104</c:v>
                </c:pt>
                <c:pt idx="1">
                  <c:v>18.689478010083455</c:v>
                </c:pt>
                <c:pt idx="2">
                  <c:v>18.85367088432643</c:v>
                </c:pt>
                <c:pt idx="3">
                  <c:v>19.010513393533415</c:v>
                </c:pt>
                <c:pt idx="4">
                  <c:v>19.370718062868288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302-4845-8B71-0AABB5A4D001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青森県</c:v>
                </c:pt>
              </c:strCache>
            </c:strRef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FF3300"/>
              </a:solidFill>
              <a:ln w="38100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データ!$E$9:$E$13</c:f>
              <c:strCache>
                <c:ptCount val="5"/>
                <c:pt idx="0">
                  <c:v>2019</c:v>
                </c:pt>
                <c:pt idx="1">
                  <c:v>20</c:v>
                </c:pt>
                <c:pt idx="2">
                  <c:v>21</c:v>
                </c:pt>
                <c:pt idx="3">
                  <c:v>22</c:v>
                </c:pt>
                <c:pt idx="4">
                  <c:v>23</c:v>
                </c:pt>
              </c:strCache>
            </c:strRef>
          </c:cat>
          <c:val>
            <c:numRef>
              <c:f>データ!$H$9:$H$13</c:f>
              <c:numCache>
                <c:formatCode>0.0_ </c:formatCode>
                <c:ptCount val="5"/>
                <c:pt idx="0">
                  <c:v>7.1700691688943756</c:v>
                </c:pt>
                <c:pt idx="1">
                  <c:v>7.168896603780774</c:v>
                </c:pt>
                <c:pt idx="2">
                  <c:v>7.163975870917981</c:v>
                </c:pt>
                <c:pt idx="3">
                  <c:v>7.1558031498316339</c:v>
                </c:pt>
                <c:pt idx="4">
                  <c:v>7.1114812066493132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041-4171-B438-5E50C9AFE64A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全国</c:v>
                </c:pt>
              </c:strCache>
            </c:strRef>
          </c:tx>
          <c:spPr>
            <a:ln w="28575" cap="rnd">
              <a:solidFill>
                <a:srgbClr val="0000FF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データ!$E$9:$E$13</c:f>
              <c:strCache>
                <c:ptCount val="5"/>
                <c:pt idx="0">
                  <c:v>2019</c:v>
                </c:pt>
                <c:pt idx="1">
                  <c:v>20</c:v>
                </c:pt>
                <c:pt idx="2">
                  <c:v>21</c:v>
                </c:pt>
                <c:pt idx="3">
                  <c:v>22</c:v>
                </c:pt>
                <c:pt idx="4">
                  <c:v>23</c:v>
                </c:pt>
              </c:strCache>
            </c:strRef>
          </c:cat>
          <c:val>
            <c:numRef>
              <c:f>データ!$I$9:$I$13</c:f>
              <c:numCache>
                <c:formatCode>0.0_ </c:formatCode>
                <c:ptCount val="5"/>
                <c:pt idx="0">
                  <c:v>6.3342452460050147</c:v>
                </c:pt>
                <c:pt idx="1">
                  <c:v>6.4016305871731669</c:v>
                </c:pt>
                <c:pt idx="2">
                  <c:v>6.4867431789285472</c:v>
                </c:pt>
                <c:pt idx="3">
                  <c:v>6.5359052640171473</c:v>
                </c:pt>
                <c:pt idx="4">
                  <c:v>6.5788859976946599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041-4171-B438-5E50C9AFE6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498888"/>
        <c:axId val="967499544"/>
      </c:lineChart>
      <c:catAx>
        <c:axId val="967498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967499544"/>
        <c:crosses val="autoZero"/>
        <c:auto val="1"/>
        <c:lblAlgn val="ctr"/>
        <c:lblOffset val="100"/>
        <c:noMultiLvlLbl val="0"/>
      </c:catAx>
      <c:valAx>
        <c:axId val="967499544"/>
        <c:scaling>
          <c:orientation val="minMax"/>
          <c:max val="25"/>
          <c:min val="0"/>
        </c:scaling>
        <c:delete val="0"/>
        <c:axPos val="l"/>
        <c:numFmt formatCode="General" sourceLinked="0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967498888"/>
        <c:crosses val="autoZero"/>
        <c:crossBetween val="between"/>
        <c:majorUnit val="5"/>
        <c:minorUnit val="5.000000000000001E-2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71721311475409832"/>
          <c:y val="0.11097799229071262"/>
          <c:w val="0.24590163934426229"/>
          <c:h val="6.59519652093697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C19297C-1615-4FA2-A01F-C05A90FA095A}">
  <sheetPr/>
  <sheetViews>
    <sheetView tabSelected="1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BC94A6F-4473-49B3-804B-BB14E4E1407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0.01665</cdr:x>
      <cdr:y>0.02595</cdr:y>
    </cdr:from>
    <cdr:to>
      <cdr:x>0.11497</cdr:x>
      <cdr:y>0.1022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4C12C98-7BCE-4460-8E24-9E2B392035C4}"/>
            </a:ext>
          </a:extLst>
        </cdr:cNvPr>
        <cdr:cNvSpPr txBox="1"/>
      </cdr:nvSpPr>
      <cdr:spPr>
        <a:xfrm xmlns:a="http://schemas.openxmlformats.org/drawingml/2006/main">
          <a:off x="154754" y="157497"/>
          <a:ext cx="913755" cy="4627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0.91871</cdr:x>
      <cdr:y>0.8162</cdr:y>
    </cdr:from>
    <cdr:to>
      <cdr:x>0.99268</cdr:x>
      <cdr:y>0.89245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39D9384-25E3-4597-A606-F09DDC9EECBC}"/>
            </a:ext>
          </a:extLst>
        </cdr:cNvPr>
        <cdr:cNvSpPr txBox="1"/>
      </cdr:nvSpPr>
      <cdr:spPr>
        <a:xfrm xmlns:a="http://schemas.openxmlformats.org/drawingml/2006/main">
          <a:off x="8538190" y="4953373"/>
          <a:ext cx="687453" cy="4627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0.21864</cdr:x>
      <cdr:y>0.87964</cdr:y>
    </cdr:from>
    <cdr:to>
      <cdr:x>0.97744</cdr:x>
      <cdr:y>1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6F66273-58D2-4750-B982-D9D8E3F88929}"/>
            </a:ext>
          </a:extLst>
        </cdr:cNvPr>
        <cdr:cNvSpPr txBox="1"/>
      </cdr:nvSpPr>
      <cdr:spPr>
        <a:xfrm xmlns:a="http://schemas.openxmlformats.org/drawingml/2006/main">
          <a:off x="2032000" y="5338363"/>
          <a:ext cx="7052007" cy="7304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/>
          <a:r>
            <a:rPr lang="ja-JP" altLang="ja-JP" sz="18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資料：厚生労働省「介護保険事業状況報告</a:t>
          </a:r>
          <a:r>
            <a:rPr lang="en-US" altLang="ja-JP" sz="18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(</a:t>
          </a:r>
          <a:r>
            <a:rPr lang="ja-JP" altLang="ja-JP" sz="18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年報</a:t>
          </a:r>
          <a:r>
            <a:rPr lang="en-US" altLang="ja-JP" sz="18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)</a:t>
          </a:r>
          <a:r>
            <a:rPr lang="ja-JP" altLang="ja-JP" sz="18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」</a:t>
          </a:r>
          <a:endParaRPr lang="ja-JP" altLang="ja-JP" sz="1800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 algn="r" rtl="0">
            <a:lnSpc>
              <a:spcPts val="1800"/>
            </a:lnSpc>
          </a:pPr>
          <a:r>
            <a:rPr lang="en-US" altLang="ja-JP" sz="14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※2023</a:t>
          </a:r>
          <a:r>
            <a:rPr lang="ja-JP" altLang="ja-JP" sz="14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（令和</a:t>
          </a:r>
          <a:r>
            <a:rPr lang="ja-JP" altLang="en-US" sz="14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５</a:t>
          </a:r>
          <a:r>
            <a:rPr lang="ja-JP" altLang="ja-JP" sz="14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）年度は月報（</a:t>
          </a:r>
          <a:r>
            <a:rPr lang="en-US" altLang="ja-JP" sz="14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2024</a:t>
          </a:r>
          <a:r>
            <a:rPr lang="ja-JP" altLang="ja-JP" sz="14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（令和</a:t>
          </a:r>
          <a:r>
            <a:rPr lang="ja-JP" altLang="en-US" sz="14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６</a:t>
          </a:r>
          <a:r>
            <a:rPr lang="ja-JP" altLang="ja-JP" sz="14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）年３月末）</a:t>
          </a:r>
          <a:endParaRPr lang="ja-JP" altLang="ja-JP" sz="1400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 algn="r"/>
          <a:endParaRPr lang="ja-JP" altLang="en-US" sz="14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0.42681</cdr:x>
      <cdr:y>0.12724</cdr:y>
    </cdr:from>
    <cdr:to>
      <cdr:x>0.613</cdr:x>
      <cdr:y>0.20349</cdr:y>
    </cdr:to>
    <cdr:sp macro="" textlink="">
      <cdr:nvSpPr>
        <cdr:cNvPr id="1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6714A53-58B8-463C-AEE7-D09489B0B245}"/>
            </a:ext>
          </a:extLst>
        </cdr:cNvPr>
        <cdr:cNvSpPr txBox="1"/>
      </cdr:nvSpPr>
      <cdr:spPr>
        <a:xfrm xmlns:a="http://schemas.openxmlformats.org/drawingml/2006/main">
          <a:off x="3967810" y="772413"/>
          <a:ext cx="1730896" cy="462883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2">
            <a:lumMod val="20000"/>
            <a:lumOff val="80000"/>
          </a:schemeClr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要支援・要介護</a:t>
          </a:r>
        </a:p>
      </cdr:txBody>
    </cdr:sp>
  </cdr:relSizeAnchor>
  <cdr:relSizeAnchor xmlns:cdr="http://schemas.openxmlformats.org/drawingml/2006/chartDrawing">
    <cdr:from>
      <cdr:x>0.42919</cdr:x>
      <cdr:y>0.44057</cdr:y>
    </cdr:from>
    <cdr:to>
      <cdr:x>0.61538</cdr:x>
      <cdr:y>0.51682</cdr:y>
    </cdr:to>
    <cdr:sp macro="" textlink="">
      <cdr:nvSpPr>
        <cdr:cNvPr id="1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CA0D0E1-F148-43EE-8B08-C9BE2468B3B8}"/>
            </a:ext>
          </a:extLst>
        </cdr:cNvPr>
        <cdr:cNvSpPr txBox="1"/>
      </cdr:nvSpPr>
      <cdr:spPr>
        <a:xfrm xmlns:a="http://schemas.openxmlformats.org/drawingml/2006/main">
          <a:off x="3989937" y="2674511"/>
          <a:ext cx="1730897" cy="46288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要介護３以上</a:t>
          </a:r>
        </a:p>
      </cdr:txBody>
    </cdr:sp>
  </cdr:relSizeAnchor>
  <cdr:relSizeAnchor xmlns:cdr="http://schemas.openxmlformats.org/drawingml/2006/chartDrawing">
    <cdr:from>
      <cdr:x>0.17298</cdr:x>
      <cdr:y>0.74608</cdr:y>
    </cdr:from>
    <cdr:to>
      <cdr:x>0.99488</cdr:x>
      <cdr:y>0.79467</cdr:y>
    </cdr:to>
    <cdr:sp macro="" textlink="">
      <cdr:nvSpPr>
        <cdr:cNvPr id="10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E652124-9D6B-41B7-AACB-DD7E0C3EB3B6}"/>
            </a:ext>
          </a:extLst>
        </cdr:cNvPr>
        <cdr:cNvSpPr txBox="1"/>
      </cdr:nvSpPr>
      <cdr:spPr>
        <a:xfrm xmlns:a="http://schemas.openxmlformats.org/drawingml/2006/main">
          <a:off x="1609725" y="4533900"/>
          <a:ext cx="7648575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lnSpc>
              <a:spcPts val="1800"/>
            </a:lnSpc>
          </a:pPr>
          <a:r>
            <a:rPr lang="en-US" altLang="ja-JP" sz="14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4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要支援・要介護：要支援等及び要介護１～５の合計 、 要介護３以上：要介護３～５の合計</a:t>
          </a:r>
          <a:endParaRPr lang="ja-JP" altLang="en-US" sz="14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2E974-9DF3-4866-9511-AC31DE1C41DC}">
  <dimension ref="A1:L108"/>
  <sheetViews>
    <sheetView workbookViewId="0">
      <selection activeCell="C8" sqref="C8"/>
    </sheetView>
  </sheetViews>
  <sheetFormatPr defaultColWidth="9" defaultRowHeight="13"/>
  <cols>
    <col min="1" max="2" width="6" style="3" customWidth="1"/>
    <col min="3" max="3" width="9.5" style="1" bestFit="1" customWidth="1"/>
    <col min="4" max="4" width="12.33203125" style="1" customWidth="1"/>
    <col min="5" max="5" width="9.08203125" style="1" bestFit="1" customWidth="1"/>
    <col min="6" max="7" width="9.08203125" style="28" bestFit="1" customWidth="1"/>
    <col min="8" max="16384" width="9" style="1"/>
  </cols>
  <sheetData>
    <row r="1" spans="1:12" ht="18">
      <c r="A1" s="2" t="s">
        <v>2</v>
      </c>
      <c r="C1" s="4" t="s">
        <v>13</v>
      </c>
      <c r="D1" s="5"/>
      <c r="E1" s="29"/>
      <c r="F1" s="6"/>
      <c r="G1" s="6"/>
      <c r="H1" s="6"/>
      <c r="I1" s="7"/>
      <c r="J1" s="8"/>
      <c r="K1" s="8"/>
      <c r="L1" s="8"/>
    </row>
    <row r="2" spans="1:12">
      <c r="A2" s="2" t="s">
        <v>3</v>
      </c>
      <c r="C2" s="10" t="s">
        <v>4</v>
      </c>
      <c r="F2" s="11"/>
      <c r="G2" s="11"/>
      <c r="H2" s="11"/>
      <c r="I2" s="12"/>
      <c r="J2" s="13"/>
      <c r="K2" s="13"/>
      <c r="L2" s="13"/>
    </row>
    <row r="3" spans="1:12">
      <c r="A3" s="2" t="s">
        <v>5</v>
      </c>
      <c r="C3" s="10" t="s">
        <v>6</v>
      </c>
      <c r="F3" s="11"/>
      <c r="G3" s="11"/>
      <c r="H3" s="11"/>
      <c r="I3" s="12"/>
      <c r="J3" s="14"/>
      <c r="K3" s="14"/>
      <c r="L3" s="14"/>
    </row>
    <row r="4" spans="1:12">
      <c r="A4" s="2"/>
      <c r="C4" s="16" t="s">
        <v>7</v>
      </c>
      <c r="F4" s="11"/>
      <c r="G4" s="11"/>
      <c r="H4" s="11"/>
      <c r="I4" s="12"/>
      <c r="J4" s="14"/>
      <c r="K4" s="14"/>
      <c r="L4" s="14"/>
    </row>
    <row r="5" spans="1:12" ht="21" customHeight="1">
      <c r="C5" s="17">
        <v>43466</v>
      </c>
      <c r="D5" s="18" t="s">
        <v>8</v>
      </c>
      <c r="E5" s="19">
        <f>MAX($C$9:$C$108)</f>
        <v>44927</v>
      </c>
      <c r="F5" s="20" t="s">
        <v>9</v>
      </c>
      <c r="G5" s="20"/>
      <c r="H5" s="20"/>
      <c r="I5" s="21"/>
      <c r="J5" s="14"/>
      <c r="K5" s="14"/>
      <c r="L5" s="14"/>
    </row>
    <row r="6" spans="1:12">
      <c r="B6" s="3">
        <f>COUNTA(C9:C108)-MATCH(C5,C9:C108,0)+1</f>
        <v>5</v>
      </c>
      <c r="F6" s="11"/>
      <c r="G6" s="11"/>
      <c r="H6" s="11"/>
      <c r="I6" s="11"/>
      <c r="J6" s="11"/>
      <c r="K6" s="11"/>
      <c r="L6" s="11"/>
    </row>
    <row r="7" spans="1:12">
      <c r="A7" s="22"/>
      <c r="C7" s="1" t="s">
        <v>32</v>
      </c>
      <c r="F7" s="11"/>
      <c r="G7" s="11"/>
      <c r="H7" s="11"/>
      <c r="I7" s="11"/>
      <c r="J7" s="11"/>
      <c r="K7" s="11"/>
      <c r="L7" s="11"/>
    </row>
    <row r="8" spans="1:12" ht="26">
      <c r="A8" s="23"/>
      <c r="B8" s="23"/>
      <c r="C8" s="1" t="s">
        <v>10</v>
      </c>
      <c r="D8" s="25" t="s">
        <v>11</v>
      </c>
      <c r="E8" s="25" t="s">
        <v>12</v>
      </c>
      <c r="F8" s="28" t="s">
        <v>0</v>
      </c>
      <c r="G8" s="28" t="s">
        <v>1</v>
      </c>
      <c r="H8" s="1" t="s">
        <v>31</v>
      </c>
      <c r="I8" s="1" t="s">
        <v>26</v>
      </c>
    </row>
    <row r="9" spans="1:12">
      <c r="A9" s="24">
        <f t="shared" ref="A9:A72" si="0">IF(C9=EDATE($C$5,0),1,"")</f>
        <v>1</v>
      </c>
      <c r="B9" s="24">
        <f>IF(C9=EDATE($C$5,0),1,"")</f>
        <v>1</v>
      </c>
      <c r="C9" s="26">
        <v>43466</v>
      </c>
      <c r="D9" s="27" t="str">
        <f t="shared" ref="D9:D12" si="1">IF(OR(A9=1,B9=1,A9),TEXT(C9,"ge"),TEXT(C9," "))</f>
        <v>H31</v>
      </c>
      <c r="E9" s="27" t="str">
        <f t="shared" ref="E9:E12" si="2">IF(OR(A9=1,A9),TEXT(C9,"yyyy"),TEXT(C9,"yy"))</f>
        <v>2019</v>
      </c>
      <c r="F9" s="28">
        <v>17.835505100756421</v>
      </c>
      <c r="G9" s="28">
        <v>18.449399255292104</v>
      </c>
      <c r="H9" s="28">
        <v>7.1700691688943756</v>
      </c>
      <c r="I9" s="28">
        <v>6.3342452460050147</v>
      </c>
    </row>
    <row r="10" spans="1:12">
      <c r="A10" s="24" t="str">
        <f t="shared" si="0"/>
        <v/>
      </c>
      <c r="B10" s="24" t="str">
        <f>IF(OR(A10=1,C10=$E$5),1,"")</f>
        <v/>
      </c>
      <c r="C10" s="26">
        <v>43831</v>
      </c>
      <c r="D10" s="27" t="str">
        <f t="shared" si="1"/>
        <v xml:space="preserve"> </v>
      </c>
      <c r="E10" s="27" t="str">
        <f t="shared" si="2"/>
        <v>20</v>
      </c>
      <c r="F10" s="28">
        <v>17.909026185390754</v>
      </c>
      <c r="G10" s="28">
        <v>18.689478010083455</v>
      </c>
      <c r="H10" s="28">
        <v>7.168896603780774</v>
      </c>
      <c r="I10" s="28">
        <v>6.4016305871731669</v>
      </c>
    </row>
    <row r="11" spans="1:12">
      <c r="A11" s="24" t="str">
        <f t="shared" si="0"/>
        <v/>
      </c>
      <c r="B11" s="24" t="str">
        <f t="shared" ref="B11:B74" si="3">IF(OR(A11=1,C11=$E$5),1,"")</f>
        <v/>
      </c>
      <c r="C11" s="26">
        <v>44197</v>
      </c>
      <c r="D11" s="27" t="str">
        <f t="shared" si="1"/>
        <v xml:space="preserve"> </v>
      </c>
      <c r="E11" s="27" t="str">
        <f t="shared" si="2"/>
        <v>21</v>
      </c>
      <c r="F11" s="28">
        <v>17.912320210248669</v>
      </c>
      <c r="G11" s="28">
        <v>18.85367088432643</v>
      </c>
      <c r="H11" s="28">
        <v>7.163975870917981</v>
      </c>
      <c r="I11" s="28">
        <v>6.4867431789285472</v>
      </c>
    </row>
    <row r="12" spans="1:12">
      <c r="A12" s="24" t="str">
        <f t="shared" si="0"/>
        <v/>
      </c>
      <c r="B12" s="24" t="str">
        <f t="shared" si="3"/>
        <v/>
      </c>
      <c r="C12" s="26">
        <v>44562</v>
      </c>
      <c r="D12" s="27" t="str">
        <f t="shared" si="1"/>
        <v xml:space="preserve"> </v>
      </c>
      <c r="E12" s="27" t="str">
        <f t="shared" si="2"/>
        <v>22</v>
      </c>
      <c r="F12" s="28">
        <v>17.885692209365551</v>
      </c>
      <c r="G12" s="28">
        <v>19.010513393533415</v>
      </c>
      <c r="H12" s="28">
        <v>7.1558031498316339</v>
      </c>
      <c r="I12" s="28">
        <v>6.5359052640171473</v>
      </c>
    </row>
    <row r="13" spans="1:12">
      <c r="A13" s="24" t="str">
        <f t="shared" si="0"/>
        <v/>
      </c>
      <c r="B13" s="24">
        <f t="shared" si="3"/>
        <v>1</v>
      </c>
      <c r="C13" s="26">
        <v>44927</v>
      </c>
      <c r="D13" s="27" t="str">
        <f t="shared" ref="D13" si="4">IF(OR(A13=1,B13=1,A13),TEXT(C13,"ge"),TEXT(C13," "))</f>
        <v>R5</v>
      </c>
      <c r="E13" s="27" t="str">
        <f t="shared" ref="E13" si="5">IF(OR(A13=1,A13),TEXT(C13,"yyyy"),TEXT(C13,"yy"))</f>
        <v>23</v>
      </c>
      <c r="F13" s="28">
        <v>18.01694539155498</v>
      </c>
      <c r="G13" s="28">
        <v>19.370718062868288</v>
      </c>
      <c r="H13" s="28">
        <v>7.1114812066493132</v>
      </c>
      <c r="I13" s="28">
        <v>6.5788859976946599</v>
      </c>
    </row>
    <row r="14" spans="1:12">
      <c r="A14" s="24" t="str">
        <f t="shared" si="0"/>
        <v/>
      </c>
      <c r="B14" s="24" t="str">
        <f t="shared" si="3"/>
        <v/>
      </c>
      <c r="C14" s="26"/>
      <c r="D14" s="27"/>
      <c r="E14" s="27"/>
    </row>
    <row r="15" spans="1:12">
      <c r="A15" s="24" t="str">
        <f t="shared" si="0"/>
        <v/>
      </c>
      <c r="B15" s="24" t="str">
        <f t="shared" si="3"/>
        <v/>
      </c>
      <c r="C15" s="26"/>
      <c r="D15" s="27"/>
      <c r="E15" s="27"/>
    </row>
    <row r="16" spans="1:12">
      <c r="A16" s="24" t="str">
        <f t="shared" si="0"/>
        <v/>
      </c>
      <c r="B16" s="24" t="str">
        <f t="shared" si="3"/>
        <v/>
      </c>
      <c r="C16" s="26"/>
      <c r="D16" s="27"/>
      <c r="E16" s="27"/>
    </row>
    <row r="17" spans="1:5">
      <c r="A17" s="24" t="str">
        <f t="shared" si="0"/>
        <v/>
      </c>
      <c r="B17" s="24" t="str">
        <f t="shared" si="3"/>
        <v/>
      </c>
      <c r="C17" s="26"/>
      <c r="D17" s="27"/>
      <c r="E17" s="27"/>
    </row>
    <row r="18" spans="1:5">
      <c r="A18" s="24" t="str">
        <f t="shared" si="0"/>
        <v/>
      </c>
      <c r="B18" s="24" t="str">
        <f t="shared" si="3"/>
        <v/>
      </c>
      <c r="C18" s="26"/>
      <c r="D18" s="27"/>
      <c r="E18" s="27"/>
    </row>
    <row r="19" spans="1:5">
      <c r="A19" s="24" t="str">
        <f t="shared" si="0"/>
        <v/>
      </c>
      <c r="B19" s="24" t="str">
        <f t="shared" si="3"/>
        <v/>
      </c>
      <c r="C19" s="26"/>
      <c r="D19" s="27"/>
      <c r="E19" s="27"/>
    </row>
    <row r="20" spans="1:5">
      <c r="A20" s="24" t="str">
        <f t="shared" si="0"/>
        <v/>
      </c>
      <c r="B20" s="24" t="str">
        <f t="shared" si="3"/>
        <v/>
      </c>
      <c r="C20" s="26"/>
      <c r="D20" s="27"/>
      <c r="E20" s="27"/>
    </row>
    <row r="21" spans="1:5">
      <c r="A21" s="24" t="str">
        <f t="shared" si="0"/>
        <v/>
      </c>
      <c r="B21" s="24" t="str">
        <f t="shared" si="3"/>
        <v/>
      </c>
      <c r="C21" s="26"/>
      <c r="D21" s="27"/>
      <c r="E21" s="27"/>
    </row>
    <row r="22" spans="1:5">
      <c r="A22" s="24" t="str">
        <f t="shared" si="0"/>
        <v/>
      </c>
      <c r="B22" s="24" t="str">
        <f t="shared" si="3"/>
        <v/>
      </c>
    </row>
    <row r="23" spans="1:5">
      <c r="A23" s="24" t="str">
        <f t="shared" si="0"/>
        <v/>
      </c>
      <c r="B23" s="24" t="str">
        <f t="shared" si="3"/>
        <v/>
      </c>
    </row>
    <row r="24" spans="1:5">
      <c r="A24" s="24" t="str">
        <f t="shared" si="0"/>
        <v/>
      </c>
      <c r="B24" s="24" t="str">
        <f t="shared" si="3"/>
        <v/>
      </c>
    </row>
    <row r="25" spans="1:5">
      <c r="A25" s="24" t="str">
        <f t="shared" si="0"/>
        <v/>
      </c>
      <c r="B25" s="24" t="str">
        <f t="shared" si="3"/>
        <v/>
      </c>
    </row>
    <row r="26" spans="1:5">
      <c r="A26" s="24" t="str">
        <f t="shared" si="0"/>
        <v/>
      </c>
      <c r="B26" s="24" t="str">
        <f t="shared" si="3"/>
        <v/>
      </c>
    </row>
    <row r="27" spans="1:5">
      <c r="A27" s="24" t="str">
        <f t="shared" si="0"/>
        <v/>
      </c>
      <c r="B27" s="24" t="str">
        <f t="shared" si="3"/>
        <v/>
      </c>
    </row>
    <row r="28" spans="1:5">
      <c r="A28" s="24" t="str">
        <f t="shared" si="0"/>
        <v/>
      </c>
      <c r="B28" s="24" t="str">
        <f t="shared" si="3"/>
        <v/>
      </c>
    </row>
    <row r="29" spans="1:5">
      <c r="A29" s="24" t="str">
        <f t="shared" si="0"/>
        <v/>
      </c>
      <c r="B29" s="24" t="str">
        <f t="shared" si="3"/>
        <v/>
      </c>
    </row>
    <row r="30" spans="1:5">
      <c r="A30" s="24" t="str">
        <f t="shared" si="0"/>
        <v/>
      </c>
      <c r="B30" s="24" t="str">
        <f t="shared" si="3"/>
        <v/>
      </c>
    </row>
    <row r="31" spans="1:5">
      <c r="A31" s="24" t="str">
        <f t="shared" si="0"/>
        <v/>
      </c>
      <c r="B31" s="24" t="str">
        <f t="shared" si="3"/>
        <v/>
      </c>
    </row>
    <row r="32" spans="1:5">
      <c r="A32" s="24" t="str">
        <f t="shared" si="0"/>
        <v/>
      </c>
      <c r="B32" s="24" t="str">
        <f t="shared" si="3"/>
        <v/>
      </c>
    </row>
    <row r="33" spans="1:2">
      <c r="A33" s="24" t="str">
        <f t="shared" si="0"/>
        <v/>
      </c>
      <c r="B33" s="24" t="str">
        <f t="shared" si="3"/>
        <v/>
      </c>
    </row>
    <row r="34" spans="1:2">
      <c r="A34" s="24" t="str">
        <f t="shared" si="0"/>
        <v/>
      </c>
      <c r="B34" s="24" t="str">
        <f t="shared" si="3"/>
        <v/>
      </c>
    </row>
    <row r="35" spans="1:2">
      <c r="A35" s="24" t="str">
        <f t="shared" si="0"/>
        <v/>
      </c>
      <c r="B35" s="24" t="str">
        <f t="shared" si="3"/>
        <v/>
      </c>
    </row>
    <row r="36" spans="1:2">
      <c r="A36" s="24" t="str">
        <f t="shared" si="0"/>
        <v/>
      </c>
      <c r="B36" s="24" t="str">
        <f t="shared" si="3"/>
        <v/>
      </c>
    </row>
    <row r="37" spans="1:2">
      <c r="A37" s="24" t="str">
        <f t="shared" si="0"/>
        <v/>
      </c>
      <c r="B37" s="24" t="str">
        <f t="shared" si="3"/>
        <v/>
      </c>
    </row>
    <row r="38" spans="1:2">
      <c r="A38" s="24" t="str">
        <f t="shared" si="0"/>
        <v/>
      </c>
      <c r="B38" s="24" t="str">
        <f t="shared" si="3"/>
        <v/>
      </c>
    </row>
    <row r="39" spans="1:2">
      <c r="A39" s="24" t="str">
        <f t="shared" si="0"/>
        <v/>
      </c>
      <c r="B39" s="24" t="str">
        <f t="shared" si="3"/>
        <v/>
      </c>
    </row>
    <row r="40" spans="1:2">
      <c r="A40" s="24" t="str">
        <f t="shared" si="0"/>
        <v/>
      </c>
      <c r="B40" s="24" t="str">
        <f t="shared" si="3"/>
        <v/>
      </c>
    </row>
    <row r="41" spans="1:2">
      <c r="A41" s="24" t="str">
        <f t="shared" si="0"/>
        <v/>
      </c>
      <c r="B41" s="24" t="str">
        <f t="shared" si="3"/>
        <v/>
      </c>
    </row>
    <row r="42" spans="1:2">
      <c r="A42" s="24" t="str">
        <f t="shared" si="0"/>
        <v/>
      </c>
      <c r="B42" s="24" t="str">
        <f t="shared" si="3"/>
        <v/>
      </c>
    </row>
    <row r="43" spans="1:2">
      <c r="A43" s="24" t="str">
        <f t="shared" si="0"/>
        <v/>
      </c>
      <c r="B43" s="24" t="str">
        <f t="shared" si="3"/>
        <v/>
      </c>
    </row>
    <row r="44" spans="1:2">
      <c r="A44" s="24" t="str">
        <f t="shared" si="0"/>
        <v/>
      </c>
      <c r="B44" s="24" t="str">
        <f t="shared" si="3"/>
        <v/>
      </c>
    </row>
    <row r="45" spans="1:2">
      <c r="A45" s="24" t="str">
        <f t="shared" si="0"/>
        <v/>
      </c>
      <c r="B45" s="24" t="str">
        <f t="shared" si="3"/>
        <v/>
      </c>
    </row>
    <row r="46" spans="1:2">
      <c r="A46" s="24" t="str">
        <f t="shared" si="0"/>
        <v/>
      </c>
      <c r="B46" s="24" t="str">
        <f t="shared" si="3"/>
        <v/>
      </c>
    </row>
    <row r="47" spans="1:2">
      <c r="A47" s="24" t="str">
        <f t="shared" si="0"/>
        <v/>
      </c>
      <c r="B47" s="24" t="str">
        <f t="shared" si="3"/>
        <v/>
      </c>
    </row>
    <row r="48" spans="1:2">
      <c r="A48" s="24" t="str">
        <f t="shared" si="0"/>
        <v/>
      </c>
      <c r="B48" s="24" t="str">
        <f t="shared" si="3"/>
        <v/>
      </c>
    </row>
    <row r="49" spans="1:2">
      <c r="A49" s="24" t="str">
        <f t="shared" si="0"/>
        <v/>
      </c>
      <c r="B49" s="24" t="str">
        <f t="shared" si="3"/>
        <v/>
      </c>
    </row>
    <row r="50" spans="1:2">
      <c r="A50" s="24" t="str">
        <f t="shared" si="0"/>
        <v/>
      </c>
      <c r="B50" s="24" t="str">
        <f t="shared" si="3"/>
        <v/>
      </c>
    </row>
    <row r="51" spans="1:2">
      <c r="A51" s="24" t="str">
        <f t="shared" si="0"/>
        <v/>
      </c>
      <c r="B51" s="24" t="str">
        <f t="shared" si="3"/>
        <v/>
      </c>
    </row>
    <row r="52" spans="1:2">
      <c r="A52" s="24" t="str">
        <f t="shared" si="0"/>
        <v/>
      </c>
      <c r="B52" s="24" t="str">
        <f t="shared" si="3"/>
        <v/>
      </c>
    </row>
    <row r="53" spans="1:2">
      <c r="A53" s="24" t="str">
        <f t="shared" si="0"/>
        <v/>
      </c>
      <c r="B53" s="24" t="str">
        <f t="shared" si="3"/>
        <v/>
      </c>
    </row>
    <row r="54" spans="1:2">
      <c r="A54" s="24" t="str">
        <f t="shared" si="0"/>
        <v/>
      </c>
      <c r="B54" s="24" t="str">
        <f t="shared" si="3"/>
        <v/>
      </c>
    </row>
    <row r="55" spans="1:2">
      <c r="A55" s="24" t="str">
        <f t="shared" si="0"/>
        <v/>
      </c>
      <c r="B55" s="24" t="str">
        <f t="shared" si="3"/>
        <v/>
      </c>
    </row>
    <row r="56" spans="1:2">
      <c r="A56" s="24" t="str">
        <f t="shared" si="0"/>
        <v/>
      </c>
      <c r="B56" s="24" t="str">
        <f t="shared" si="3"/>
        <v/>
      </c>
    </row>
    <row r="57" spans="1:2">
      <c r="A57" s="24" t="str">
        <f t="shared" si="0"/>
        <v/>
      </c>
      <c r="B57" s="24" t="str">
        <f t="shared" si="3"/>
        <v/>
      </c>
    </row>
    <row r="58" spans="1:2">
      <c r="A58" s="24" t="str">
        <f t="shared" si="0"/>
        <v/>
      </c>
      <c r="B58" s="24" t="str">
        <f t="shared" si="3"/>
        <v/>
      </c>
    </row>
    <row r="59" spans="1:2">
      <c r="A59" s="24" t="str">
        <f t="shared" si="0"/>
        <v/>
      </c>
      <c r="B59" s="24" t="str">
        <f t="shared" si="3"/>
        <v/>
      </c>
    </row>
    <row r="60" spans="1:2">
      <c r="A60" s="24" t="str">
        <f t="shared" si="0"/>
        <v/>
      </c>
      <c r="B60" s="24" t="str">
        <f t="shared" si="3"/>
        <v/>
      </c>
    </row>
    <row r="61" spans="1:2">
      <c r="A61" s="24" t="str">
        <f t="shared" si="0"/>
        <v/>
      </c>
      <c r="B61" s="24" t="str">
        <f t="shared" si="3"/>
        <v/>
      </c>
    </row>
    <row r="62" spans="1:2">
      <c r="A62" s="24" t="str">
        <f t="shared" si="0"/>
        <v/>
      </c>
      <c r="B62" s="24" t="str">
        <f t="shared" si="3"/>
        <v/>
      </c>
    </row>
    <row r="63" spans="1:2">
      <c r="A63" s="24" t="str">
        <f t="shared" si="0"/>
        <v/>
      </c>
      <c r="B63" s="24" t="str">
        <f t="shared" si="3"/>
        <v/>
      </c>
    </row>
    <row r="64" spans="1:2">
      <c r="A64" s="24" t="str">
        <f t="shared" si="0"/>
        <v/>
      </c>
      <c r="B64" s="24" t="str">
        <f t="shared" si="3"/>
        <v/>
      </c>
    </row>
    <row r="65" spans="1:2">
      <c r="A65" s="24" t="str">
        <f t="shared" si="0"/>
        <v/>
      </c>
      <c r="B65" s="24" t="str">
        <f t="shared" si="3"/>
        <v/>
      </c>
    </row>
    <row r="66" spans="1:2">
      <c r="A66" s="24" t="str">
        <f t="shared" si="0"/>
        <v/>
      </c>
      <c r="B66" s="24" t="str">
        <f t="shared" si="3"/>
        <v/>
      </c>
    </row>
    <row r="67" spans="1:2">
      <c r="A67" s="24" t="str">
        <f t="shared" si="0"/>
        <v/>
      </c>
      <c r="B67" s="24" t="str">
        <f t="shared" si="3"/>
        <v/>
      </c>
    </row>
    <row r="68" spans="1:2">
      <c r="A68" s="24" t="str">
        <f t="shared" si="0"/>
        <v/>
      </c>
      <c r="B68" s="24" t="str">
        <f t="shared" si="3"/>
        <v/>
      </c>
    </row>
    <row r="69" spans="1:2">
      <c r="A69" s="24" t="str">
        <f t="shared" si="0"/>
        <v/>
      </c>
      <c r="B69" s="24" t="str">
        <f t="shared" si="3"/>
        <v/>
      </c>
    </row>
    <row r="70" spans="1:2">
      <c r="A70" s="24" t="str">
        <f t="shared" si="0"/>
        <v/>
      </c>
      <c r="B70" s="24" t="str">
        <f t="shared" si="3"/>
        <v/>
      </c>
    </row>
    <row r="71" spans="1:2">
      <c r="A71" s="24" t="str">
        <f t="shared" si="0"/>
        <v/>
      </c>
      <c r="B71" s="24" t="str">
        <f t="shared" si="3"/>
        <v/>
      </c>
    </row>
    <row r="72" spans="1:2">
      <c r="A72" s="24" t="str">
        <f t="shared" si="0"/>
        <v/>
      </c>
      <c r="B72" s="24" t="str">
        <f t="shared" si="3"/>
        <v/>
      </c>
    </row>
    <row r="73" spans="1:2">
      <c r="A73" s="24" t="str">
        <f t="shared" ref="A73:A108" si="6">IF(C73=EDATE($C$5,0),1,"")</f>
        <v/>
      </c>
      <c r="B73" s="24" t="str">
        <f t="shared" si="3"/>
        <v/>
      </c>
    </row>
    <row r="74" spans="1:2">
      <c r="A74" s="24" t="str">
        <f t="shared" si="6"/>
        <v/>
      </c>
      <c r="B74" s="24" t="str">
        <f t="shared" si="3"/>
        <v/>
      </c>
    </row>
    <row r="75" spans="1:2">
      <c r="A75" s="24" t="str">
        <f t="shared" si="6"/>
        <v/>
      </c>
      <c r="B75" s="24" t="str">
        <f t="shared" ref="B75:B108" si="7">IF(OR(A75=1,C75=$E$5),1,"")</f>
        <v/>
      </c>
    </row>
    <row r="76" spans="1:2">
      <c r="A76" s="24" t="str">
        <f t="shared" si="6"/>
        <v/>
      </c>
      <c r="B76" s="24" t="str">
        <f t="shared" si="7"/>
        <v/>
      </c>
    </row>
    <row r="77" spans="1:2">
      <c r="A77" s="24" t="str">
        <f t="shared" si="6"/>
        <v/>
      </c>
      <c r="B77" s="24" t="str">
        <f t="shared" si="7"/>
        <v/>
      </c>
    </row>
    <row r="78" spans="1:2">
      <c r="A78" s="24" t="str">
        <f t="shared" si="6"/>
        <v/>
      </c>
      <c r="B78" s="24" t="str">
        <f t="shared" si="7"/>
        <v/>
      </c>
    </row>
    <row r="79" spans="1:2">
      <c r="A79" s="24" t="str">
        <f t="shared" si="6"/>
        <v/>
      </c>
      <c r="B79" s="24" t="str">
        <f t="shared" si="7"/>
        <v/>
      </c>
    </row>
    <row r="80" spans="1:2">
      <c r="A80" s="24" t="str">
        <f t="shared" si="6"/>
        <v/>
      </c>
      <c r="B80" s="24" t="str">
        <f t="shared" si="7"/>
        <v/>
      </c>
    </row>
    <row r="81" spans="1:2">
      <c r="A81" s="24" t="str">
        <f t="shared" si="6"/>
        <v/>
      </c>
      <c r="B81" s="24" t="str">
        <f t="shared" si="7"/>
        <v/>
      </c>
    </row>
    <row r="82" spans="1:2">
      <c r="A82" s="24" t="str">
        <f t="shared" si="6"/>
        <v/>
      </c>
      <c r="B82" s="24" t="str">
        <f t="shared" si="7"/>
        <v/>
      </c>
    </row>
    <row r="83" spans="1:2">
      <c r="A83" s="24" t="str">
        <f t="shared" si="6"/>
        <v/>
      </c>
      <c r="B83" s="24" t="str">
        <f t="shared" si="7"/>
        <v/>
      </c>
    </row>
    <row r="84" spans="1:2">
      <c r="A84" s="24" t="str">
        <f t="shared" si="6"/>
        <v/>
      </c>
      <c r="B84" s="24" t="str">
        <f t="shared" si="7"/>
        <v/>
      </c>
    </row>
    <row r="85" spans="1:2">
      <c r="A85" s="24" t="str">
        <f t="shared" si="6"/>
        <v/>
      </c>
      <c r="B85" s="24" t="str">
        <f t="shared" si="7"/>
        <v/>
      </c>
    </row>
    <row r="86" spans="1:2">
      <c r="A86" s="24" t="str">
        <f t="shared" si="6"/>
        <v/>
      </c>
      <c r="B86" s="24" t="str">
        <f t="shared" si="7"/>
        <v/>
      </c>
    </row>
    <row r="87" spans="1:2">
      <c r="A87" s="24" t="str">
        <f t="shared" si="6"/>
        <v/>
      </c>
      <c r="B87" s="24" t="str">
        <f t="shared" si="7"/>
        <v/>
      </c>
    </row>
    <row r="88" spans="1:2">
      <c r="A88" s="24" t="str">
        <f t="shared" si="6"/>
        <v/>
      </c>
      <c r="B88" s="24" t="str">
        <f t="shared" si="7"/>
        <v/>
      </c>
    </row>
    <row r="89" spans="1:2">
      <c r="A89" s="24" t="str">
        <f t="shared" si="6"/>
        <v/>
      </c>
      <c r="B89" s="24" t="str">
        <f t="shared" si="7"/>
        <v/>
      </c>
    </row>
    <row r="90" spans="1:2">
      <c r="A90" s="24" t="str">
        <f t="shared" si="6"/>
        <v/>
      </c>
      <c r="B90" s="24" t="str">
        <f t="shared" si="7"/>
        <v/>
      </c>
    </row>
    <row r="91" spans="1:2">
      <c r="A91" s="24" t="str">
        <f t="shared" si="6"/>
        <v/>
      </c>
      <c r="B91" s="24" t="str">
        <f t="shared" si="7"/>
        <v/>
      </c>
    </row>
    <row r="92" spans="1:2">
      <c r="A92" s="24" t="str">
        <f t="shared" si="6"/>
        <v/>
      </c>
      <c r="B92" s="24" t="str">
        <f t="shared" si="7"/>
        <v/>
      </c>
    </row>
    <row r="93" spans="1:2">
      <c r="A93" s="24" t="str">
        <f t="shared" si="6"/>
        <v/>
      </c>
      <c r="B93" s="24" t="str">
        <f t="shared" si="7"/>
        <v/>
      </c>
    </row>
    <row r="94" spans="1:2">
      <c r="A94" s="24" t="str">
        <f t="shared" si="6"/>
        <v/>
      </c>
      <c r="B94" s="24" t="str">
        <f t="shared" si="7"/>
        <v/>
      </c>
    </row>
    <row r="95" spans="1:2">
      <c r="A95" s="24" t="str">
        <f t="shared" si="6"/>
        <v/>
      </c>
      <c r="B95" s="24" t="str">
        <f t="shared" si="7"/>
        <v/>
      </c>
    </row>
    <row r="96" spans="1:2">
      <c r="A96" s="24" t="str">
        <f t="shared" si="6"/>
        <v/>
      </c>
      <c r="B96" s="24" t="str">
        <f t="shared" si="7"/>
        <v/>
      </c>
    </row>
    <row r="97" spans="1:2">
      <c r="A97" s="24" t="str">
        <f t="shared" si="6"/>
        <v/>
      </c>
      <c r="B97" s="24" t="str">
        <f t="shared" si="7"/>
        <v/>
      </c>
    </row>
    <row r="98" spans="1:2">
      <c r="A98" s="24" t="str">
        <f t="shared" si="6"/>
        <v/>
      </c>
      <c r="B98" s="24" t="str">
        <f t="shared" si="7"/>
        <v/>
      </c>
    </row>
    <row r="99" spans="1:2">
      <c r="A99" s="24" t="str">
        <f t="shared" si="6"/>
        <v/>
      </c>
      <c r="B99" s="24" t="str">
        <f t="shared" si="7"/>
        <v/>
      </c>
    </row>
    <row r="100" spans="1:2">
      <c r="A100" s="24" t="str">
        <f t="shared" si="6"/>
        <v/>
      </c>
      <c r="B100" s="24" t="str">
        <f t="shared" si="7"/>
        <v/>
      </c>
    </row>
    <row r="101" spans="1:2">
      <c r="A101" s="24" t="str">
        <f t="shared" si="6"/>
        <v/>
      </c>
      <c r="B101" s="24" t="str">
        <f t="shared" si="7"/>
        <v/>
      </c>
    </row>
    <row r="102" spans="1:2">
      <c r="A102" s="24" t="str">
        <f t="shared" si="6"/>
        <v/>
      </c>
      <c r="B102" s="24" t="str">
        <f t="shared" si="7"/>
        <v/>
      </c>
    </row>
    <row r="103" spans="1:2">
      <c r="A103" s="24" t="str">
        <f t="shared" si="6"/>
        <v/>
      </c>
      <c r="B103" s="24" t="str">
        <f t="shared" si="7"/>
        <v/>
      </c>
    </row>
    <row r="104" spans="1:2">
      <c r="A104" s="24" t="str">
        <f t="shared" si="6"/>
        <v/>
      </c>
      <c r="B104" s="24" t="str">
        <f t="shared" si="7"/>
        <v/>
      </c>
    </row>
    <row r="105" spans="1:2">
      <c r="A105" s="24" t="str">
        <f t="shared" si="6"/>
        <v/>
      </c>
      <c r="B105" s="24" t="str">
        <f t="shared" si="7"/>
        <v/>
      </c>
    </row>
    <row r="106" spans="1:2">
      <c r="A106" s="24" t="str">
        <f t="shared" si="6"/>
        <v/>
      </c>
      <c r="B106" s="24" t="str">
        <f t="shared" si="7"/>
        <v/>
      </c>
    </row>
    <row r="107" spans="1:2">
      <c r="A107" s="24" t="str">
        <f t="shared" si="6"/>
        <v/>
      </c>
      <c r="B107" s="24" t="str">
        <f t="shared" si="7"/>
        <v/>
      </c>
    </row>
    <row r="108" spans="1:2">
      <c r="A108" s="24" t="str">
        <f t="shared" si="6"/>
        <v/>
      </c>
      <c r="B108" s="24" t="str">
        <f t="shared" si="7"/>
        <v/>
      </c>
    </row>
  </sheetData>
  <phoneticPr fontId="2"/>
  <pageMargins left="0.7" right="0.7" top="0.75" bottom="0.75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D561F-A1CB-4479-AACD-467D68C0EA3C}">
  <dimension ref="B1:P18"/>
  <sheetViews>
    <sheetView zoomScaleNormal="100" workbookViewId="0">
      <selection activeCell="B1" sqref="B1"/>
    </sheetView>
  </sheetViews>
  <sheetFormatPr defaultRowHeight="18"/>
  <cols>
    <col min="1" max="1" width="1.25" customWidth="1"/>
    <col min="2" max="15" width="9" style="1"/>
    <col min="16" max="16" width="1.25" style="1" customWidth="1"/>
  </cols>
  <sheetData>
    <row r="1" spans="2:15">
      <c r="B1" s="8"/>
      <c r="C1" s="9"/>
      <c r="D1" s="9"/>
      <c r="E1" s="9"/>
      <c r="F1" s="9"/>
    </row>
    <row r="2" spans="2:15">
      <c r="B2" s="14"/>
      <c r="C2" s="15"/>
    </row>
    <row r="3" spans="2:15" ht="18.5" thickBot="1">
      <c r="B3" s="1" t="s">
        <v>14</v>
      </c>
    </row>
    <row r="4" spans="2:15" ht="18.5" thickBot="1">
      <c r="B4" s="25" t="s">
        <v>25</v>
      </c>
      <c r="E4" s="11"/>
      <c r="F4" s="11"/>
      <c r="G4" s="11"/>
      <c r="H4" s="11"/>
      <c r="I4" s="11"/>
      <c r="J4" s="11"/>
      <c r="K4" s="11"/>
      <c r="L4" s="11"/>
      <c r="M4" s="11"/>
      <c r="N4" s="63" t="s">
        <v>27</v>
      </c>
      <c r="O4" s="64"/>
    </row>
    <row r="5" spans="2:15" ht="52.5" thickBot="1">
      <c r="B5" s="34" t="s">
        <v>10</v>
      </c>
      <c r="C5" s="39" t="s">
        <v>15</v>
      </c>
      <c r="D5" s="31" t="s">
        <v>16</v>
      </c>
      <c r="E5" s="32" t="s">
        <v>17</v>
      </c>
      <c r="F5" s="31" t="s">
        <v>18</v>
      </c>
      <c r="G5" s="31" t="s">
        <v>19</v>
      </c>
      <c r="H5" s="31" t="s">
        <v>20</v>
      </c>
      <c r="I5" s="31" t="s">
        <v>21</v>
      </c>
      <c r="J5" s="31" t="s">
        <v>22</v>
      </c>
      <c r="K5" s="40" t="s">
        <v>30</v>
      </c>
      <c r="L5" s="41" t="s">
        <v>23</v>
      </c>
      <c r="M5" s="38" t="s">
        <v>24</v>
      </c>
      <c r="N5" s="30" t="s">
        <v>28</v>
      </c>
      <c r="O5" s="33" t="s">
        <v>29</v>
      </c>
    </row>
    <row r="6" spans="2:15">
      <c r="B6" s="35">
        <v>43466</v>
      </c>
      <c r="C6" s="42">
        <v>6120</v>
      </c>
      <c r="D6" s="43">
        <v>7535</v>
      </c>
      <c r="E6" s="43">
        <v>13655</v>
      </c>
      <c r="F6" s="43">
        <v>15802</v>
      </c>
      <c r="G6" s="43">
        <v>15028</v>
      </c>
      <c r="H6" s="43">
        <v>10754</v>
      </c>
      <c r="I6" s="43">
        <v>10752</v>
      </c>
      <c r="J6" s="43">
        <v>8400</v>
      </c>
      <c r="K6" s="44">
        <f>H6+I6+J6</f>
        <v>29906</v>
      </c>
      <c r="L6" s="45">
        <v>74391</v>
      </c>
      <c r="M6" s="46">
        <v>417095</v>
      </c>
      <c r="N6" s="47">
        <f t="shared" ref="N6:N9" si="0">L6/M6</f>
        <v>0.17835505100756421</v>
      </c>
      <c r="O6" s="48">
        <f t="shared" ref="O6:O9" si="1">K6/M6</f>
        <v>7.170069168894376E-2</v>
      </c>
    </row>
    <row r="7" spans="2:15">
      <c r="B7" s="36">
        <v>43831</v>
      </c>
      <c r="C7" s="49">
        <v>6436</v>
      </c>
      <c r="D7" s="50">
        <v>7640</v>
      </c>
      <c r="E7" s="50">
        <v>14076</v>
      </c>
      <c r="F7" s="50">
        <v>15829</v>
      </c>
      <c r="G7" s="50">
        <v>15200</v>
      </c>
      <c r="H7" s="50">
        <v>10787</v>
      </c>
      <c r="I7" s="50">
        <v>11059</v>
      </c>
      <c r="J7" s="50">
        <v>8261</v>
      </c>
      <c r="K7" s="51">
        <f t="shared" ref="K7:K10" si="2">H7+I7+J7</f>
        <v>30107</v>
      </c>
      <c r="L7" s="52">
        <v>75212</v>
      </c>
      <c r="M7" s="53">
        <v>419967</v>
      </c>
      <c r="N7" s="54">
        <f t="shared" si="0"/>
        <v>0.17909026185390756</v>
      </c>
      <c r="O7" s="55">
        <f t="shared" si="1"/>
        <v>7.1688966037807736E-2</v>
      </c>
    </row>
    <row r="8" spans="2:15">
      <c r="B8" s="36">
        <v>44197</v>
      </c>
      <c r="C8" s="49">
        <v>6327</v>
      </c>
      <c r="D8" s="50">
        <v>7507</v>
      </c>
      <c r="E8" s="50">
        <v>13834</v>
      </c>
      <c r="F8" s="50">
        <v>15922</v>
      </c>
      <c r="G8" s="50">
        <v>15395</v>
      </c>
      <c r="H8" s="50">
        <v>10785</v>
      </c>
      <c r="I8" s="50">
        <v>10983</v>
      </c>
      <c r="J8" s="50">
        <v>8326</v>
      </c>
      <c r="K8" s="51">
        <f t="shared" si="2"/>
        <v>30094</v>
      </c>
      <c r="L8" s="52">
        <v>75245</v>
      </c>
      <c r="M8" s="53">
        <v>420074</v>
      </c>
      <c r="N8" s="54">
        <f t="shared" si="0"/>
        <v>0.17912320210248669</v>
      </c>
      <c r="O8" s="55">
        <f t="shared" si="1"/>
        <v>7.163975870917981E-2</v>
      </c>
    </row>
    <row r="9" spans="2:15">
      <c r="B9" s="36">
        <v>44562</v>
      </c>
      <c r="C9" s="49">
        <v>6780</v>
      </c>
      <c r="D9" s="50">
        <v>7300</v>
      </c>
      <c r="E9" s="50">
        <f>SUM(C9:D9)</f>
        <v>14080</v>
      </c>
      <c r="F9" s="50">
        <v>15784</v>
      </c>
      <c r="G9" s="50">
        <v>15129</v>
      </c>
      <c r="H9" s="50">
        <v>10640</v>
      </c>
      <c r="I9" s="50">
        <v>11192</v>
      </c>
      <c r="J9" s="50">
        <v>8174</v>
      </c>
      <c r="K9" s="51">
        <f t="shared" si="2"/>
        <v>30006</v>
      </c>
      <c r="L9" s="52">
        <f>SUM(E9:J9)</f>
        <v>74999</v>
      </c>
      <c r="M9" s="53">
        <v>419324</v>
      </c>
      <c r="N9" s="54">
        <f t="shared" si="0"/>
        <v>0.1788569220936555</v>
      </c>
      <c r="O9" s="55">
        <f t="shared" si="1"/>
        <v>7.1558031498316341E-2</v>
      </c>
    </row>
    <row r="10" spans="2:15" ht="18.5" thickBot="1">
      <c r="B10" s="37">
        <v>44927</v>
      </c>
      <c r="C10" s="56">
        <v>6755</v>
      </c>
      <c r="D10" s="57">
        <v>7565</v>
      </c>
      <c r="E10" s="57">
        <f>SUM(C10:D10)</f>
        <v>14320</v>
      </c>
      <c r="F10" s="57">
        <v>15965</v>
      </c>
      <c r="G10" s="57">
        <v>15421</v>
      </c>
      <c r="H10" s="57">
        <v>10701</v>
      </c>
      <c r="I10" s="57">
        <v>11067</v>
      </c>
      <c r="J10" s="57">
        <v>8037</v>
      </c>
      <c r="K10" s="58">
        <f t="shared" si="2"/>
        <v>29805</v>
      </c>
      <c r="L10" s="59">
        <f>SUM(E10:J10)</f>
        <v>75511</v>
      </c>
      <c r="M10" s="60">
        <v>419111</v>
      </c>
      <c r="N10" s="61">
        <f>L10/M10</f>
        <v>0.18016945391554981</v>
      </c>
      <c r="O10" s="62">
        <f>K10/M10</f>
        <v>7.111481206649313E-2</v>
      </c>
    </row>
    <row r="11" spans="2:15" ht="18.5" thickBot="1"/>
    <row r="12" spans="2:15" ht="18.5" thickBot="1">
      <c r="B12" s="25" t="s">
        <v>1</v>
      </c>
      <c r="E12" s="11"/>
      <c r="F12" s="11"/>
      <c r="G12" s="11"/>
      <c r="H12" s="11"/>
      <c r="I12" s="11"/>
      <c r="J12" s="11"/>
      <c r="K12" s="11"/>
      <c r="L12" s="11"/>
      <c r="M12" s="11"/>
      <c r="N12" s="63" t="s">
        <v>27</v>
      </c>
      <c r="O12" s="64"/>
    </row>
    <row r="13" spans="2:15" ht="52.5" thickBot="1">
      <c r="B13" s="34" t="s">
        <v>10</v>
      </c>
      <c r="C13" s="39" t="s">
        <v>15</v>
      </c>
      <c r="D13" s="31" t="s">
        <v>16</v>
      </c>
      <c r="E13" s="32" t="s">
        <v>17</v>
      </c>
      <c r="F13" s="31" t="s">
        <v>18</v>
      </c>
      <c r="G13" s="31" t="s">
        <v>19</v>
      </c>
      <c r="H13" s="31" t="s">
        <v>20</v>
      </c>
      <c r="I13" s="31" t="s">
        <v>21</v>
      </c>
      <c r="J13" s="31" t="s">
        <v>22</v>
      </c>
      <c r="K13" s="40" t="s">
        <v>30</v>
      </c>
      <c r="L13" s="41" t="s">
        <v>23</v>
      </c>
      <c r="M13" s="38" t="s">
        <v>24</v>
      </c>
      <c r="N13" s="30" t="s">
        <v>28</v>
      </c>
      <c r="O13" s="33" t="s">
        <v>29</v>
      </c>
    </row>
    <row r="14" spans="2:15">
      <c r="B14" s="35">
        <v>43466</v>
      </c>
      <c r="C14" s="42">
        <v>922266</v>
      </c>
      <c r="D14" s="43">
        <v>924379</v>
      </c>
      <c r="E14" s="43">
        <f>C14+D14</f>
        <v>1846645</v>
      </c>
      <c r="F14" s="43">
        <v>1330743</v>
      </c>
      <c r="G14" s="43">
        <v>1129262</v>
      </c>
      <c r="H14" s="43">
        <v>862100</v>
      </c>
      <c r="I14" s="43">
        <v>803074</v>
      </c>
      <c r="J14" s="43">
        <v>586500</v>
      </c>
      <c r="K14" s="44">
        <f>H14+I14+J14</f>
        <v>2251674</v>
      </c>
      <c r="L14" s="45">
        <f>SUM(E14:J14)</f>
        <v>6558324</v>
      </c>
      <c r="M14" s="46">
        <v>35547629</v>
      </c>
      <c r="N14" s="47">
        <f t="shared" ref="N14:N17" si="3">L14/M14</f>
        <v>0.18449399255292104</v>
      </c>
      <c r="O14" s="48">
        <f t="shared" ref="O14:O17" si="4">K14/M14</f>
        <v>6.3342452460050144E-2</v>
      </c>
    </row>
    <row r="15" spans="2:15">
      <c r="B15" s="36">
        <v>43831</v>
      </c>
      <c r="C15" s="49">
        <v>948954</v>
      </c>
      <c r="D15" s="50">
        <v>929624</v>
      </c>
      <c r="E15" s="50">
        <f t="shared" ref="E15:E16" si="5">SUM(C15:D15)</f>
        <v>1878578</v>
      </c>
      <c r="F15" s="50">
        <v>1380017</v>
      </c>
      <c r="G15" s="50">
        <v>1139021</v>
      </c>
      <c r="H15" s="50">
        <v>887351</v>
      </c>
      <c r="I15" s="50">
        <v>834279</v>
      </c>
      <c r="J15" s="50">
        <v>569407</v>
      </c>
      <c r="K15" s="51">
        <f t="shared" ref="K15:K18" si="6">H15+I15+J15</f>
        <v>2291037</v>
      </c>
      <c r="L15" s="52">
        <f>SUM(E15:J15)</f>
        <v>6688653</v>
      </c>
      <c r="M15" s="53">
        <v>35788335</v>
      </c>
      <c r="N15" s="54">
        <f t="shared" si="3"/>
        <v>0.18689478010083455</v>
      </c>
      <c r="O15" s="55">
        <f t="shared" si="4"/>
        <v>6.4016305871731669E-2</v>
      </c>
    </row>
    <row r="16" spans="2:15">
      <c r="B16" s="36">
        <v>44197</v>
      </c>
      <c r="C16" s="49">
        <v>962246</v>
      </c>
      <c r="D16" s="50">
        <v>932137</v>
      </c>
      <c r="E16" s="50">
        <f t="shared" si="5"/>
        <v>1894383</v>
      </c>
      <c r="F16" s="50">
        <v>1408339</v>
      </c>
      <c r="G16" s="50">
        <v>1135383</v>
      </c>
      <c r="H16" s="50">
        <v>899500</v>
      </c>
      <c r="I16" s="50">
        <v>858473</v>
      </c>
      <c r="J16" s="50">
        <v>569917</v>
      </c>
      <c r="K16" s="51">
        <f t="shared" si="6"/>
        <v>2327890</v>
      </c>
      <c r="L16" s="52">
        <f t="shared" ref="L16" si="7">SUM(E16:J16)</f>
        <v>6765995</v>
      </c>
      <c r="M16" s="53">
        <v>35886884</v>
      </c>
      <c r="N16" s="54">
        <f t="shared" si="3"/>
        <v>0.18853670884326429</v>
      </c>
      <c r="O16" s="55">
        <f t="shared" si="4"/>
        <v>6.4867431789285473E-2</v>
      </c>
    </row>
    <row r="17" spans="2:15">
      <c r="B17" s="36">
        <v>44562</v>
      </c>
      <c r="C17" s="49">
        <v>972852</v>
      </c>
      <c r="D17" s="50">
        <v>940039</v>
      </c>
      <c r="E17" s="50">
        <f>SUM(C17:D17)</f>
        <v>1912891</v>
      </c>
      <c r="F17" s="50">
        <v>1424784</v>
      </c>
      <c r="G17" s="50">
        <v>1133865</v>
      </c>
      <c r="H17" s="50">
        <v>901502</v>
      </c>
      <c r="I17" s="50">
        <v>869867</v>
      </c>
      <c r="J17" s="50">
        <v>571435</v>
      </c>
      <c r="K17" s="51">
        <f t="shared" si="6"/>
        <v>2342804</v>
      </c>
      <c r="L17" s="52">
        <f>SUM(E17:J17)</f>
        <v>6814344</v>
      </c>
      <c r="M17" s="53">
        <v>35845134</v>
      </c>
      <c r="N17" s="54">
        <f t="shared" si="3"/>
        <v>0.19010513393533415</v>
      </c>
      <c r="O17" s="55">
        <f t="shared" si="4"/>
        <v>6.5359052640171472E-2</v>
      </c>
    </row>
    <row r="18" spans="2:15" ht="18.5" thickBot="1">
      <c r="B18" s="37">
        <v>44927</v>
      </c>
      <c r="C18" s="56">
        <v>1007887</v>
      </c>
      <c r="D18" s="57">
        <v>975968</v>
      </c>
      <c r="E18" s="57">
        <f>SUM(C18:D18)</f>
        <v>1983855</v>
      </c>
      <c r="F18" s="57">
        <v>1443142</v>
      </c>
      <c r="G18" s="57">
        <v>1164067</v>
      </c>
      <c r="H18" s="57">
        <v>909164</v>
      </c>
      <c r="I18" s="57">
        <v>878413</v>
      </c>
      <c r="J18" s="57">
        <v>573624</v>
      </c>
      <c r="K18" s="58">
        <f t="shared" si="6"/>
        <v>2361201</v>
      </c>
      <c r="L18" s="59">
        <f>SUM(E18:J18)</f>
        <v>6952265</v>
      </c>
      <c r="M18" s="60">
        <v>35890590</v>
      </c>
      <c r="N18" s="61">
        <f>L18/M18</f>
        <v>0.19370718062868289</v>
      </c>
      <c r="O18" s="62">
        <f>K18/M18</f>
        <v>6.5788859976946598E-2</v>
      </c>
    </row>
  </sheetData>
  <mergeCells count="2">
    <mergeCell ref="N4:O4"/>
    <mergeCell ref="N12:O12"/>
  </mergeCells>
  <phoneticPr fontId="2"/>
  <pageMargins left="0.7" right="0.7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グラフ</vt:lpstr>
      </vt:variant>
      <vt:variant>
        <vt:i4>1</vt:i4>
      </vt:variant>
    </vt:vector>
  </HeadingPairs>
  <TitlesOfParts>
    <vt:vector size="3" baseType="lpstr">
      <vt:lpstr>データ</vt:lpstr>
      <vt:lpstr>計算方法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2024-12-24T08:03:27Z</cp:lastPrinted>
  <dcterms:created xsi:type="dcterms:W3CDTF">2023-11-14T04:44:16Z</dcterms:created>
  <dcterms:modified xsi:type="dcterms:W3CDTF">2025-02-17T07:07:33Z</dcterms:modified>
</cp:coreProperties>
</file>